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1110041\Desktop\★決裁フォルダ\"/>
    </mc:Choice>
  </mc:AlternateContent>
  <xr:revisionPtr revIDLastSave="0" documentId="13_ncr:1_{29677C74-CB8B-4BB3-8989-C1DF1704A144}" xr6:coauthVersionLast="47" xr6:coauthVersionMax="47" xr10:uidLastSave="{00000000-0000-0000-0000-000000000000}"/>
  <bookViews>
    <workbookView xWindow="-120" yWindow="-120" windowWidth="29040" windowHeight="15720" tabRatio="687" xr2:uid="{00000000-000D-0000-FFFF-FFFF00000000}"/>
  </bookViews>
  <sheets>
    <sheet name="R8運営状況点検書" sheetId="1" r:id="rId1"/>
    <sheet name="勤務形態一覧表（１枚版）" sheetId="23" r:id="rId2"/>
    <sheet name="勤務形態一覧表（100名）" sheetId="24" r:id="rId3"/>
    <sheet name="【記載例】勤務形態一覧表(居宅介護支援)" sheetId="21" r:id="rId4"/>
    <sheet name="特定事業所加算に係る基準の遵守状況に関する記録　令和8年6月分" sheetId="18" r:id="rId5"/>
    <sheet name="プルダウン・リスト" sheetId="22" r:id="rId6"/>
  </sheets>
  <definedNames>
    <definedName name="ｋ" localSheetId="4">#REF!</definedName>
    <definedName name="ｋ">#REF!</definedName>
    <definedName name="_xlnm.Print_Area" localSheetId="3">'【記載例】勤務形態一覧表(居宅介護支援)'!$A$1:$BD$51</definedName>
    <definedName name="_xlnm.Print_Area" localSheetId="2">'勤務形態一覧表（100名）'!$A$1:$BD$133</definedName>
    <definedName name="_xlnm.Print_Area" localSheetId="1">'勤務形態一覧表（１枚版）'!$A$1:$BD$51</definedName>
    <definedName name="_xlnm.Print_Area" localSheetId="4">'特定事業所加算に係る基準の遵守状況に関する記録　令和8年6月分'!$A$1:$I$92</definedName>
    <definedName name="_xlnm.Print_Titles" localSheetId="3">'【記載例】勤務形態一覧表(居宅介護支援)'!$1:$13</definedName>
    <definedName name="_xlnm.Print_Titles" localSheetId="2">'勤務形態一覧表（100名）'!$1:$13</definedName>
    <definedName name="_xlnm.Print_Titles" localSheetId="1">'勤務形態一覧表（１枚版）'!$1:$13</definedName>
    <definedName name="サービス種別" localSheetId="4">#REF!</definedName>
    <definedName name="サービス種別">#REF!</definedName>
    <definedName name="サービス種類" localSheetId="4">#REF!</definedName>
    <definedName name="サービス種類">#REF!</definedName>
    <definedName name="サービス名" localSheetId="4">#REF!</definedName>
    <definedName name="サービス名">#REF!</definedName>
    <definedName name="サービス名称">#REF!</definedName>
    <definedName name="だだ">#REF!</definedName>
    <definedName name="っっｋ">#REF!</definedName>
    <definedName name="っっっっｌ">#REF!</definedName>
    <definedName name="介護支援専門員">プルダウン・リスト!$D$16:$D$28</definedName>
    <definedName name="介護予防支援担当職員">プルダウン・リスト!$E$16:$E$28</definedName>
    <definedName name="確認">#REF!</definedName>
    <definedName name="管理者">プルダウン・リスト!$C$16:$C$28</definedName>
    <definedName name="種類">#REF!</definedName>
    <definedName name="職種" localSheetId="3">プルダウン・リスト!$C$15:$K$15</definedName>
    <definedName name="職種" localSheetId="5">プルダウン・リスト!$C$15:$K$15</definedName>
    <definedName name="職種" localSheetId="2">プルダウン・リスト!$C$15:$K$15</definedName>
    <definedName name="職種" localSheetId="1">プルダウン・リスト!$C$15:$K$15</definedName>
    <definedName name="職種">プルダウン・リスト!$C$15:$K$15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7" i="24" l="1"/>
  <c r="H126" i="24"/>
  <c r="C126" i="24"/>
  <c r="P122" i="24"/>
  <c r="C132" i="24" s="1"/>
  <c r="L122" i="24"/>
  <c r="J122" i="24"/>
  <c r="C127" i="24" s="1"/>
  <c r="G121" i="24"/>
  <c r="E121" i="24"/>
  <c r="G120" i="24"/>
  <c r="E120" i="24"/>
  <c r="G119" i="24"/>
  <c r="E119" i="24"/>
  <c r="G118" i="24"/>
  <c r="E118" i="24"/>
  <c r="AU113" i="24"/>
  <c r="AU112" i="24"/>
  <c r="AU111" i="24"/>
  <c r="AU110" i="24"/>
  <c r="AU109" i="24"/>
  <c r="AU108" i="24"/>
  <c r="AU107" i="24"/>
  <c r="AU106" i="24"/>
  <c r="AU105" i="24"/>
  <c r="AU104" i="24"/>
  <c r="AU103" i="24"/>
  <c r="AU102" i="24"/>
  <c r="AU101" i="24"/>
  <c r="AU100" i="24"/>
  <c r="AU99" i="24"/>
  <c r="AU98" i="24"/>
  <c r="AU97" i="24"/>
  <c r="AU96" i="24"/>
  <c r="AU95" i="24"/>
  <c r="AU94" i="24"/>
  <c r="AU93" i="24"/>
  <c r="AU92" i="24"/>
  <c r="AU91" i="24"/>
  <c r="AU90" i="24"/>
  <c r="AU89" i="24"/>
  <c r="AU88" i="24"/>
  <c r="AU87" i="24"/>
  <c r="AU86" i="24"/>
  <c r="AU85" i="24"/>
  <c r="AU84" i="24"/>
  <c r="AU83" i="24"/>
  <c r="AU82" i="24"/>
  <c r="AU81" i="24"/>
  <c r="AU80" i="24"/>
  <c r="AU79" i="24"/>
  <c r="AU78" i="24"/>
  <c r="AU77" i="24"/>
  <c r="AU76" i="24"/>
  <c r="AU75" i="24"/>
  <c r="AU74" i="24"/>
  <c r="AU73" i="24"/>
  <c r="AU72" i="24"/>
  <c r="AU71" i="24"/>
  <c r="AU70" i="24"/>
  <c r="AU69" i="24"/>
  <c r="AU68" i="24"/>
  <c r="AU67" i="24"/>
  <c r="AU66" i="24"/>
  <c r="AU65" i="24"/>
  <c r="AU64" i="24"/>
  <c r="AU63" i="24"/>
  <c r="AU62" i="24"/>
  <c r="AU61" i="24"/>
  <c r="AU60" i="24"/>
  <c r="AU59" i="24"/>
  <c r="AU58" i="24"/>
  <c r="AU57" i="24"/>
  <c r="AU56" i="24"/>
  <c r="AU55" i="24"/>
  <c r="AU54" i="24"/>
  <c r="AU53" i="24"/>
  <c r="AU52" i="24"/>
  <c r="AU51" i="24"/>
  <c r="AU50" i="24"/>
  <c r="AU49" i="24"/>
  <c r="AU48" i="24"/>
  <c r="AU47" i="24"/>
  <c r="AU46" i="24"/>
  <c r="AU45" i="24"/>
  <c r="AU44" i="24"/>
  <c r="AU43" i="24"/>
  <c r="AU42" i="24"/>
  <c r="AU41" i="24"/>
  <c r="AU40" i="24"/>
  <c r="AU39" i="24"/>
  <c r="AU38" i="24"/>
  <c r="AU37" i="24"/>
  <c r="AU36" i="24"/>
  <c r="AU35" i="24"/>
  <c r="AU34" i="24"/>
  <c r="AU33" i="24"/>
  <c r="AU32" i="24"/>
  <c r="AU31" i="24"/>
  <c r="AU30" i="24"/>
  <c r="AU29" i="24"/>
  <c r="AU28" i="24"/>
  <c r="AU27" i="24"/>
  <c r="AU26" i="24"/>
  <c r="AU25" i="24"/>
  <c r="AU24" i="24"/>
  <c r="AU23" i="24"/>
  <c r="AU22" i="24"/>
  <c r="AU21" i="24"/>
  <c r="AU20" i="24"/>
  <c r="AU19" i="24"/>
  <c r="AU18" i="24"/>
  <c r="AU17" i="24"/>
  <c r="AU16" i="24"/>
  <c r="AU15" i="24"/>
  <c r="B15" i="24"/>
  <c r="B16" i="24" s="1"/>
  <c r="B17" i="24" s="1"/>
  <c r="B18" i="24" s="1"/>
  <c r="B19" i="24" s="1"/>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AU14" i="24"/>
  <c r="AU9" i="24"/>
  <c r="X2" i="24"/>
  <c r="AD12" i="24" s="1"/>
  <c r="AD13" i="24" s="1"/>
  <c r="C50" i="23"/>
  <c r="H45" i="23"/>
  <c r="H44" i="23"/>
  <c r="C44" i="23"/>
  <c r="P40" i="23"/>
  <c r="L40" i="23"/>
  <c r="J40" i="23"/>
  <c r="C45" i="23" s="1"/>
  <c r="G39" i="23"/>
  <c r="E39" i="23"/>
  <c r="G38" i="23"/>
  <c r="E38" i="23"/>
  <c r="G37" i="23"/>
  <c r="E37" i="23"/>
  <c r="G36" i="23"/>
  <c r="E36" i="23"/>
  <c r="E40" i="23" s="1"/>
  <c r="AU31" i="23"/>
  <c r="AU30" i="23"/>
  <c r="AU29" i="23"/>
  <c r="AU28" i="23"/>
  <c r="AU27" i="23"/>
  <c r="AU26" i="23"/>
  <c r="AU25" i="23"/>
  <c r="AU24" i="23"/>
  <c r="AU23" i="23"/>
  <c r="AU22" i="23"/>
  <c r="AU21" i="23"/>
  <c r="AU20" i="23"/>
  <c r="AU19" i="23"/>
  <c r="AU18" i="23"/>
  <c r="AU17" i="23"/>
  <c r="AU16" i="23"/>
  <c r="AU15" i="23"/>
  <c r="B15" i="23"/>
  <c r="B16" i="23" s="1"/>
  <c r="B17" i="23" s="1"/>
  <c r="B18" i="23" s="1"/>
  <c r="B19" i="23" s="1"/>
  <c r="B20" i="23" s="1"/>
  <c r="B21" i="23" s="1"/>
  <c r="B22" i="23" s="1"/>
  <c r="B23" i="23" s="1"/>
  <c r="B24" i="23" s="1"/>
  <c r="B25" i="23" s="1"/>
  <c r="B26" i="23" s="1"/>
  <c r="B27" i="23" s="1"/>
  <c r="B28" i="23" s="1"/>
  <c r="B29" i="23" s="1"/>
  <c r="B30" i="23" s="1"/>
  <c r="B31" i="23" s="1"/>
  <c r="AU14" i="23"/>
  <c r="AU9" i="23"/>
  <c r="X2" i="23"/>
  <c r="AP12" i="23" s="1"/>
  <c r="AP13" i="23" s="1"/>
  <c r="AO12" i="23" l="1"/>
  <c r="AO13" i="23" s="1"/>
  <c r="AT11" i="23"/>
  <c r="AT12" i="23" s="1"/>
  <c r="AT13" i="23" s="1"/>
  <c r="AJ12" i="23"/>
  <c r="AJ13" i="23" s="1"/>
  <c r="AZ7" i="23"/>
  <c r="AW30" i="23" s="1"/>
  <c r="AD11" i="23"/>
  <c r="T12" i="23"/>
  <c r="T13" i="23" s="1"/>
  <c r="AI11" i="23"/>
  <c r="Y12" i="23"/>
  <c r="Y13" i="23" s="1"/>
  <c r="S11" i="23"/>
  <c r="AN11" i="23"/>
  <c r="AE12" i="23"/>
  <c r="AE13" i="23" s="1"/>
  <c r="X11" i="23"/>
  <c r="G122" i="24"/>
  <c r="E122" i="24"/>
  <c r="M127" i="24"/>
  <c r="H132" i="24" s="1"/>
  <c r="M132" i="24" s="1"/>
  <c r="Y11" i="24"/>
  <c r="AP12" i="24"/>
  <c r="AP13" i="24" s="1"/>
  <c r="AC11" i="24"/>
  <c r="AS11" i="24"/>
  <c r="AS12" i="24" s="1"/>
  <c r="AS13" i="24" s="1"/>
  <c r="AO12" i="24"/>
  <c r="AO13" i="24" s="1"/>
  <c r="AK12" i="24"/>
  <c r="AK13" i="24" s="1"/>
  <c r="AG12" i="24"/>
  <c r="AG13" i="24" s="1"/>
  <c r="AC12" i="24"/>
  <c r="AC13" i="24" s="1"/>
  <c r="Y12" i="24"/>
  <c r="Y13" i="24" s="1"/>
  <c r="U12" i="24"/>
  <c r="U13" i="24" s="1"/>
  <c r="Q12" i="24"/>
  <c r="Q13" i="24" s="1"/>
  <c r="AR11" i="24"/>
  <c r="AR12" i="24" s="1"/>
  <c r="AR13" i="24" s="1"/>
  <c r="AN11" i="24"/>
  <c r="AJ11" i="24"/>
  <c r="AF11" i="24"/>
  <c r="AB11" i="24"/>
  <c r="X11" i="24"/>
  <c r="T11" i="24"/>
  <c r="P11" i="24"/>
  <c r="AE11" i="24"/>
  <c r="AN12" i="24"/>
  <c r="AN13" i="24" s="1"/>
  <c r="AJ12" i="24"/>
  <c r="AJ13" i="24" s="1"/>
  <c r="AF12" i="24"/>
  <c r="AF13" i="24" s="1"/>
  <c r="AB12" i="24"/>
  <c r="AB13" i="24" s="1"/>
  <c r="X12" i="24"/>
  <c r="X13" i="24" s="1"/>
  <c r="T12" i="24"/>
  <c r="T13" i="24" s="1"/>
  <c r="P12" i="24"/>
  <c r="P13" i="24" s="1"/>
  <c r="AQ11" i="24"/>
  <c r="AM11" i="24"/>
  <c r="AI11" i="24"/>
  <c r="AA11" i="24"/>
  <c r="W11" i="24"/>
  <c r="S11" i="24"/>
  <c r="AQ12" i="24"/>
  <c r="AQ13" i="24" s="1"/>
  <c r="AM12" i="24"/>
  <c r="AM13" i="24" s="1"/>
  <c r="AI12" i="24"/>
  <c r="AI13" i="24" s="1"/>
  <c r="AE12" i="24"/>
  <c r="AE13" i="24" s="1"/>
  <c r="AA12" i="24"/>
  <c r="AA13" i="24" s="1"/>
  <c r="W12" i="24"/>
  <c r="W13" i="24" s="1"/>
  <c r="S12" i="24"/>
  <c r="S13" i="24" s="1"/>
  <c r="AT11" i="24"/>
  <c r="AT12" i="24" s="1"/>
  <c r="AT13" i="24" s="1"/>
  <c r="AP11" i="24"/>
  <c r="AL11" i="24"/>
  <c r="AH11" i="24"/>
  <c r="AD11" i="24"/>
  <c r="Z11" i="24"/>
  <c r="V11" i="24"/>
  <c r="R11" i="24"/>
  <c r="AZ7" i="24"/>
  <c r="AW82" i="24" s="1"/>
  <c r="Z12" i="24"/>
  <c r="Z13" i="24" s="1"/>
  <c r="AG11" i="24"/>
  <c r="AH12" i="24"/>
  <c r="AH13" i="24" s="1"/>
  <c r="AO11" i="24"/>
  <c r="Q11" i="24"/>
  <c r="R12" i="24"/>
  <c r="R13" i="24" s="1"/>
  <c r="U11" i="24"/>
  <c r="AK11" i="24"/>
  <c r="V12" i="24"/>
  <c r="V13" i="24" s="1"/>
  <c r="AL12" i="24"/>
  <c r="AL13" i="24" s="1"/>
  <c r="AW44" i="24"/>
  <c r="AW92" i="24"/>
  <c r="M45" i="23"/>
  <c r="H50" i="23" s="1"/>
  <c r="M50" i="23" s="1"/>
  <c r="AW28" i="23"/>
  <c r="T11" i="23"/>
  <c r="Z11" i="23"/>
  <c r="AE11" i="23"/>
  <c r="AJ11" i="23"/>
  <c r="AP11" i="23"/>
  <c r="P12" i="23"/>
  <c r="P13" i="23" s="1"/>
  <c r="U12" i="23"/>
  <c r="U13" i="23" s="1"/>
  <c r="AA12" i="23"/>
  <c r="AA13" i="23" s="1"/>
  <c r="AF12" i="23"/>
  <c r="AF13" i="23" s="1"/>
  <c r="AK12" i="23"/>
  <c r="AK13" i="23" s="1"/>
  <c r="AQ12" i="23"/>
  <c r="AQ13" i="23" s="1"/>
  <c r="P11" i="23"/>
  <c r="V11" i="23"/>
  <c r="AA11" i="23"/>
  <c r="AF11" i="23"/>
  <c r="AL11" i="23"/>
  <c r="AQ11" i="23"/>
  <c r="Q12" i="23"/>
  <c r="Q13" i="23" s="1"/>
  <c r="W12" i="23"/>
  <c r="W13" i="23" s="1"/>
  <c r="AB12" i="23"/>
  <c r="AB13" i="23" s="1"/>
  <c r="AG12" i="23"/>
  <c r="AG13" i="23" s="1"/>
  <c r="AM12" i="23"/>
  <c r="AM13" i="23" s="1"/>
  <c r="AW23" i="23"/>
  <c r="G40" i="23"/>
  <c r="R11" i="23"/>
  <c r="W11" i="23"/>
  <c r="AB11" i="23"/>
  <c r="AH11" i="23"/>
  <c r="AM11" i="23"/>
  <c r="AR11" i="23"/>
  <c r="AR12" i="23" s="1"/>
  <c r="AR13" i="23" s="1"/>
  <c r="S12" i="23"/>
  <c r="S13" i="23" s="1"/>
  <c r="X12" i="23"/>
  <c r="X13" i="23" s="1"/>
  <c r="AC12" i="23"/>
  <c r="AC13" i="23" s="1"/>
  <c r="AI12" i="23"/>
  <c r="AI13" i="23" s="1"/>
  <c r="AN12" i="23"/>
  <c r="AN13" i="23" s="1"/>
  <c r="AW27" i="23"/>
  <c r="Q11" i="23"/>
  <c r="U11" i="23"/>
  <c r="Y11" i="23"/>
  <c r="AC11" i="23"/>
  <c r="AG11" i="23"/>
  <c r="AK11" i="23"/>
  <c r="AO11" i="23"/>
  <c r="AS11" i="23"/>
  <c r="AS12" i="23" s="1"/>
  <c r="AS13" i="23" s="1"/>
  <c r="R12" i="23"/>
  <c r="R13" i="23" s="1"/>
  <c r="V12" i="23"/>
  <c r="V13" i="23" s="1"/>
  <c r="Z12" i="23"/>
  <c r="Z13" i="23" s="1"/>
  <c r="AD12" i="23"/>
  <c r="AD13" i="23" s="1"/>
  <c r="AH12" i="23"/>
  <c r="AH13" i="23" s="1"/>
  <c r="AL12" i="23"/>
  <c r="AL13" i="23" s="1"/>
  <c r="AW18" i="23"/>
  <c r="AW22" i="23"/>
  <c r="AW26" i="23"/>
  <c r="AW14" i="23" l="1"/>
  <c r="AW24" i="23"/>
  <c r="AW20" i="23"/>
  <c r="AW25" i="23"/>
  <c r="AW21" i="23"/>
  <c r="AW17" i="23"/>
  <c r="AW19" i="23"/>
  <c r="AW15" i="23"/>
  <c r="AW29" i="23"/>
  <c r="AW16" i="23"/>
  <c r="AW31" i="23"/>
  <c r="AW54" i="24"/>
  <c r="AW76" i="24"/>
  <c r="AW20" i="24"/>
  <c r="AW66" i="24"/>
  <c r="AW102" i="24"/>
  <c r="AW84" i="24"/>
  <c r="AW28" i="24"/>
  <c r="AW110" i="24"/>
  <c r="AW60" i="24"/>
  <c r="AW38" i="24"/>
  <c r="AW26" i="24"/>
  <c r="AW94" i="24"/>
  <c r="AW81" i="24"/>
  <c r="AW52" i="24"/>
  <c r="AW25" i="24"/>
  <c r="AW30" i="24"/>
  <c r="AW50" i="24"/>
  <c r="AW106" i="24"/>
  <c r="AW86" i="24"/>
  <c r="AW46" i="24"/>
  <c r="AW42" i="24"/>
  <c r="AW109" i="24"/>
  <c r="AW78" i="24"/>
  <c r="AW22" i="24"/>
  <c r="AW18" i="24"/>
  <c r="AW93" i="24"/>
  <c r="AW89" i="24"/>
  <c r="AW68" i="24"/>
  <c r="AW36" i="24"/>
  <c r="AW62" i="24"/>
  <c r="AW98" i="24"/>
  <c r="AW70" i="24"/>
  <c r="AW72" i="24"/>
  <c r="AW113" i="24"/>
  <c r="AW97" i="24"/>
  <c r="AW80" i="24"/>
  <c r="AW48" i="24"/>
  <c r="AW16" i="24"/>
  <c r="AW112" i="24"/>
  <c r="AW96" i="24"/>
  <c r="AW58" i="24"/>
  <c r="AW40" i="24"/>
  <c r="AW14" i="24"/>
  <c r="AW108" i="24"/>
  <c r="AW90" i="24"/>
  <c r="AW34" i="24"/>
  <c r="AW105" i="24"/>
  <c r="AW88" i="24"/>
  <c r="AW64" i="24"/>
  <c r="AW32" i="24"/>
  <c r="AW104" i="24"/>
  <c r="AW77" i="24"/>
  <c r="AW73" i="24"/>
  <c r="AW69" i="24"/>
  <c r="AW65" i="24"/>
  <c r="AW61" i="24"/>
  <c r="AW57" i="24"/>
  <c r="AW53" i="24"/>
  <c r="AW49" i="24"/>
  <c r="AW45" i="24"/>
  <c r="AW41" i="24"/>
  <c r="AW37" i="24"/>
  <c r="AW33" i="24"/>
  <c r="AW29" i="24"/>
  <c r="AW21" i="24"/>
  <c r="AW17" i="24"/>
  <c r="AW111" i="24"/>
  <c r="AW107" i="24"/>
  <c r="AW103" i="24"/>
  <c r="AW99" i="24"/>
  <c r="AW95" i="24"/>
  <c r="AW83" i="24"/>
  <c r="AW67" i="24"/>
  <c r="AW51" i="24"/>
  <c r="AW43" i="24"/>
  <c r="AW19" i="24"/>
  <c r="AW71" i="24"/>
  <c r="AW55" i="24"/>
  <c r="AW39" i="24"/>
  <c r="AW15" i="24"/>
  <c r="AW91" i="24"/>
  <c r="AW75" i="24"/>
  <c r="AW59" i="24"/>
  <c r="AW35" i="24"/>
  <c r="AW27" i="24"/>
  <c r="AW79" i="24"/>
  <c r="AW47" i="24"/>
  <c r="AW31" i="24"/>
  <c r="AW23" i="24"/>
  <c r="AW87" i="24"/>
  <c r="AW63" i="24"/>
  <c r="AW101" i="24"/>
  <c r="AW85" i="24"/>
  <c r="AW56" i="24"/>
  <c r="AW24" i="24"/>
  <c r="AW100" i="24"/>
  <c r="AW74" i="24"/>
  <c r="C50" i="21" l="1"/>
  <c r="H45" i="21"/>
  <c r="H44" i="21"/>
  <c r="C44" i="21"/>
  <c r="P40" i="21"/>
  <c r="L40" i="21"/>
  <c r="J40" i="21"/>
  <c r="C45" i="21" s="1"/>
  <c r="G39" i="21"/>
  <c r="E39" i="21"/>
  <c r="AU31" i="21"/>
  <c r="AU30" i="21"/>
  <c r="AU29" i="21"/>
  <c r="AU28" i="21"/>
  <c r="AU27" i="21"/>
  <c r="AU26" i="21"/>
  <c r="AU25" i="21"/>
  <c r="AU24" i="21"/>
  <c r="AU23" i="21"/>
  <c r="AU22" i="21"/>
  <c r="AU21" i="21"/>
  <c r="AU20" i="21"/>
  <c r="AU19" i="21"/>
  <c r="AU18" i="21"/>
  <c r="E38" i="21" s="1"/>
  <c r="AU17" i="21"/>
  <c r="AU16" i="21"/>
  <c r="AU15" i="21"/>
  <c r="B15" i="21"/>
  <c r="B16" i="21" s="1"/>
  <c r="B17" i="21" s="1"/>
  <c r="B18" i="21" s="1"/>
  <c r="B19" i="21" s="1"/>
  <c r="B20" i="21" s="1"/>
  <c r="B21" i="21" s="1"/>
  <c r="B22" i="21" s="1"/>
  <c r="B23" i="21" s="1"/>
  <c r="B24" i="21" s="1"/>
  <c r="B25" i="21" s="1"/>
  <c r="B26" i="21" s="1"/>
  <c r="B27" i="21" s="1"/>
  <c r="B28" i="21" s="1"/>
  <c r="B29" i="21" s="1"/>
  <c r="B30" i="21" s="1"/>
  <c r="B31" i="21" s="1"/>
  <c r="AU14" i="21"/>
  <c r="AU9" i="21"/>
  <c r="X2" i="21"/>
  <c r="AQ12" i="21" s="1"/>
  <c r="AQ13" i="21" s="1"/>
  <c r="M45" i="21" l="1"/>
  <c r="H50" i="21" s="1"/>
  <c r="S11" i="21"/>
  <c r="AA11" i="21"/>
  <c r="AI11" i="21"/>
  <c r="AQ11" i="21"/>
  <c r="T12" i="21"/>
  <c r="T13" i="21" s="1"/>
  <c r="AB12" i="21"/>
  <c r="AB13" i="21" s="1"/>
  <c r="AJ12" i="21"/>
  <c r="AJ13" i="21" s="1"/>
  <c r="AB11" i="21"/>
  <c r="AJ11" i="21"/>
  <c r="T11" i="21"/>
  <c r="AR11" i="21"/>
  <c r="AR12" i="21" s="1"/>
  <c r="AR13" i="21" s="1"/>
  <c r="U12" i="21"/>
  <c r="U13" i="21" s="1"/>
  <c r="AC12" i="21"/>
  <c r="AC13" i="21" s="1"/>
  <c r="AK12" i="21"/>
  <c r="AK13" i="21" s="1"/>
  <c r="W11" i="21"/>
  <c r="AE11" i="21"/>
  <c r="AM11" i="21"/>
  <c r="P12" i="21"/>
  <c r="P13" i="21" s="1"/>
  <c r="X12" i="21"/>
  <c r="X13" i="21" s="1"/>
  <c r="AF12" i="21"/>
  <c r="AF13" i="21" s="1"/>
  <c r="AN12" i="21"/>
  <c r="AN13" i="21" s="1"/>
  <c r="P11" i="21"/>
  <c r="X11" i="21"/>
  <c r="AF11" i="21"/>
  <c r="AN11" i="21"/>
  <c r="Q12" i="21"/>
  <c r="Q13" i="21" s="1"/>
  <c r="Y12" i="21"/>
  <c r="Y13" i="21" s="1"/>
  <c r="AG12" i="21"/>
  <c r="AG13" i="21" s="1"/>
  <c r="AO12" i="21"/>
  <c r="AO13" i="21" s="1"/>
  <c r="E36" i="21"/>
  <c r="M50" i="21"/>
  <c r="E37" i="21"/>
  <c r="Q11" i="21"/>
  <c r="U11" i="21"/>
  <c r="Y11" i="21"/>
  <c r="AC11" i="21"/>
  <c r="AG11" i="21"/>
  <c r="AK11" i="21"/>
  <c r="AO11" i="21"/>
  <c r="AS11" i="21"/>
  <c r="AS12" i="21" s="1"/>
  <c r="AS13" i="21" s="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AT11" i="21"/>
  <c r="AT12" i="21" s="1"/>
  <c r="AT13" i="21" s="1"/>
  <c r="S12" i="21"/>
  <c r="S13" i="21" s="1"/>
  <c r="W12" i="21"/>
  <c r="W13" i="21" s="1"/>
  <c r="AA12" i="21"/>
  <c r="AA13" i="21" s="1"/>
  <c r="AE12" i="21"/>
  <c r="AE13" i="21" s="1"/>
  <c r="AI12" i="21"/>
  <c r="AI13" i="21" s="1"/>
  <c r="AM12" i="21"/>
  <c r="AM13" i="21" s="1"/>
  <c r="AW29" i="21" l="1"/>
  <c r="AW21" i="21"/>
  <c r="AW25" i="21"/>
  <c r="AW17" i="21"/>
  <c r="E40" i="21"/>
  <c r="AW15" i="21"/>
  <c r="G37" i="21" s="1"/>
  <c r="AW27" i="21"/>
  <c r="AW18" i="21"/>
  <c r="G38" i="21" s="1"/>
  <c r="AW31" i="21"/>
  <c r="AW28" i="21"/>
  <c r="AW22" i="21"/>
  <c r="AW24" i="21"/>
  <c r="AW26" i="21"/>
  <c r="AW20" i="21"/>
  <c r="AW19" i="21"/>
  <c r="AW16" i="21"/>
  <c r="AW23" i="21"/>
  <c r="AW30" i="21"/>
  <c r="AW14" i="21"/>
  <c r="G36" i="21" l="1"/>
  <c r="G40" i="21" s="1"/>
  <c r="G36" i="18" l="1"/>
  <c r="H36" i="18" s="1"/>
  <c r="G35" i="18"/>
  <c r="H35" i="18" s="1"/>
  <c r="G34" i="18"/>
  <c r="H34" i="18" s="1"/>
  <c r="H37" i="18" s="1"/>
  <c r="I28" i="18"/>
  <c r="I22" i="18"/>
  <c r="C48" i="1" l="1"/>
  <c r="F321" i="1" l="1"/>
  <c r="M321" i="1" s="1"/>
  <c r="C51" i="1"/>
  <c r="L74" i="1"/>
  <c r="J74" i="1"/>
  <c r="H74" i="1"/>
  <c r="F74" i="1"/>
  <c r="D74" i="1"/>
  <c r="C74" i="1"/>
  <c r="D48" i="1"/>
  <c r="D51" i="1" s="1"/>
  <c r="F48" i="1"/>
  <c r="F51" i="1" s="1"/>
  <c r="H48" i="1"/>
  <c r="H51" i="1" s="1"/>
  <c r="J48" i="1"/>
  <c r="J51" i="1" s="1"/>
  <c r="L48" i="1"/>
  <c r="L51" i="1" s="1"/>
  <c r="G326" i="1" l="1"/>
</calcChain>
</file>

<file path=xl/sharedStrings.xml><?xml version="1.0" encoding="utf-8"?>
<sst xmlns="http://schemas.openxmlformats.org/spreadsheetml/2006/main" count="1307" uniqueCount="795">
  <si>
    <t>　苦情を受け付けた場合は、当該苦情の内容等を記録している。</t>
    <phoneticPr fontId="5"/>
  </si>
  <si>
    <t>　従業者、設備、備品及び会計に関する諸記録を整備している。</t>
    <phoneticPr fontId="5"/>
  </si>
  <si>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rPh sb="89" eb="91">
      <t>ヒツヨウ</t>
    </rPh>
    <phoneticPr fontId="5"/>
  </si>
  <si>
    <t>介護支援専門員証の有効期間満了日</t>
    <rPh sb="7" eb="8">
      <t>ショウ</t>
    </rPh>
    <phoneticPr fontId="5"/>
  </si>
  <si>
    <t>　全ての従業者について、タイムカード等により、勤務実績が分かるようにしている。</t>
    <rPh sb="4" eb="7">
      <t>ジュウギョウシャ</t>
    </rPh>
    <phoneticPr fontId="5"/>
  </si>
  <si>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5"/>
  </si>
  <si>
    <t>常勤・非常勤　計</t>
    <phoneticPr fontId="5"/>
  </si>
  <si>
    <t>常勤換算後の員数 (a)</t>
    <phoneticPr fontId="5"/>
  </si>
  <si>
    <t>要介護１～要介護５
（ｂ）</t>
    <phoneticPr fontId="5"/>
  </si>
  <si>
    <t>担当件数
(ｂ)÷(ａ)</t>
    <phoneticPr fontId="5"/>
  </si>
  <si>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5"/>
  </si>
  <si>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5"/>
  </si>
  <si>
    <t>　指定居宅介護支援を、要介護状態の軽減又は悪化の防止に資するよう行うとともに、医療サービスとの連携に十分配慮して行っている。</t>
    <rPh sb="1" eb="3">
      <t>シテイ</t>
    </rPh>
    <rPh sb="3" eb="5">
      <t>キョタク</t>
    </rPh>
    <rPh sb="5" eb="7">
      <t>カイゴ</t>
    </rPh>
    <rPh sb="7" eb="9">
      <t>シエン</t>
    </rPh>
    <rPh sb="32" eb="33">
      <t>オコナ</t>
    </rPh>
    <rPh sb="56" eb="57">
      <t>オコナ</t>
    </rPh>
    <phoneticPr fontId="5"/>
  </si>
  <si>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5"/>
  </si>
  <si>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5"/>
  </si>
  <si>
    <t>　介護支援専門員の資質の向上のために、その研修の機会を確保している。</t>
    <phoneticPr fontId="5"/>
  </si>
  <si>
    <t>　事業所ごとに経理を区分するとともに、指定居宅介護支援の事業の会計とその他の事業の会計を区分している。</t>
    <phoneticPr fontId="5"/>
  </si>
  <si>
    <t>(Ａ)
(イ＋ロ)　　　　　　　</t>
    <phoneticPr fontId="5"/>
  </si>
  <si>
    <t>　　Ｂ．常勤換算方法により算出した介護支援専門員の員数(６月）</t>
    <rPh sb="13" eb="15">
      <t>サンシュツ</t>
    </rPh>
    <phoneticPr fontId="5"/>
  </si>
  <si>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5"/>
  </si>
  <si>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5"/>
  </si>
  <si>
    <t>　運営基準減算が適用されている場合、当該加算を算定していない。</t>
    <rPh sb="18" eb="20">
      <t>トウガイ</t>
    </rPh>
    <rPh sb="20" eb="22">
      <t>カサン</t>
    </rPh>
    <rPh sb="23" eb="25">
      <t>サンテイ</t>
    </rPh>
    <phoneticPr fontId="5"/>
  </si>
  <si>
    <t>　当該加算を算定する場合、退院・退所加算を算定していない。</t>
    <rPh sb="1" eb="3">
      <t>トウガイ</t>
    </rPh>
    <rPh sb="3" eb="5">
      <t>カサン</t>
    </rPh>
    <rPh sb="6" eb="8">
      <t>サンテイ</t>
    </rPh>
    <rPh sb="10" eb="12">
      <t>バアイ</t>
    </rPh>
    <rPh sb="21" eb="23">
      <t>サンテイ</t>
    </rPh>
    <phoneticPr fontId="5"/>
  </si>
  <si>
    <t>　管理者は、当該指定居宅介護支援事業所の介護支援専門員その他の従業者に運営に関する基準を遵守させるため必要な指揮命令を行っている。</t>
    <rPh sb="35" eb="37">
      <t>ウンエイ</t>
    </rPh>
    <rPh sb="38" eb="39">
      <t>カン</t>
    </rPh>
    <rPh sb="41" eb="43">
      <t>キジュン</t>
    </rPh>
    <phoneticPr fontId="5"/>
  </si>
  <si>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5"/>
  </si>
  <si>
    <t>　居宅サービス計画に位置付けられている基準該当居宅サービスに係る特例居宅介護サービス費の支給に係る事務に必要な情報を記載した文書を、市町村に対して提出している。</t>
    <phoneticPr fontId="5"/>
  </si>
  <si>
    <t>　自ら提供した指定居宅介護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5"/>
  </si>
  <si>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5"/>
  </si>
  <si>
    <t>　介護支援専門員の資質向上を目的とした研修計画を介護支援専門員ごとに作成し、それに基づき計画的に研修を実施している。</t>
    <rPh sb="1" eb="3">
      <t>カイゴ</t>
    </rPh>
    <rPh sb="3" eb="5">
      <t>シエン</t>
    </rPh>
    <rPh sb="5" eb="8">
      <t>センモンイン</t>
    </rPh>
    <rPh sb="9" eb="11">
      <t>シシツ</t>
    </rPh>
    <rPh sb="11" eb="13">
      <t>コウジョウ</t>
    </rPh>
    <rPh sb="14" eb="16">
      <t>モクテキ</t>
    </rPh>
    <rPh sb="24" eb="26">
      <t>カイゴ</t>
    </rPh>
    <rPh sb="26" eb="28">
      <t>シエン</t>
    </rPh>
    <rPh sb="28" eb="30">
      <t>センモン</t>
    </rPh>
    <rPh sb="30" eb="31">
      <t>イン</t>
    </rPh>
    <rPh sb="44" eb="47">
      <t>ケイカクテキ</t>
    </rPh>
    <rPh sb="48" eb="50">
      <t>ケンシュウ</t>
    </rPh>
    <phoneticPr fontId="5"/>
  </si>
  <si>
    <t>　介護支援専門員の資質向上を目的とした研修計画を介護支援専門員ごとに作成し、それに基づき計画的に研修を実施している。</t>
    <phoneticPr fontId="5"/>
  </si>
  <si>
    <t>問２</t>
    <phoneticPr fontId="5"/>
  </si>
  <si>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5"/>
  </si>
  <si>
    <t>　病院、診療所、地域密着型介護老人福祉施設又は介護保険施設から退院又は退所するに当たって、当該病院、診療所、地域密着型介護老人福祉施設又は介護保険施設の職員と面談を行い、利用者に関する必要な情報の提供を退院後７日以内に受けた上で、居宅サービス計画を作成し、居宅サービス又は地域密着型サービスの利用開始月に利用に関する調整を行っ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1" eb="33">
      <t>タイイン</t>
    </rPh>
    <rPh sb="33" eb="34">
      <t>マタ</t>
    </rPh>
    <rPh sb="35" eb="37">
      <t>タイショ</t>
    </rPh>
    <rPh sb="40" eb="41">
      <t>ア</t>
    </rPh>
    <rPh sb="45" eb="47">
      <t>トウガイ</t>
    </rPh>
    <rPh sb="47" eb="49">
      <t>ビョウイン</t>
    </rPh>
    <rPh sb="50" eb="53">
      <t>シンリョウジョ</t>
    </rPh>
    <rPh sb="54" eb="56">
      <t>チイキ</t>
    </rPh>
    <rPh sb="56" eb="59">
      <t>ミッチャクガタ</t>
    </rPh>
    <rPh sb="59" eb="61">
      <t>カイゴ</t>
    </rPh>
    <rPh sb="61" eb="63">
      <t>ロウジン</t>
    </rPh>
    <rPh sb="63" eb="65">
      <t>フクシ</t>
    </rPh>
    <rPh sb="65" eb="67">
      <t>シセツ</t>
    </rPh>
    <rPh sb="67" eb="68">
      <t>マタ</t>
    </rPh>
    <rPh sb="69" eb="71">
      <t>カイゴ</t>
    </rPh>
    <rPh sb="71" eb="73">
      <t>ホケン</t>
    </rPh>
    <rPh sb="73" eb="75">
      <t>シセツ</t>
    </rPh>
    <rPh sb="76" eb="78">
      <t>ショクイン</t>
    </rPh>
    <rPh sb="79" eb="81">
      <t>メンダン</t>
    </rPh>
    <rPh sb="82" eb="83">
      <t>オコナ</t>
    </rPh>
    <rPh sb="85" eb="88">
      <t>リヨウシャ</t>
    </rPh>
    <rPh sb="89" eb="90">
      <t>カン</t>
    </rPh>
    <rPh sb="92" eb="94">
      <t>ヒツヨウ</t>
    </rPh>
    <rPh sb="95" eb="97">
      <t>ジョウホウ</t>
    </rPh>
    <rPh sb="98" eb="100">
      <t>テイキョウ</t>
    </rPh>
    <rPh sb="101" eb="103">
      <t>タイイン</t>
    </rPh>
    <rPh sb="103" eb="104">
      <t>アト</t>
    </rPh>
    <rPh sb="105" eb="106">
      <t>ニチ</t>
    </rPh>
    <rPh sb="106" eb="108">
      <t>イナイ</t>
    </rPh>
    <rPh sb="109" eb="110">
      <t>ウ</t>
    </rPh>
    <rPh sb="112" eb="113">
      <t>ウエ</t>
    </rPh>
    <rPh sb="115" eb="117">
      <t>キョタク</t>
    </rPh>
    <rPh sb="121" eb="123">
      <t>ケイカク</t>
    </rPh>
    <rPh sb="124" eb="126">
      <t>サクセイ</t>
    </rPh>
    <rPh sb="128" eb="130">
      <t>キョタク</t>
    </rPh>
    <rPh sb="134" eb="135">
      <t>マタ</t>
    </rPh>
    <rPh sb="136" eb="138">
      <t>チイキ</t>
    </rPh>
    <rPh sb="138" eb="141">
      <t>ミッチャクガタ</t>
    </rPh>
    <rPh sb="146" eb="148">
      <t>リヨウ</t>
    </rPh>
    <rPh sb="148" eb="151">
      <t>カイシヅキ</t>
    </rPh>
    <rPh sb="152" eb="154">
      <t>リヨウ</t>
    </rPh>
    <rPh sb="155" eb="156">
      <t>カン</t>
    </rPh>
    <rPh sb="158" eb="160">
      <t>チョウセイ</t>
    </rPh>
    <rPh sb="161" eb="162">
      <t>オコナ</t>
    </rPh>
    <phoneticPr fontId="5"/>
  </si>
  <si>
    <t>　少なくとも１月に１回モニタリングの結果を記録している。</t>
    <rPh sb="1" eb="2">
      <t>スク</t>
    </rPh>
    <rPh sb="7" eb="8">
      <t>ツキ</t>
    </rPh>
    <rPh sb="10" eb="11">
      <t>カイ</t>
    </rPh>
    <phoneticPr fontId="5"/>
  </si>
  <si>
    <t>　当該加算を算定する場合、初回加算を算定していない。</t>
    <rPh sb="1" eb="3">
      <t>トウガイ</t>
    </rPh>
    <rPh sb="3" eb="5">
      <t>カサン</t>
    </rPh>
    <rPh sb="6" eb="8">
      <t>サンテイ</t>
    </rPh>
    <rPh sb="10" eb="12">
      <t>バアイ</t>
    </rPh>
    <phoneticPr fontId="5"/>
  </si>
  <si>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5"/>
  </si>
  <si>
    <t>　利用者１人につき、１月に２回を限度として算定している。</t>
    <rPh sb="1" eb="4">
      <t>リヨウシャ</t>
    </rPh>
    <rPh sb="5" eb="6">
      <t>ニン</t>
    </rPh>
    <rPh sb="11" eb="12">
      <t>ツキ</t>
    </rPh>
    <rPh sb="14" eb="15">
      <t>カイ</t>
    </rPh>
    <rPh sb="16" eb="18">
      <t>ゲンド</t>
    </rPh>
    <rPh sb="21" eb="23">
      <t>サンテイ</t>
    </rPh>
    <phoneticPr fontId="5"/>
  </si>
  <si>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5"/>
  </si>
  <si>
    <t>居宅介護支援費は、上記の方法で取扱件数を算出し、次表に基づき算定している。　</t>
    <rPh sb="9" eb="11">
      <t>ジョウキ</t>
    </rPh>
    <rPh sb="24" eb="25">
      <t>ジ</t>
    </rPh>
    <phoneticPr fontId="5"/>
  </si>
  <si>
    <t>　居宅サービス計画には、次に掲げる項目を記載している。</t>
    <rPh sb="12" eb="13">
      <t>ツギ</t>
    </rPh>
    <rPh sb="14" eb="15">
      <t>カカ</t>
    </rPh>
    <phoneticPr fontId="5"/>
  </si>
  <si>
    <t>　介護支援専門員は、居宅サービス計画の作成後、定期的に計画を見直している。</t>
    <rPh sb="1" eb="3">
      <t>カイゴ</t>
    </rPh>
    <rPh sb="3" eb="5">
      <t>シエン</t>
    </rPh>
    <rPh sb="5" eb="7">
      <t>センモン</t>
    </rPh>
    <rPh sb="7" eb="8">
      <t>イン</t>
    </rPh>
    <phoneticPr fontId="5"/>
  </si>
  <si>
    <t>　指定居宅介護支援の提供を求められた場合には、その者の提示する被保険者証によって、被保険者資格、要介護認定の有無及び要介護認定の有効期間を確認している。</t>
    <rPh sb="69" eb="71">
      <t>カクニン</t>
    </rPh>
    <phoneticPr fontId="5"/>
  </si>
  <si>
    <t>問１</t>
    <phoneticPr fontId="5"/>
  </si>
  <si>
    <t>問２</t>
    <phoneticPr fontId="5"/>
  </si>
  <si>
    <t>問１</t>
    <rPh sb="0" eb="1">
      <t>ト</t>
    </rPh>
    <phoneticPr fontId="5"/>
  </si>
  <si>
    <t>問３</t>
    <phoneticPr fontId="5"/>
  </si>
  <si>
    <t xml:space="preserve"> 介護保険事業所番号</t>
  </si>
  <si>
    <t>フリガナ</t>
  </si>
  <si>
    <t>名　　称</t>
  </si>
  <si>
    <t>所在地</t>
  </si>
  <si>
    <t>点検日</t>
  </si>
  <si>
    <t xml:space="preserve">点検者（職・氏名）　※原則として管理者が行ってください。　　          　　           </t>
  </si>
  <si>
    <t>職種</t>
  </si>
  <si>
    <t xml:space="preserve"> </t>
  </si>
  <si>
    <t>問１</t>
  </si>
  <si>
    <t>問２</t>
  </si>
  <si>
    <t>１月</t>
  </si>
  <si>
    <t>２月</t>
  </si>
  <si>
    <t>３月</t>
  </si>
  <si>
    <t>４月</t>
  </si>
  <si>
    <t>５月</t>
  </si>
  <si>
    <t>６月</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</si>
  <si>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</si>
  <si>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</si>
  <si>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</si>
  <si>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</si>
  <si>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</si>
  <si>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</si>
  <si>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</si>
  <si>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</si>
  <si>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5"/>
  </si>
  <si>
    <t>管理者氏名</t>
    <phoneticPr fontId="5"/>
  </si>
  <si>
    <t>当該事業所で
兼務する職種</t>
    <phoneticPr fontId="5"/>
  </si>
  <si>
    <t>■介護支援専門員の員数</t>
    <phoneticPr fontId="5"/>
  </si>
  <si>
    <t xml:space="preserve"> 　　注意　</t>
    <phoneticPr fontId="5"/>
  </si>
  <si>
    <t>　　 注意</t>
    <phoneticPr fontId="5"/>
  </si>
  <si>
    <t>　　注意</t>
    <phoneticPr fontId="5"/>
  </si>
  <si>
    <t>　正当な理由なく指定居宅介護支援の提供を拒んでいない。</t>
    <phoneticPr fontId="5"/>
  </si>
  <si>
    <t>　被保険者の要介護認定に係る申請について、利用申込者の意思を踏まえ、必要な協力を行っている。</t>
    <phoneticPr fontId="5"/>
  </si>
  <si>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5"/>
  </si>
  <si>
    <t>　自らその提供する指定居宅介護支援の質の評価を行い、常にその改善を図っている。</t>
    <phoneticPr fontId="5"/>
  </si>
  <si>
    <t>　指定居宅介護支援の提供を受けている利用者が次のいずれかに該当する場合は、遅滞なく、意見を付してその旨を市町村に通知している。</t>
    <phoneticPr fontId="5"/>
  </si>
  <si>
    <t>　サービス担当者会議等において、利用者の個人情報を用いる場合は利用者の同意を、利用者の家族の個人情報を用いる場合は当該家族の同意を、あらかじめ文書により得ている。</t>
    <phoneticPr fontId="5"/>
  </si>
  <si>
    <t>　自ら提供した指定居宅介護支援又は自らが居宅サービス計画に位置付けた指定居宅サービス等に対する利用者及びその家族からの苦情に迅速かつ適切に対応している。</t>
    <phoneticPr fontId="5"/>
  </si>
  <si>
    <t>　利用者に対する指定居宅介護支援の提供により賠償すべき事故が発生した場合には、損害賠償を速やかに行っている。</t>
    <phoneticPr fontId="5"/>
  </si>
  <si>
    <t>要介護１</t>
  </si>
  <si>
    <t>要介護２</t>
  </si>
  <si>
    <t>要介護３</t>
  </si>
  <si>
    <t>要介護４</t>
  </si>
  <si>
    <t>要介護５</t>
  </si>
  <si>
    <t>　　　　　　　　　　　　　　　　　　　　　　　　　　　　</t>
  </si>
  <si>
    <t>　　Ａ．事業所全体の６月の利用者数</t>
    <phoneticPr fontId="5"/>
  </si>
  <si>
    <t>　　Ｃ．(Ａ)÷(Ｂ)＝取扱件数（６月の取扱件数）</t>
    <phoneticPr fontId="5"/>
  </si>
  <si>
    <t>Ａ　新規（※）に居宅サービス計画を作成する場合</t>
  </si>
  <si>
    <t>Ｂ　要支援者が要介護認定を受けた場合に居宅サービス計画を作成する場合</t>
  </si>
  <si>
    <t>Ｃ　要介護状態区分が２区分以上変更された場合に居宅サービス計画を作成する場合</t>
  </si>
  <si>
    <t xml:space="preserve">２　加算　　　　 </t>
    <phoneticPr fontId="5"/>
  </si>
  <si>
    <t>　常勤かつ専従の主任介護支援専門員を配置している。</t>
    <phoneticPr fontId="5"/>
  </si>
  <si>
    <t>　利用者に関する情報又はサービス提供に当たっての留意事項に係る伝達等を目的とした会議を定期的に開催している。</t>
    <phoneticPr fontId="5"/>
  </si>
  <si>
    <t>　地域包括支援センターから支援が困難な事例を紹介された場合においても、当該支援が困難な事例に係る者に指定居宅介護支援を提供している。</t>
    <phoneticPr fontId="5"/>
  </si>
  <si>
    <t>　居宅サービス計画の策定に際し、下記Ａ～Ｃのいずれかの要件を満たし、アセスメントを実施したものについてのみ算定している。</t>
    <phoneticPr fontId="5"/>
  </si>
  <si>
    <t xml:space="preserve">※「新規」： </t>
  </si>
  <si>
    <t>　利用者１人につき１月に１回を限度として算定している。</t>
    <phoneticPr fontId="5"/>
  </si>
  <si>
    <t>以上で終了です。お疲れさまでした。</t>
    <rPh sb="0" eb="2">
      <t>イジョウ</t>
    </rPh>
    <rPh sb="3" eb="5">
      <t>シュウリョウ</t>
    </rPh>
    <rPh sb="9" eb="10">
      <t>ツカ</t>
    </rPh>
    <phoneticPr fontId="5"/>
  </si>
  <si>
    <t>●</t>
    <phoneticPr fontId="5"/>
  </si>
  <si>
    <t>問１</t>
    <phoneticPr fontId="5"/>
  </si>
  <si>
    <t>問２</t>
    <phoneticPr fontId="5"/>
  </si>
  <si>
    <t>問３</t>
    <phoneticPr fontId="5"/>
  </si>
  <si>
    <t>問４</t>
    <phoneticPr fontId="5"/>
  </si>
  <si>
    <t>問５</t>
    <phoneticPr fontId="5"/>
  </si>
  <si>
    <t>問６</t>
    <phoneticPr fontId="5"/>
  </si>
  <si>
    <t>問７</t>
    <phoneticPr fontId="5"/>
  </si>
  <si>
    <t>問８</t>
    <phoneticPr fontId="5"/>
  </si>
  <si>
    <t>問９</t>
    <phoneticPr fontId="5"/>
  </si>
  <si>
    <t>問11</t>
    <phoneticPr fontId="5"/>
  </si>
  <si>
    <t>問12</t>
    <phoneticPr fontId="5"/>
  </si>
  <si>
    <t>問13</t>
    <rPh sb="0" eb="1">
      <t>ト</t>
    </rPh>
    <phoneticPr fontId="5"/>
  </si>
  <si>
    <t>問15</t>
    <rPh sb="0" eb="1">
      <t>ト</t>
    </rPh>
    <phoneticPr fontId="5"/>
  </si>
  <si>
    <t>問20</t>
    <rPh sb="0" eb="1">
      <t>ト</t>
    </rPh>
    <phoneticPr fontId="5"/>
  </si>
  <si>
    <t>問21</t>
    <rPh sb="0" eb="1">
      <t>ト</t>
    </rPh>
    <phoneticPr fontId="5"/>
  </si>
  <si>
    <t>問22</t>
    <rPh sb="0" eb="1">
      <t>ト</t>
    </rPh>
    <phoneticPr fontId="5"/>
  </si>
  <si>
    <t>問23</t>
    <rPh sb="0" eb="1">
      <t>ト</t>
    </rPh>
    <phoneticPr fontId="5"/>
  </si>
  <si>
    <t>問24</t>
    <rPh sb="0" eb="1">
      <t>ト</t>
    </rPh>
    <phoneticPr fontId="5"/>
  </si>
  <si>
    <t>問25</t>
    <rPh sb="0" eb="1">
      <t>ト</t>
    </rPh>
    <phoneticPr fontId="5"/>
  </si>
  <si>
    <t>問26</t>
    <rPh sb="0" eb="1">
      <t>ト</t>
    </rPh>
    <phoneticPr fontId="5"/>
  </si>
  <si>
    <t>問27</t>
    <rPh sb="0" eb="1">
      <t>ト</t>
    </rPh>
    <phoneticPr fontId="5"/>
  </si>
  <si>
    <t>問1</t>
    <rPh sb="0" eb="1">
      <t>ト</t>
    </rPh>
    <phoneticPr fontId="5"/>
  </si>
  <si>
    <t>問 １</t>
    <phoneticPr fontId="5"/>
  </si>
  <si>
    <t>問10</t>
    <rPh sb="0" eb="1">
      <t>ト</t>
    </rPh>
    <phoneticPr fontId="5"/>
  </si>
  <si>
    <t>問11</t>
    <rPh sb="0" eb="1">
      <t>ト</t>
    </rPh>
    <phoneticPr fontId="5"/>
  </si>
  <si>
    <t>（ロ）</t>
    <phoneticPr fontId="5"/>
  </si>
  <si>
    <t>合計(イ）</t>
    <rPh sb="0" eb="2">
      <t>ゴウケイ</t>
    </rPh>
    <phoneticPr fontId="5"/>
  </si>
  <si>
    <t>（B)</t>
    <phoneticPr fontId="5"/>
  </si>
  <si>
    <t>（Ｃ）</t>
    <phoneticPr fontId="5"/>
  </si>
  <si>
    <t>日</t>
  </si>
  <si>
    <t>事業所名</t>
  </si>
  <si>
    <t>事業所番号</t>
    <rPh sb="0" eb="3">
      <t>ジギョウショ</t>
    </rPh>
    <rPh sb="3" eb="5">
      <t>バンゴウ</t>
    </rPh>
    <phoneticPr fontId="5"/>
  </si>
  <si>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5"/>
  </si>
  <si>
    <t>介護支援
専門員数</t>
    <phoneticPr fontId="5"/>
  </si>
  <si>
    <t>常勤</t>
    <phoneticPr fontId="5"/>
  </si>
  <si>
    <t>専従</t>
    <phoneticPr fontId="5"/>
  </si>
  <si>
    <t>非常勤</t>
    <phoneticPr fontId="5"/>
  </si>
  <si>
    <t>合計</t>
    <rPh sb="0" eb="2">
      <t>ゴウケイ</t>
    </rPh>
    <phoneticPr fontId="5"/>
  </si>
  <si>
    <t>介護予防支援の受託の有無</t>
  </si>
  <si>
    <t>有　　　・　　　無</t>
  </si>
  <si>
    <t>利用者数
（合計）</t>
    <rPh sb="0" eb="2">
      <t>リヨウ</t>
    </rPh>
    <rPh sb="6" eb="8">
      <t>ゴウケイ</t>
    </rPh>
    <phoneticPr fontId="5"/>
  </si>
  <si>
    <t>開催年月日</t>
    <rPh sb="0" eb="2">
      <t>カイサイ</t>
    </rPh>
    <rPh sb="2" eb="5">
      <t>ネンガッピ</t>
    </rPh>
    <phoneticPr fontId="5"/>
  </si>
  <si>
    <t>②２４時間連絡できる体制を確保し、かつ、必要に応じて利用者等の相談に対応する体制を確保している。</t>
  </si>
  <si>
    <t>具体的な方法</t>
    <rPh sb="0" eb="3">
      <t>グタイテキ</t>
    </rPh>
    <rPh sb="4" eb="6">
      <t>ホウホウ</t>
    </rPh>
    <phoneticPr fontId="5"/>
  </si>
  <si>
    <t>有　　・　　無</t>
  </si>
  <si>
    <t>　ア（地域包括支援センターから支援困難な利用者の紹介があった場合）</t>
  </si>
  <si>
    <t>件</t>
    <rPh sb="0" eb="1">
      <t>ケン</t>
    </rPh>
    <phoneticPr fontId="5"/>
  </si>
  <si>
    <t>参加年月日</t>
    <rPh sb="0" eb="2">
      <t>サンカ</t>
    </rPh>
    <rPh sb="2" eb="5">
      <t>ネンガッピ</t>
    </rPh>
    <phoneticPr fontId="5"/>
  </si>
  <si>
    <t>　管理者は、当該指定居宅介護支援事業所の介護支援専門員その他の従業者の管理、指定居宅介護支援の利用の申込みに係る調整、業務の実施状況の把握その他の管理を一元的に行っている。</t>
    <phoneticPr fontId="5"/>
  </si>
  <si>
    <t>　介護支援専門員の清潔の保持及び健康状態について、必要な管理を行っている。</t>
    <phoneticPr fontId="5"/>
  </si>
  <si>
    <t>　問１の主任介護支援専門員とは別に、常勤かつ専従の介護支援専門員を３名以上配置している。</t>
    <phoneticPr fontId="5"/>
  </si>
  <si>
    <t>　問１の主任介護支援専門員とは別に、常勤かつ専従の介護支援専門員を２名以上配置している。</t>
    <phoneticPr fontId="5"/>
  </si>
  <si>
    <t>回答欄</t>
    <rPh sb="0" eb="2">
      <t>カイトウ</t>
    </rPh>
    <rPh sb="2" eb="3">
      <t>ラン</t>
    </rPh>
    <phoneticPr fontId="5"/>
  </si>
  <si>
    <t>問２</t>
    <rPh sb="0" eb="1">
      <t>ト</t>
    </rPh>
    <phoneticPr fontId="5"/>
  </si>
  <si>
    <t>問28</t>
    <rPh sb="0" eb="1">
      <t>ト</t>
    </rPh>
    <phoneticPr fontId="5"/>
  </si>
  <si>
    <t>問29</t>
    <rPh sb="0" eb="1">
      <t>ト</t>
    </rPh>
    <phoneticPr fontId="5"/>
  </si>
  <si>
    <t>問30</t>
    <rPh sb="0" eb="1">
      <t>ト</t>
    </rPh>
    <phoneticPr fontId="5"/>
  </si>
  <si>
    <t>問31</t>
    <rPh sb="0" eb="1">
      <t>ト</t>
    </rPh>
    <phoneticPr fontId="5"/>
  </si>
  <si>
    <t>問12</t>
    <rPh sb="0" eb="1">
      <t>トイ</t>
    </rPh>
    <phoneticPr fontId="5"/>
  </si>
  <si>
    <t>問10</t>
    <rPh sb="0" eb="1">
      <t>トイ</t>
    </rPh>
    <phoneticPr fontId="5"/>
  </si>
  <si>
    <t>　介護支援専門員は、居宅サービス計画に位置付けた指定居宅サービス事業者等に対して、訪問介護計画等指定居宅サービス基準条例において位置付けられている計画の提出を求めている。</t>
    <rPh sb="1" eb="3">
      <t>カイゴ</t>
    </rPh>
    <rPh sb="3" eb="5">
      <t>シエン</t>
    </rPh>
    <rPh sb="5" eb="8">
      <t>センモンイン</t>
    </rPh>
    <rPh sb="10" eb="12">
      <t>キョタク</t>
    </rPh>
    <rPh sb="16" eb="18">
      <t>ケイカク</t>
    </rPh>
    <rPh sb="19" eb="22">
      <t>イチヅ</t>
    </rPh>
    <rPh sb="24" eb="26">
      <t>シテイ</t>
    </rPh>
    <rPh sb="26" eb="28">
      <t>キョタク</t>
    </rPh>
    <rPh sb="32" eb="34">
      <t>ジギョウ</t>
    </rPh>
    <rPh sb="34" eb="35">
      <t>シャ</t>
    </rPh>
    <rPh sb="35" eb="36">
      <t>トウ</t>
    </rPh>
    <rPh sb="37" eb="38">
      <t>タイ</t>
    </rPh>
    <rPh sb="41" eb="43">
      <t>ホウモン</t>
    </rPh>
    <rPh sb="43" eb="45">
      <t>カイゴ</t>
    </rPh>
    <rPh sb="45" eb="48">
      <t>ケイカクトウ</t>
    </rPh>
    <rPh sb="48" eb="50">
      <t>シテイ</t>
    </rPh>
    <rPh sb="50" eb="52">
      <t>キョタク</t>
    </rPh>
    <rPh sb="56" eb="58">
      <t>キジュン</t>
    </rPh>
    <rPh sb="58" eb="60">
      <t>ジョウレイ</t>
    </rPh>
    <rPh sb="64" eb="67">
      <t>イチヅ</t>
    </rPh>
    <rPh sb="73" eb="75">
      <t>ケイカク</t>
    </rPh>
    <rPh sb="76" eb="78">
      <t>テイシュツ</t>
    </rPh>
    <rPh sb="79" eb="80">
      <t>モト</t>
    </rPh>
    <phoneticPr fontId="5"/>
  </si>
  <si>
    <t>　指定居宅介護支援事業者は、法第115条の48第４項の規定に基づき、横須賀市高齢者地域ケア会議から、同条第２項の検討を行うための資料又は情報の提供、意見の開陳その他必要な協力の求めがあった場合には、これに協力するよう努めている。</t>
    <rPh sb="1" eb="9">
      <t>シテイキョタクカイゴシエン</t>
    </rPh>
    <rPh sb="9" eb="12">
      <t>ジギョウシャ</t>
    </rPh>
    <rPh sb="14" eb="15">
      <t>ホウ</t>
    </rPh>
    <rPh sb="15" eb="16">
      <t>ダイ</t>
    </rPh>
    <rPh sb="19" eb="20">
      <t>ジョウ</t>
    </rPh>
    <rPh sb="23" eb="24">
      <t>ダイ</t>
    </rPh>
    <rPh sb="25" eb="26">
      <t>コウ</t>
    </rPh>
    <rPh sb="27" eb="29">
      <t>キテイ</t>
    </rPh>
    <rPh sb="30" eb="31">
      <t>モト</t>
    </rPh>
    <rPh sb="45" eb="47">
      <t>カイギ</t>
    </rPh>
    <rPh sb="50" eb="52">
      <t>ドウジョウ</t>
    </rPh>
    <rPh sb="52" eb="53">
      <t>ダイ</t>
    </rPh>
    <rPh sb="54" eb="55">
      <t>コウ</t>
    </rPh>
    <rPh sb="56" eb="58">
      <t>ケントウ</t>
    </rPh>
    <rPh sb="59" eb="60">
      <t>オコナ</t>
    </rPh>
    <rPh sb="64" eb="66">
      <t>シリョウ</t>
    </rPh>
    <rPh sb="66" eb="67">
      <t>マタ</t>
    </rPh>
    <rPh sb="68" eb="70">
      <t>ジョウホウ</t>
    </rPh>
    <rPh sb="71" eb="73">
      <t>テイキョウ</t>
    </rPh>
    <rPh sb="74" eb="76">
      <t>イケン</t>
    </rPh>
    <rPh sb="77" eb="79">
      <t>カイチン</t>
    </rPh>
    <rPh sb="81" eb="82">
      <t>タ</t>
    </rPh>
    <rPh sb="82" eb="84">
      <t>ヒツヨウ</t>
    </rPh>
    <rPh sb="85" eb="87">
      <t>キョウリョク</t>
    </rPh>
    <rPh sb="88" eb="89">
      <t>モト</t>
    </rPh>
    <rPh sb="94" eb="96">
      <t>バアイ</t>
    </rPh>
    <rPh sb="102" eb="104">
      <t>キョウリョク</t>
    </rPh>
    <rPh sb="108" eb="109">
      <t>ツト</t>
    </rPh>
    <phoneticPr fontId="5"/>
  </si>
  <si>
    <t>（横須賀市に所在する事業所用）</t>
    <rPh sb="1" eb="5">
      <t>ヨコスカシ</t>
    </rPh>
    <rPh sb="6" eb="8">
      <t>ショザイ</t>
    </rPh>
    <rPh sb="10" eb="13">
      <t>ジギョウショ</t>
    </rPh>
    <rPh sb="13" eb="14">
      <t>ヨウ</t>
    </rPh>
    <phoneticPr fontId="7"/>
  </si>
  <si>
    <t>作成者</t>
    <rPh sb="0" eb="3">
      <t>サクセイシャ</t>
    </rPh>
    <phoneticPr fontId="7"/>
  </si>
  <si>
    <t>職名</t>
    <rPh sb="0" eb="2">
      <t>ショクメイ</t>
    </rPh>
    <phoneticPr fontId="7"/>
  </si>
  <si>
    <t>氏名</t>
    <rPh sb="0" eb="2">
      <t>シメイ</t>
    </rPh>
    <phoneticPr fontId="7"/>
  </si>
  <si>
    <t>作成日</t>
    <rPh sb="0" eb="3">
      <t>サクセイビ</t>
    </rPh>
    <phoneticPr fontId="7"/>
  </si>
  <si>
    <t>１　主任介護支援専門員の状況　※２人目は加算（Ⅰ）を算定している事業者のみ記入</t>
    <rPh sb="17" eb="18">
      <t>ヒト</t>
    </rPh>
    <rPh sb="18" eb="19">
      <t>メ</t>
    </rPh>
    <rPh sb="20" eb="22">
      <t>カサン</t>
    </rPh>
    <rPh sb="26" eb="28">
      <t>サンテイ</t>
    </rPh>
    <rPh sb="32" eb="34">
      <t>ジギョウ</t>
    </rPh>
    <rPh sb="34" eb="35">
      <t>シャ</t>
    </rPh>
    <rPh sb="37" eb="39">
      <t>キニュウ</t>
    </rPh>
    <phoneticPr fontId="7"/>
  </si>
  <si>
    <t>氏名：</t>
    <rPh sb="0" eb="2">
      <t>シメイ</t>
    </rPh>
    <phoneticPr fontId="7"/>
  </si>
  <si>
    <t>２　介護支援専門員の状況　※１で記載した主任介護支援専門員を除く。</t>
    <rPh sb="16" eb="18">
      <t>キサイ</t>
    </rPh>
    <rPh sb="20" eb="22">
      <t>シュニン</t>
    </rPh>
    <rPh sb="22" eb="24">
      <t>カイゴ</t>
    </rPh>
    <rPh sb="24" eb="26">
      <t>シエン</t>
    </rPh>
    <rPh sb="26" eb="29">
      <t>センモンイン</t>
    </rPh>
    <rPh sb="30" eb="31">
      <t>ノゾ</t>
    </rPh>
    <phoneticPr fontId="5"/>
  </si>
  <si>
    <t>有　　・　 　無</t>
    <rPh sb="0" eb="1">
      <t>ユウ</t>
    </rPh>
    <rPh sb="7" eb="8">
      <t>ム</t>
    </rPh>
    <phoneticPr fontId="5"/>
  </si>
  <si>
    <t>　　※ 特定事業所集中減算の適用状況に係る報告書により確認</t>
    <rPh sb="4" eb="6">
      <t>トクテイ</t>
    </rPh>
    <rPh sb="6" eb="9">
      <t>ジギョウショ</t>
    </rPh>
    <rPh sb="9" eb="11">
      <t>シュウチュウ</t>
    </rPh>
    <rPh sb="11" eb="13">
      <t>ゲンサン</t>
    </rPh>
    <rPh sb="14" eb="16">
      <t>テキヨウ</t>
    </rPh>
    <rPh sb="16" eb="18">
      <t>ジョウキョウ</t>
    </rPh>
    <rPh sb="19" eb="20">
      <t>カカ</t>
    </rPh>
    <rPh sb="21" eb="24">
      <t>ホウコクショ</t>
    </rPh>
    <rPh sb="27" eb="29">
      <t>カクニン</t>
    </rPh>
    <phoneticPr fontId="7"/>
  </si>
  <si>
    <t>＜注意事項＞</t>
    <rPh sb="1" eb="3">
      <t>チュウイ</t>
    </rPh>
    <rPh sb="3" eb="5">
      <t>ジコウ</t>
    </rPh>
    <phoneticPr fontId="5"/>
  </si>
  <si>
    <t>要支援者・事業対象者数</t>
    <rPh sb="5" eb="7">
      <t>ジギョウ</t>
    </rPh>
    <rPh sb="7" eb="10">
      <t>タイショウシャ</t>
    </rPh>
    <phoneticPr fontId="5"/>
  </si>
  <si>
    <t>適切に実施できていなかった項目については、速やかに改善してください。</t>
    <rPh sb="3" eb="5">
      <t>ジッシ</t>
    </rPh>
    <phoneticPr fontId="5"/>
  </si>
  <si>
    <t>　管理者は、介護支援専門員に居宅サービス計画の作成に関する業務を担当させている。</t>
    <phoneticPr fontId="5"/>
  </si>
  <si>
    <t>　指定居宅介護支援の提供に当たっては、懇切丁寧に行うことを旨とし、利用者又はその家族に対し、サービスの提供方法等について、理解しやすいように説明を行っている。</t>
    <phoneticPr fontId="5"/>
  </si>
  <si>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5"/>
  </si>
  <si>
    <t>※加算の算定要件を満たさずに加算を算定していた場合は、介護報酬の返還が必要となります。この場合、保険者に相談の上、必要な手続を行ってください。
※算定していない加算の項目については、記載不要です。</t>
    <rPh sb="27" eb="29">
      <t>カイゴ</t>
    </rPh>
    <rPh sb="29" eb="31">
      <t>ホウシュウ</t>
    </rPh>
    <rPh sb="32" eb="34">
      <t>ヘンカン</t>
    </rPh>
    <rPh sb="45" eb="47">
      <t>バアイ</t>
    </rPh>
    <rPh sb="57" eb="59">
      <t>ヒツヨウ</t>
    </rPh>
    <rPh sb="60" eb="62">
      <t>テツヅ</t>
    </rPh>
    <phoneticPr fontId="5"/>
  </si>
  <si>
    <t>　居宅サービス計画は全表（１～３表及び６・７表）を作成している。</t>
    <phoneticPr fontId="5"/>
  </si>
  <si>
    <t>　指定居宅介護支援事業所ごとに、当該指定居宅介護支援事業所の介護支援専門員に指定居宅介護支援の業務を担当させている。（ただし、介護支援専門員の補助業務については、この限りではありません。）</t>
    <phoneticPr fontId="5"/>
  </si>
  <si>
    <t>【モニタリング】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Ph sb="10" eb="12">
      <t>カイゴ</t>
    </rPh>
    <rPh sb="12" eb="14">
      <t>シエン</t>
    </rPh>
    <rPh sb="14" eb="16">
      <t>センモン</t>
    </rPh>
    <rPh sb="16" eb="17">
      <t>イン</t>
    </rPh>
    <phoneticPr fontId="5"/>
  </si>
  <si>
    <t>※医師の医学的な所見については、主治医意見書による確認のほか、医師の診断書又は担当の介護支援専門員が聴取した居宅サービス計画に記載する医師の所見により確認する方法でも差し支えありません。</t>
    <phoneticPr fontId="5"/>
  </si>
  <si>
    <t>　利用者に対する指定居宅介護支援の提供により事故が発生した場合には、速やかに市町村、利用者の家族等に連絡を行うとともに、必要な措置を講じている。</t>
    <phoneticPr fontId="5"/>
  </si>
  <si>
    <t>　上記の事故の状況及び事故に際して採った処置について記録している。</t>
    <rPh sb="1" eb="3">
      <t>ジョウキ</t>
    </rPh>
    <phoneticPr fontId="5"/>
  </si>
  <si>
    <t>問５</t>
    <phoneticPr fontId="5"/>
  </si>
  <si>
    <t>　管理者自身を含む従業者全員の雇用契約書等の写しを事業所に保管している。</t>
    <rPh sb="11" eb="12">
      <t>シャ</t>
    </rPh>
    <rPh sb="19" eb="20">
      <t>ショ</t>
    </rPh>
    <phoneticPr fontId="5"/>
  </si>
  <si>
    <t>　介護予防支援業務の受託について、受託件数の上限は廃止されましたが、介護予防支援業務の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6">
      <t>カイゴ</t>
    </rPh>
    <rPh sb="36" eb="38">
      <t>ヨボウ</t>
    </rPh>
    <rPh sb="38" eb="40">
      <t>シエン</t>
    </rPh>
    <rPh sb="40" eb="42">
      <t>ギョウム</t>
    </rPh>
    <rPh sb="43" eb="44">
      <t>クワシ</t>
    </rPh>
    <rPh sb="44" eb="45">
      <t>コトヅケ</t>
    </rPh>
    <rPh sb="46" eb="47">
      <t>ウ</t>
    </rPh>
    <rPh sb="50" eb="51">
      <t>ア</t>
    </rPh>
    <rPh sb="56" eb="58">
      <t>ホンライ</t>
    </rPh>
    <rPh sb="58" eb="60">
      <t>ギョウム</t>
    </rPh>
    <rPh sb="63" eb="65">
      <t>キョタク</t>
    </rPh>
    <rPh sb="65" eb="67">
      <t>カイゴ</t>
    </rPh>
    <rPh sb="67" eb="69">
      <t>シエン</t>
    </rPh>
    <rPh sb="69" eb="71">
      <t>ギョウム</t>
    </rPh>
    <rPh sb="72" eb="74">
      <t>テキセイ</t>
    </rPh>
    <rPh sb="75" eb="77">
      <t>ジッシ</t>
    </rPh>
    <rPh sb="82" eb="84">
      <t>ハイリョ</t>
    </rPh>
    <phoneticPr fontId="5"/>
  </si>
  <si>
    <t>主任介護支援専門員研修</t>
    <rPh sb="0" eb="2">
      <t>シュニン</t>
    </rPh>
    <rPh sb="2" eb="4">
      <t>カイゴ</t>
    </rPh>
    <rPh sb="4" eb="6">
      <t>シエン</t>
    </rPh>
    <rPh sb="6" eb="9">
      <t>センモンイン</t>
    </rPh>
    <rPh sb="9" eb="11">
      <t>ケンシュウ</t>
    </rPh>
    <phoneticPr fontId="5"/>
  </si>
  <si>
    <t>研修機関名</t>
    <rPh sb="0" eb="2">
      <t>ケンシュウ</t>
    </rPh>
    <rPh sb="2" eb="4">
      <t>キカン</t>
    </rPh>
    <rPh sb="4" eb="5">
      <t>メイ</t>
    </rPh>
    <phoneticPr fontId="5"/>
  </si>
  <si>
    <t>修了年月日</t>
    <rPh sb="0" eb="2">
      <t>シュウリョウ</t>
    </rPh>
    <rPh sb="2" eb="5">
      <t>ネンガッピ</t>
    </rPh>
    <phoneticPr fontId="5"/>
  </si>
  <si>
    <t>　　　　年　　　　月　　　日</t>
    <rPh sb="4" eb="5">
      <t>ネン</t>
    </rPh>
    <rPh sb="9" eb="10">
      <t>ツキ</t>
    </rPh>
    <rPh sb="13" eb="14">
      <t>ヒ</t>
    </rPh>
    <phoneticPr fontId="5"/>
  </si>
  <si>
    <t>問２</t>
    <phoneticPr fontId="5"/>
  </si>
  <si>
    <t>問３</t>
    <phoneticPr fontId="5"/>
  </si>
  <si>
    <t>　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t>
    <rPh sb="25" eb="28">
      <t>リヨウシャ</t>
    </rPh>
    <rPh sb="28" eb="29">
      <t>マタ</t>
    </rPh>
    <rPh sb="32" eb="34">
      <t>カゾク</t>
    </rPh>
    <rPh sb="35" eb="36">
      <t>タイ</t>
    </rPh>
    <rPh sb="38" eb="41">
      <t>リヨウシャ</t>
    </rPh>
    <rPh sb="46" eb="48">
      <t>ビョウイン</t>
    </rPh>
    <rPh sb="48" eb="49">
      <t>マタ</t>
    </rPh>
    <rPh sb="50" eb="53">
      <t>シンリョウジョ</t>
    </rPh>
    <rPh sb="54" eb="56">
      <t>ニュウイン</t>
    </rPh>
    <rPh sb="58" eb="60">
      <t>ヒツヨウ</t>
    </rPh>
    <rPh sb="61" eb="62">
      <t>ショウ</t>
    </rPh>
    <rPh sb="64" eb="66">
      <t>バアイ</t>
    </rPh>
    <rPh sb="69" eb="71">
      <t>トウガイ</t>
    </rPh>
    <rPh sb="71" eb="74">
      <t>リヨウシャ</t>
    </rPh>
    <rPh sb="75" eb="76">
      <t>カカ</t>
    </rPh>
    <rPh sb="77" eb="79">
      <t>カイゴ</t>
    </rPh>
    <rPh sb="79" eb="81">
      <t>シエン</t>
    </rPh>
    <rPh sb="81" eb="84">
      <t>センモンイン</t>
    </rPh>
    <rPh sb="85" eb="87">
      <t>シメイ</t>
    </rPh>
    <rPh sb="87" eb="88">
      <t>オヨ</t>
    </rPh>
    <rPh sb="89" eb="92">
      <t>レンラクサキ</t>
    </rPh>
    <rPh sb="93" eb="95">
      <t>トウガイ</t>
    </rPh>
    <rPh sb="95" eb="97">
      <t>ビョウイン</t>
    </rPh>
    <rPh sb="97" eb="98">
      <t>マタ</t>
    </rPh>
    <rPh sb="99" eb="102">
      <t>シンリョウジョ</t>
    </rPh>
    <rPh sb="103" eb="104">
      <t>ツタ</t>
    </rPh>
    <rPh sb="108" eb="109">
      <t>モト</t>
    </rPh>
    <phoneticPr fontId="5"/>
  </si>
  <si>
    <t>問32</t>
    <rPh sb="0" eb="1">
      <t>ト</t>
    </rPh>
    <phoneticPr fontId="5"/>
  </si>
  <si>
    <t>問33</t>
    <rPh sb="0" eb="1">
      <t>ト</t>
    </rPh>
    <phoneticPr fontId="5"/>
  </si>
  <si>
    <t>問34</t>
    <rPh sb="0" eb="1">
      <t>ト</t>
    </rPh>
    <phoneticPr fontId="5"/>
  </si>
  <si>
    <t>　神奈川県が開催する実習受入事業所説明会及び実習指導者向け講習会のいずれにも出席し、かつ、実習の受入要請に基づき受け入れている。</t>
    <rPh sb="1" eb="5">
      <t>カナガワケン</t>
    </rPh>
    <rPh sb="6" eb="8">
      <t>カイサイ</t>
    </rPh>
    <rPh sb="10" eb="12">
      <t>ジッシュウ</t>
    </rPh>
    <rPh sb="12" eb="13">
      <t>ウ</t>
    </rPh>
    <rPh sb="13" eb="14">
      <t>イ</t>
    </rPh>
    <rPh sb="14" eb="17">
      <t>ジギョウショ</t>
    </rPh>
    <rPh sb="17" eb="20">
      <t>セツメイカイ</t>
    </rPh>
    <rPh sb="20" eb="21">
      <t>オヨ</t>
    </rPh>
    <rPh sb="22" eb="24">
      <t>ジッシュウ</t>
    </rPh>
    <rPh sb="24" eb="26">
      <t>シドウ</t>
    </rPh>
    <rPh sb="26" eb="27">
      <t>シャ</t>
    </rPh>
    <rPh sb="27" eb="28">
      <t>ム</t>
    </rPh>
    <rPh sb="29" eb="32">
      <t>コウシュウカイ</t>
    </rPh>
    <rPh sb="38" eb="40">
      <t>シュッセキ</t>
    </rPh>
    <rPh sb="45" eb="47">
      <t>ジッシュウ</t>
    </rPh>
    <rPh sb="48" eb="49">
      <t>ウ</t>
    </rPh>
    <rPh sb="49" eb="50">
      <t>イ</t>
    </rPh>
    <rPh sb="50" eb="52">
      <t>ヨウセイ</t>
    </rPh>
    <rPh sb="53" eb="54">
      <t>モト</t>
    </rPh>
    <rPh sb="56" eb="57">
      <t>ウ</t>
    </rPh>
    <rPh sb="58" eb="59">
      <t>イ</t>
    </rPh>
    <phoneticPr fontId="5"/>
  </si>
  <si>
    <t>問12</t>
    <rPh sb="0" eb="1">
      <t>ト</t>
    </rPh>
    <phoneticPr fontId="5"/>
  </si>
  <si>
    <t>問13</t>
    <rPh sb="0" eb="1">
      <t>トイ</t>
    </rPh>
    <phoneticPr fontId="5"/>
  </si>
  <si>
    <t>　他の法人が運営する指定居宅介護支援事業者と共同で事例検討会、研修会等を実施している。</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5"/>
  </si>
  <si>
    <t>問７</t>
  </si>
  <si>
    <t>問７</t>
    <phoneticPr fontId="5"/>
  </si>
  <si>
    <t>問８</t>
  </si>
  <si>
    <t>問９</t>
  </si>
  <si>
    <t>問10</t>
    <phoneticPr fontId="5"/>
  </si>
  <si>
    <t>①　入院時情報連携加算（Ⅰ）</t>
    <rPh sb="2" eb="4">
      <t>ニュウイン</t>
    </rPh>
    <rPh sb="4" eb="5">
      <t>ジ</t>
    </rPh>
    <rPh sb="5" eb="7">
      <t>ジョウホウ</t>
    </rPh>
    <rPh sb="7" eb="9">
      <t>レンケイ</t>
    </rPh>
    <rPh sb="9" eb="11">
      <t>カサン</t>
    </rPh>
    <phoneticPr fontId="5"/>
  </si>
  <si>
    <t>②　入院時情報連携加算（Ⅱ）</t>
    <rPh sb="2" eb="4">
      <t>ニュウイン</t>
    </rPh>
    <rPh sb="4" eb="5">
      <t>ジ</t>
    </rPh>
    <rPh sb="5" eb="7">
      <t>ジョウホウ</t>
    </rPh>
    <rPh sb="7" eb="9">
      <t>レンケイ</t>
    </rPh>
    <rPh sb="9" eb="11">
      <t>カサン</t>
    </rPh>
    <phoneticPr fontId="5"/>
  </si>
  <si>
    <t>③　入院時情報連携加算（Ⅰ）及び（Ⅱ）共通</t>
    <rPh sb="2" eb="4">
      <t>ニュウイン</t>
    </rPh>
    <rPh sb="4" eb="5">
      <t>ジ</t>
    </rPh>
    <rPh sb="5" eb="7">
      <t>ジョウホウ</t>
    </rPh>
    <rPh sb="7" eb="9">
      <t>レンケイ</t>
    </rPh>
    <rPh sb="9" eb="11">
      <t>カサン</t>
    </rPh>
    <rPh sb="14" eb="15">
      <t>オヨ</t>
    </rPh>
    <rPh sb="19" eb="21">
      <t>キョウツウ</t>
    </rPh>
    <phoneticPr fontId="5"/>
  </si>
  <si>
    <t xml:space="preserve">  情報提供を行った日時、場所、内容、提供手段（面談・ＦＡＸ等）等について居宅サービス計画等に記録している。</t>
    <rPh sb="2" eb="4">
      <t>ジョウホウ</t>
    </rPh>
    <rPh sb="4" eb="6">
      <t>テイキョウ</t>
    </rPh>
    <rPh sb="7" eb="8">
      <t>オコナ</t>
    </rPh>
    <rPh sb="10" eb="12">
      <t>ニチジ</t>
    </rPh>
    <rPh sb="13" eb="15">
      <t>バショ</t>
    </rPh>
    <rPh sb="16" eb="18">
      <t>ナイヨウ</t>
    </rPh>
    <rPh sb="19" eb="21">
      <t>テイキョウ</t>
    </rPh>
    <rPh sb="21" eb="23">
      <t>シュダン</t>
    </rPh>
    <rPh sb="24" eb="26">
      <t>メンダン</t>
    </rPh>
    <rPh sb="30" eb="31">
      <t>トウ</t>
    </rPh>
    <rPh sb="32" eb="33">
      <t>トウ</t>
    </rPh>
    <rPh sb="37" eb="39">
      <t>キョタク</t>
    </rPh>
    <rPh sb="43" eb="45">
      <t>ケイカク</t>
    </rPh>
    <rPh sb="45" eb="46">
      <t>トウ</t>
    </rPh>
    <rPh sb="47" eb="49">
      <t>キロク</t>
    </rPh>
    <phoneticPr fontId="5"/>
  </si>
  <si>
    <t>問１</t>
    <phoneticPr fontId="5"/>
  </si>
  <si>
    <t>問３</t>
    <rPh sb="0" eb="1">
      <t>ト</t>
    </rPh>
    <phoneticPr fontId="5"/>
  </si>
  <si>
    <t>①　退院・退所加算（Ⅰ）イ</t>
    <rPh sb="2" eb="4">
      <t>タイイン</t>
    </rPh>
    <rPh sb="5" eb="7">
      <t>タイショ</t>
    </rPh>
    <rPh sb="7" eb="9">
      <t>カサン</t>
    </rPh>
    <phoneticPr fontId="5"/>
  </si>
  <si>
    <t>　病院、診療所、地域密着型介護老人福祉施設又は介護保険施設の職員から利用者に係る必要な情報の提供をカンファレンス以外の方法により１回受けている。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7">
      <t>ウ</t>
    </rPh>
    <phoneticPr fontId="5"/>
  </si>
  <si>
    <t>　病院、診療所、地域密着型介護老人福祉施設又は介護保険施設の職員から利用者に係る必要な情報の提供をカンファレンスにより１回受けている。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60" eb="61">
      <t>カイ</t>
    </rPh>
    <rPh sb="61" eb="62">
      <t>ウ</t>
    </rPh>
    <phoneticPr fontId="5"/>
  </si>
  <si>
    <t>②　退院・退所加算（Ⅰ）ロ</t>
    <rPh sb="2" eb="4">
      <t>タイイン</t>
    </rPh>
    <rPh sb="5" eb="7">
      <t>タイショ</t>
    </rPh>
    <rPh sb="7" eb="9">
      <t>カサン</t>
    </rPh>
    <phoneticPr fontId="5"/>
  </si>
  <si>
    <t>③　退院・退所加算（Ⅱ）イ</t>
    <rPh sb="2" eb="4">
      <t>タイイン</t>
    </rPh>
    <rPh sb="5" eb="7">
      <t>タイショ</t>
    </rPh>
    <rPh sb="7" eb="9">
      <t>カサン</t>
    </rPh>
    <phoneticPr fontId="5"/>
  </si>
  <si>
    <t>　病院、診療所、地域密着型介護老人福祉施設又は介護保険施設の職員から利用者に係る必要な情報の提供をカンファレンス以外の方法により２回以上受けている。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8">
      <t>イジョウ</t>
    </rPh>
    <rPh sb="68" eb="69">
      <t>ウ</t>
    </rPh>
    <phoneticPr fontId="5"/>
  </si>
  <si>
    <t>④　退院・退所加算（Ⅱ）ロ</t>
    <rPh sb="2" eb="4">
      <t>タイイン</t>
    </rPh>
    <rPh sb="5" eb="7">
      <t>タイショ</t>
    </rPh>
    <rPh sb="7" eb="9">
      <t>カサン</t>
    </rPh>
    <phoneticPr fontId="5"/>
  </si>
  <si>
    <t>⑤　退院・退所加算（Ⅲ）</t>
    <rPh sb="2" eb="4">
      <t>タイイン</t>
    </rPh>
    <rPh sb="5" eb="7">
      <t>タイショ</t>
    </rPh>
    <rPh sb="7" eb="9">
      <t>カサン</t>
    </rPh>
    <phoneticPr fontId="5"/>
  </si>
  <si>
    <t>　病院、診療所、地域密着型介護老人福祉施設又は介護保険施設の職員から利用者に係る必要な情報の提供を３回以上（うち１回以上はカンファレンスによる）受けている。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1" eb="53">
      <t>イジョウ</t>
    </rPh>
    <rPh sb="57" eb="58">
      <t>カイ</t>
    </rPh>
    <rPh sb="58" eb="60">
      <t>イジョウ</t>
    </rPh>
    <rPh sb="72" eb="73">
      <t>ウ</t>
    </rPh>
    <phoneticPr fontId="5"/>
  </si>
  <si>
    <t>⑥　退院・退所加算（Ⅰ）イから（Ⅲ）まで共通</t>
    <rPh sb="2" eb="4">
      <t>タイイン</t>
    </rPh>
    <rPh sb="5" eb="7">
      <t>タイショ</t>
    </rPh>
    <rPh sb="7" eb="9">
      <t>カサン</t>
    </rPh>
    <rPh sb="20" eb="22">
      <t>キョウツウ</t>
    </rPh>
    <phoneticPr fontId="5"/>
  </si>
  <si>
    <t>　（Ⅰ）イから（Ⅲ）までのいずれかの算定区分により入院又は入所期間中１回のみ算定している。</t>
    <rPh sb="18" eb="20">
      <t>サンテイ</t>
    </rPh>
    <rPh sb="20" eb="22">
      <t>クブン</t>
    </rPh>
    <rPh sb="35" eb="36">
      <t>カイ</t>
    </rPh>
    <rPh sb="38" eb="40">
      <t>サンテイ</t>
    </rPh>
    <phoneticPr fontId="5"/>
  </si>
  <si>
    <t>問４</t>
    <phoneticPr fontId="5"/>
  </si>
  <si>
    <t>　カンファレンスについては、留意事項通知に規定されている要件を満たしたものに参加して情報提供を受けた場合のみ算定している。</t>
    <rPh sb="14" eb="16">
      <t>リュウイ</t>
    </rPh>
    <rPh sb="16" eb="18">
      <t>ジコウ</t>
    </rPh>
    <rPh sb="18" eb="20">
      <t>ツウチ</t>
    </rPh>
    <rPh sb="21" eb="23">
      <t>キテイ</t>
    </rPh>
    <rPh sb="28" eb="30">
      <t>ヨウケン</t>
    </rPh>
    <rPh sb="31" eb="32">
      <t>ミ</t>
    </rPh>
    <rPh sb="38" eb="40">
      <t>サンカ</t>
    </rPh>
    <rPh sb="42" eb="44">
      <t>ジョウホウ</t>
    </rPh>
    <rPh sb="44" eb="46">
      <t>テイキョウ</t>
    </rPh>
    <rPh sb="47" eb="48">
      <t>ウ</t>
    </rPh>
    <rPh sb="50" eb="52">
      <t>バアイ</t>
    </rPh>
    <rPh sb="54" eb="56">
      <t>サンテイ</t>
    </rPh>
    <phoneticPr fontId="5"/>
  </si>
  <si>
    <t>　同一日に必要な情報の提供を複数回受けた場合又はカンファレンスに参加した場合でも、１回として算定している。</t>
    <rPh sb="1" eb="3">
      <t>ドウイツ</t>
    </rPh>
    <rPh sb="3" eb="4">
      <t>ビ</t>
    </rPh>
    <rPh sb="5" eb="7">
      <t>ヒツヨウ</t>
    </rPh>
    <rPh sb="8" eb="10">
      <t>ジョウホウ</t>
    </rPh>
    <rPh sb="11" eb="13">
      <t>テイキョウ</t>
    </rPh>
    <rPh sb="14" eb="17">
      <t>フクスウカイ</t>
    </rPh>
    <rPh sb="17" eb="18">
      <t>ウ</t>
    </rPh>
    <rPh sb="20" eb="22">
      <t>バアイ</t>
    </rPh>
    <rPh sb="22" eb="23">
      <t>マタ</t>
    </rPh>
    <rPh sb="32" eb="34">
      <t>サンカ</t>
    </rPh>
    <rPh sb="36" eb="38">
      <t>バアイ</t>
    </rPh>
    <rPh sb="42" eb="43">
      <t>カイ</t>
    </rPh>
    <rPh sb="46" eb="48">
      <t>サンテイ</t>
    </rPh>
    <phoneticPr fontId="5"/>
  </si>
  <si>
    <t>問５</t>
  </si>
  <si>
    <t>問６</t>
  </si>
  <si>
    <t>居宅介護支援における特定事業所加算に係る基準の遵守状況に関する記録</t>
    <phoneticPr fontId="5"/>
  </si>
  <si>
    <t>兼務</t>
    <phoneticPr fontId="5"/>
  </si>
  <si>
    <t>※　本報告書については、介護支援専門員の名簿（介護支援専門員の登録番号を記載したもの）の
　　添付は必要ありません。</t>
    <phoneticPr fontId="5"/>
  </si>
  <si>
    <t>⑤他の居宅介護支援事業所との連携について
　</t>
    <rPh sb="1" eb="2">
      <t>タ</t>
    </rPh>
    <rPh sb="3" eb="5">
      <t>キョタク</t>
    </rPh>
    <rPh sb="5" eb="7">
      <t>カイゴ</t>
    </rPh>
    <rPh sb="7" eb="9">
      <t>シエン</t>
    </rPh>
    <rPh sb="9" eb="12">
      <t>ジギョウショ</t>
    </rPh>
    <rPh sb="14" eb="16">
      <t>レンケイ</t>
    </rPh>
    <phoneticPr fontId="7"/>
  </si>
  <si>
    <t>　ア　他の法人が運営する居宅介護支援事業所と共同で事例検
　　　討会、研修会等 の開催を実施している。</t>
    <rPh sb="3" eb="4">
      <t>タ</t>
    </rPh>
    <rPh sb="5" eb="7">
      <t>ホウジン</t>
    </rPh>
    <rPh sb="8" eb="10">
      <t>ウンエイ</t>
    </rPh>
    <rPh sb="12" eb="14">
      <t>キョタク</t>
    </rPh>
    <rPh sb="14" eb="16">
      <t>カイゴ</t>
    </rPh>
    <rPh sb="16" eb="18">
      <t>シエン</t>
    </rPh>
    <rPh sb="18" eb="21">
      <t>ジギョウショ</t>
    </rPh>
    <rPh sb="22" eb="24">
      <t>キョウドウ</t>
    </rPh>
    <rPh sb="25" eb="27">
      <t>ジレイ</t>
    </rPh>
    <rPh sb="27" eb="28">
      <t>ケン</t>
    </rPh>
    <rPh sb="32" eb="33">
      <t>ウ</t>
    </rPh>
    <rPh sb="33" eb="34">
      <t>カイ</t>
    </rPh>
    <rPh sb="35" eb="38">
      <t>ケンシュウカイ</t>
    </rPh>
    <rPh sb="38" eb="39">
      <t>トウ</t>
    </rPh>
    <rPh sb="41" eb="43">
      <t>カイサイ</t>
    </rPh>
    <rPh sb="44" eb="46">
      <t>ジッシ</t>
    </rPh>
    <phoneticPr fontId="7"/>
  </si>
  <si>
    <t>有　　・　　無</t>
    <rPh sb="0" eb="1">
      <t>ア</t>
    </rPh>
    <rPh sb="6" eb="7">
      <t>ナ</t>
    </rPh>
    <phoneticPr fontId="7"/>
  </si>
  <si>
    <t>　イ　当該事例検討会等の開催年月日</t>
    <rPh sb="3" eb="5">
      <t>トウガイ</t>
    </rPh>
    <rPh sb="5" eb="7">
      <t>ジレイ</t>
    </rPh>
    <rPh sb="7" eb="10">
      <t>ケントウカイ</t>
    </rPh>
    <rPh sb="10" eb="11">
      <t>トウ</t>
    </rPh>
    <rPh sb="12" eb="14">
      <t>カイサイ</t>
    </rPh>
    <rPh sb="14" eb="17">
      <t>ネンガッピ</t>
    </rPh>
    <phoneticPr fontId="7"/>
  </si>
  <si>
    <t>※括弧内の状態は、あくまでｉ）～ｉｉｉ）の状態の者に該当する可能性のあるものを例示したにすぎません。逆に括弧内の状態以外の者であっても、ｉ）～ｉｉｉ）の状態であると判断される場合もあり得ます。</t>
    <rPh sb="39" eb="41">
      <t>レイジ</t>
    </rPh>
    <rPh sb="50" eb="51">
      <t>ギャク</t>
    </rPh>
    <rPh sb="92" eb="93">
      <t>エ</t>
    </rPh>
    <phoneticPr fontId="5"/>
  </si>
  <si>
    <t>【指定介護予防支援事業者との連携】　
　介護支援専門員は、要介護認定を受けている利用者が要支援認定を受けた場合には、指定介護予防支援事業者と当該利用者に係る必要な情報を提供する等の連携を図っている。</t>
    <rPh sb="1" eb="3">
      <t>シテイ</t>
    </rPh>
    <rPh sb="3" eb="5">
      <t>カイゴ</t>
    </rPh>
    <rPh sb="5" eb="7">
      <t>ヨボウ</t>
    </rPh>
    <rPh sb="7" eb="9">
      <t>シエン</t>
    </rPh>
    <rPh sb="9" eb="12">
      <t>ジギョウシャ</t>
    </rPh>
    <rPh sb="14" eb="16">
      <t>レンケイ</t>
    </rPh>
    <rPh sb="20" eb="22">
      <t>カイゴ</t>
    </rPh>
    <rPh sb="22" eb="24">
      <t>シエン</t>
    </rPh>
    <rPh sb="24" eb="27">
      <t>センモンイン</t>
    </rPh>
    <rPh sb="29" eb="30">
      <t>ヨウ</t>
    </rPh>
    <rPh sb="30" eb="32">
      <t>カイゴ</t>
    </rPh>
    <rPh sb="32" eb="34">
      <t>ニンテイ</t>
    </rPh>
    <rPh sb="35" eb="36">
      <t>ウ</t>
    </rPh>
    <rPh sb="40" eb="43">
      <t>リヨウシャ</t>
    </rPh>
    <rPh sb="44" eb="47">
      <t>ヨウシエン</t>
    </rPh>
    <rPh sb="47" eb="49">
      <t>ニンテイ</t>
    </rPh>
    <rPh sb="50" eb="51">
      <t>ウ</t>
    </rPh>
    <rPh sb="53" eb="55">
      <t>バアイ</t>
    </rPh>
    <rPh sb="58" eb="60">
      <t>シテイ</t>
    </rPh>
    <rPh sb="60" eb="62">
      <t>カイゴ</t>
    </rPh>
    <rPh sb="62" eb="64">
      <t>ヨボウ</t>
    </rPh>
    <rPh sb="64" eb="66">
      <t>シエン</t>
    </rPh>
    <rPh sb="66" eb="69">
      <t>ジギョウシャ</t>
    </rPh>
    <rPh sb="70" eb="72">
      <t>トウガイ</t>
    </rPh>
    <rPh sb="72" eb="75">
      <t>リヨウシャ</t>
    </rPh>
    <rPh sb="76" eb="77">
      <t>カカ</t>
    </rPh>
    <rPh sb="78" eb="80">
      <t>ヒツヨウ</t>
    </rPh>
    <rPh sb="81" eb="83">
      <t>ジョウホウ</t>
    </rPh>
    <rPh sb="84" eb="86">
      <t>テイキョウ</t>
    </rPh>
    <rPh sb="88" eb="89">
      <t>トウ</t>
    </rPh>
    <rPh sb="90" eb="92">
      <t>レンケイ</t>
    </rPh>
    <rPh sb="93" eb="94">
      <t>ハカ</t>
    </rPh>
    <phoneticPr fontId="5"/>
  </si>
  <si>
    <t>ⅰ）</t>
    <phoneticPr fontId="5"/>
  </si>
  <si>
    <t>ⅱ）</t>
    <phoneticPr fontId="5"/>
  </si>
  <si>
    <t>ⅲ）</t>
    <phoneticPr fontId="5"/>
  </si>
  <si>
    <t>疾病その他の原因により、状態が変動しやすく、日によって又は時間帯によって、頻繁に平成２７年厚生労働省告示第９４号（以下「第９４号告示」という。）第３１号のイに該当する者（例　パーキンソン病の治療薬によるON・OFF現象）</t>
    <rPh sb="40" eb="42">
      <t>ヘイセイ</t>
    </rPh>
    <rPh sb="44" eb="45">
      <t>ネン</t>
    </rPh>
    <rPh sb="45" eb="47">
      <t>コウセイ</t>
    </rPh>
    <rPh sb="47" eb="50">
      <t>ロウドウショウ</t>
    </rPh>
    <rPh sb="50" eb="52">
      <t>コクジ</t>
    </rPh>
    <rPh sb="57" eb="59">
      <t>イカ</t>
    </rPh>
    <rPh sb="60" eb="61">
      <t>ダイ</t>
    </rPh>
    <rPh sb="63" eb="64">
      <t>ゴウ</t>
    </rPh>
    <rPh sb="64" eb="66">
      <t>コクジ</t>
    </rPh>
    <rPh sb="79" eb="81">
      <t>ガイトウ</t>
    </rPh>
    <rPh sb="83" eb="84">
      <t>モノ</t>
    </rPh>
    <phoneticPr fontId="5"/>
  </si>
  <si>
    <t>疾病その他の原因により、状態が急速に悪化し、短期間のうちに第９４号告示第３１号のイに該当することが確実に見込まれる者（例　がん末期の急速な状態悪化）</t>
    <rPh sb="42" eb="44">
      <t>ガイトウ</t>
    </rPh>
    <phoneticPr fontId="5"/>
  </si>
  <si>
    <t>疾病その他の原因により、身体への重大な危険性又は症状の重篤化の回避等医学的判断から第９４号告示第３１号のイに該当すると判断できる者（例　ぜんそく発作等による呼吸不全、心疾患による心不全、嚥下障害による誤嚥性肺炎の回避）</t>
    <rPh sb="54" eb="56">
      <t>ガイトウ</t>
    </rPh>
    <phoneticPr fontId="5"/>
  </si>
  <si>
    <t>　　　（６月の勤務実績（＝勤務形態一覧表の (ｆ) 欄の数字））</t>
    <phoneticPr fontId="5"/>
  </si>
  <si>
    <t>　神奈川県が開催する実習受入事業所説明会及び実習指導者向け講習会のいずれにも出席し、かつ、実習の受入要請に基づき受け入れている</t>
    <rPh sb="1" eb="5">
      <t>カナガワケン</t>
    </rPh>
    <rPh sb="6" eb="8">
      <t>カイサイ</t>
    </rPh>
    <rPh sb="10" eb="12">
      <t>ジッシュウ</t>
    </rPh>
    <rPh sb="12" eb="13">
      <t>ウ</t>
    </rPh>
    <rPh sb="13" eb="14">
      <t>イ</t>
    </rPh>
    <rPh sb="14" eb="17">
      <t>ジギョウショ</t>
    </rPh>
    <rPh sb="17" eb="20">
      <t>セツメイカイ</t>
    </rPh>
    <rPh sb="20" eb="21">
      <t>オヨ</t>
    </rPh>
    <rPh sb="22" eb="24">
      <t>ジッシュウ</t>
    </rPh>
    <rPh sb="24" eb="26">
      <t>シドウ</t>
    </rPh>
    <rPh sb="26" eb="27">
      <t>シャ</t>
    </rPh>
    <rPh sb="27" eb="28">
      <t>ム</t>
    </rPh>
    <rPh sb="29" eb="32">
      <t>コウシュウカイ</t>
    </rPh>
    <rPh sb="38" eb="40">
      <t>シュッセキ</t>
    </rPh>
    <rPh sb="45" eb="47">
      <t>ジッシュウ</t>
    </rPh>
    <rPh sb="48" eb="49">
      <t>ウ</t>
    </rPh>
    <rPh sb="49" eb="50">
      <t>イ</t>
    </rPh>
    <rPh sb="50" eb="52">
      <t>ヨウセイ</t>
    </rPh>
    <rPh sb="53" eb="54">
      <t>モト</t>
    </rPh>
    <rPh sb="56" eb="57">
      <t>ウ</t>
    </rPh>
    <rPh sb="58" eb="59">
      <t>イ</t>
    </rPh>
    <phoneticPr fontId="5"/>
  </si>
  <si>
    <t>　雇用の際に介護支援専門員の資格を確認するとともに、介護支援専門員証及び主任介護支援専門員研修の修了証の写しを事業所に保管している。</t>
    <rPh sb="14" eb="16">
      <t>シカク</t>
    </rPh>
    <rPh sb="26" eb="28">
      <t>カイゴ</t>
    </rPh>
    <rPh sb="28" eb="30">
      <t>シエン</t>
    </rPh>
    <rPh sb="30" eb="33">
      <t>センモンイン</t>
    </rPh>
    <rPh sb="33" eb="34">
      <t>ショウ</t>
    </rPh>
    <rPh sb="34" eb="35">
      <t>オヨ</t>
    </rPh>
    <rPh sb="36" eb="38">
      <t>シュニン</t>
    </rPh>
    <rPh sb="38" eb="40">
      <t>カイゴ</t>
    </rPh>
    <rPh sb="40" eb="42">
      <t>シエン</t>
    </rPh>
    <rPh sb="42" eb="45">
      <t>センモンイン</t>
    </rPh>
    <rPh sb="45" eb="47">
      <t>ケンシュウ</t>
    </rPh>
    <rPh sb="48" eb="51">
      <t>シュウリョウショウ</t>
    </rPh>
    <rPh sb="52" eb="53">
      <t>ウツ</t>
    </rPh>
    <rPh sb="55" eb="58">
      <t>ジギョウショ</t>
    </rPh>
    <phoneticPr fontId="5"/>
  </si>
  <si>
    <t>　別紙「居宅介護支援における特定事業所加算に係る基準の遵守状況に関する記録」（標準様式）を毎月作成している。</t>
    <phoneticPr fontId="5"/>
  </si>
  <si>
    <t>問５</t>
    <phoneticPr fontId="5"/>
  </si>
  <si>
    <t>【居宅サービス計画の届出】
　介護支援専門員は、居宅サービス計画に厚生労働大臣が定める回数以上の訪問介護（生活援助中心型に限る。）を位置付ける場合にあっては、その利用の妥当性を検討し、当該居宅サービス計画に訪問介護が必要な理由を記載するとともに、当該居宅サービス計画を市町村に届け出ている。</t>
    <rPh sb="1" eb="3">
      <t>キョタク</t>
    </rPh>
    <rPh sb="7" eb="9">
      <t>ケイカク</t>
    </rPh>
    <rPh sb="10" eb="12">
      <t>トドケデ</t>
    </rPh>
    <rPh sb="15" eb="17">
      <t>カイゴ</t>
    </rPh>
    <rPh sb="17" eb="19">
      <t>シエン</t>
    </rPh>
    <rPh sb="19" eb="21">
      <t>センモン</t>
    </rPh>
    <rPh sb="21" eb="22">
      <t>イン</t>
    </rPh>
    <rPh sb="24" eb="26">
      <t>キョタク</t>
    </rPh>
    <rPh sb="30" eb="32">
      <t>ケイカク</t>
    </rPh>
    <rPh sb="33" eb="35">
      <t>コウセイ</t>
    </rPh>
    <rPh sb="35" eb="37">
      <t>ロウドウ</t>
    </rPh>
    <rPh sb="37" eb="39">
      <t>ダイジン</t>
    </rPh>
    <rPh sb="40" eb="41">
      <t>サダ</t>
    </rPh>
    <rPh sb="43" eb="45">
      <t>カイスウ</t>
    </rPh>
    <rPh sb="45" eb="47">
      <t>イジョウ</t>
    </rPh>
    <rPh sb="48" eb="50">
      <t>ホウモン</t>
    </rPh>
    <rPh sb="50" eb="52">
      <t>カイゴ</t>
    </rPh>
    <rPh sb="53" eb="55">
      <t>セイカツ</t>
    </rPh>
    <rPh sb="55" eb="57">
      <t>エンジョ</t>
    </rPh>
    <rPh sb="57" eb="60">
      <t>チュウシンガタ</t>
    </rPh>
    <rPh sb="61" eb="62">
      <t>カギ</t>
    </rPh>
    <rPh sb="66" eb="69">
      <t>イチヅ</t>
    </rPh>
    <rPh sb="71" eb="73">
      <t>バアイ</t>
    </rPh>
    <rPh sb="81" eb="83">
      <t>リヨウ</t>
    </rPh>
    <rPh sb="84" eb="87">
      <t>ダトウセイ</t>
    </rPh>
    <rPh sb="88" eb="90">
      <t>ケントウ</t>
    </rPh>
    <rPh sb="92" eb="94">
      <t>トウガイ</t>
    </rPh>
    <rPh sb="94" eb="96">
      <t>キョタク</t>
    </rPh>
    <rPh sb="100" eb="102">
      <t>ケイカク</t>
    </rPh>
    <rPh sb="103" eb="105">
      <t>ホウモン</t>
    </rPh>
    <rPh sb="105" eb="107">
      <t>カイゴ</t>
    </rPh>
    <rPh sb="108" eb="110">
      <t>ヒツヨウ</t>
    </rPh>
    <rPh sb="111" eb="113">
      <t>リユウ</t>
    </rPh>
    <rPh sb="114" eb="116">
      <t>キサイ</t>
    </rPh>
    <rPh sb="123" eb="125">
      <t>トウガイ</t>
    </rPh>
    <rPh sb="125" eb="127">
      <t>キョタク</t>
    </rPh>
    <rPh sb="131" eb="133">
      <t>ケイカク</t>
    </rPh>
    <rPh sb="134" eb="137">
      <t>シチョウソン</t>
    </rPh>
    <rPh sb="138" eb="139">
      <t>トド</t>
    </rPh>
    <rPh sb="140" eb="141">
      <t>デ</t>
    </rPh>
    <phoneticPr fontId="5"/>
  </si>
  <si>
    <t>令和　　年　　月　　日</t>
    <rPh sb="0" eb="1">
      <t>レイ</t>
    </rPh>
    <rPh sb="1" eb="2">
      <t>ワ</t>
    </rPh>
    <rPh sb="4" eb="5">
      <t>ネン</t>
    </rPh>
    <rPh sb="7" eb="8">
      <t>ガツ</t>
    </rPh>
    <rPh sb="10" eb="11">
      <t>ニチ</t>
    </rPh>
    <phoneticPr fontId="5"/>
  </si>
  <si>
    <t>＜令和　　年　　月の状況＞</t>
    <rPh sb="1" eb="2">
      <t>レイ</t>
    </rPh>
    <rPh sb="2" eb="3">
      <t>ワ</t>
    </rPh>
    <rPh sb="5" eb="6">
      <t>ネン</t>
    </rPh>
    <phoneticPr fontId="5"/>
  </si>
  <si>
    <t>①　主任介護支援専門員研修</t>
    <phoneticPr fontId="5"/>
  </si>
  <si>
    <t>１　修了　　　　２　未修了</t>
    <phoneticPr fontId="5"/>
  </si>
  <si>
    <t>　修了年月日：</t>
    <phoneticPr fontId="5"/>
  </si>
  <si>
    <t>　研修機関名：</t>
    <phoneticPr fontId="5"/>
  </si>
  <si>
    <t>②　主任介護支援専門員研修</t>
    <phoneticPr fontId="5"/>
  </si>
  <si>
    <t>３　利用者の状況</t>
    <phoneticPr fontId="7"/>
  </si>
  <si>
    <t>（B）介護支援
専門員数
（常勤換算）</t>
    <phoneticPr fontId="5"/>
  </si>
  <si>
    <t>＜前３月の利用者数＞　※加算（Ⅰ）を算定している事業者のみ記入</t>
    <phoneticPr fontId="5"/>
  </si>
  <si>
    <t>要介護１</t>
    <phoneticPr fontId="5"/>
  </si>
  <si>
    <t>要介護２</t>
    <phoneticPr fontId="5"/>
  </si>
  <si>
    <t>要介護３</t>
    <phoneticPr fontId="5"/>
  </si>
  <si>
    <t>要介護４</t>
    <phoneticPr fontId="5"/>
  </si>
  <si>
    <t>要介護５</t>
    <phoneticPr fontId="5"/>
  </si>
  <si>
    <t>要介護３～</t>
    <phoneticPr fontId="5"/>
  </si>
  <si>
    <t>(人)</t>
    <phoneticPr fontId="5"/>
  </si>
  <si>
    <t>５の割合(%)</t>
    <phoneticPr fontId="5"/>
  </si>
  <si>
    <t>　月</t>
    <phoneticPr fontId="7"/>
  </si>
  <si>
    <t>前３月の平均割合</t>
    <phoneticPr fontId="7"/>
  </si>
  <si>
    <t>４　その他</t>
    <phoneticPr fontId="7"/>
  </si>
  <si>
    <t>①利用者に関する情報又はサービス提供に当たっての留意事項に係る伝達等を目的とした会議を概ね週１回以上開催している。
　※　「有」の場合には、開催記録を添付すること。</t>
    <phoneticPr fontId="5"/>
  </si>
  <si>
    <t>　　　　　　　 有　　・　 　無</t>
    <phoneticPr fontId="5"/>
  </si>
  <si>
    <t>　　 　　　　　有　　・  　　無</t>
    <phoneticPr fontId="5"/>
  </si>
  <si>
    <t>④地域包括支援センター等との連携について</t>
    <phoneticPr fontId="5"/>
  </si>
  <si>
    <t>有　　・ 　　無</t>
    <phoneticPr fontId="5"/>
  </si>
  <si>
    <t>　開始件数</t>
    <phoneticPr fontId="5"/>
  </si>
  <si>
    <t>　イ　地域包括支援センターから支援困難な利用者の紹介があった
　　　場合には、引き受けられる体制を整えている。</t>
    <phoneticPr fontId="5"/>
  </si>
  <si>
    <t>具体的な体制</t>
    <phoneticPr fontId="5"/>
  </si>
  <si>
    <t>　　すること。</t>
    <phoneticPr fontId="7"/>
  </si>
  <si>
    <t>　　　　年　　月　　日</t>
    <rPh sb="4" eb="5">
      <t>ネン</t>
    </rPh>
    <rPh sb="7" eb="8">
      <t>ガツ</t>
    </rPh>
    <rPh sb="10" eb="11">
      <t>ニチ</t>
    </rPh>
    <phoneticPr fontId="5"/>
  </si>
  <si>
    <t>　病院、診療所、地域密着型介護老人福祉施設又は介護保険施設の職員から利用者に係る必要な情報の提供を２回（うち１回以上はカンファレンスによる）受けている。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5" eb="56">
      <t>カイ</t>
    </rPh>
    <rPh sb="56" eb="58">
      <t>イジョウ</t>
    </rPh>
    <rPh sb="70" eb="71">
      <t>ウ</t>
    </rPh>
    <phoneticPr fontId="5"/>
  </si>
  <si>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にしている。</t>
    <rPh sb="1" eb="3">
      <t>カイゴ</t>
    </rPh>
    <rPh sb="3" eb="5">
      <t>シエン</t>
    </rPh>
    <rPh sb="5" eb="7">
      <t>センモン</t>
    </rPh>
    <rPh sb="7" eb="8">
      <t>イン</t>
    </rPh>
    <phoneticPr fontId="5"/>
  </si>
  <si>
    <t>※管理者は「主任介護支援専門員」の資格を有する者でなければなりません。ただし、令和９年３月３１日までの間は、「介護支援専門員」の資格を有することで管理者とすることができます。</t>
    <rPh sb="39" eb="40">
      <t>レイ</t>
    </rPh>
    <rPh sb="40" eb="41">
      <t>ワ</t>
    </rPh>
    <rPh sb="42" eb="43">
      <t>ネン</t>
    </rPh>
    <rPh sb="44" eb="45">
      <t>ガツ</t>
    </rPh>
    <rPh sb="47" eb="48">
      <t>ニチ</t>
    </rPh>
    <rPh sb="51" eb="52">
      <t>アイダ</t>
    </rPh>
    <rPh sb="55" eb="57">
      <t>カイゴ</t>
    </rPh>
    <rPh sb="57" eb="59">
      <t>シエン</t>
    </rPh>
    <rPh sb="59" eb="62">
      <t>センモンイン</t>
    </rPh>
    <rPh sb="64" eb="66">
      <t>シカク</t>
    </rPh>
    <rPh sb="67" eb="68">
      <t>ユウ</t>
    </rPh>
    <rPh sb="73" eb="76">
      <t>カンリシャ</t>
    </rPh>
    <phoneticPr fontId="5"/>
  </si>
  <si>
    <t>　以下の点検項目について、記載のとおり実施している場合は回答欄に「○」を、記載のとおり実施していない場合は「×」を記入してください。
　なお、点検項目に該当しない場合は、「―」を記入してください。
　点検した結果、「×」と回答した項目は基準等に違反している状態です。速やかに基準等を満たすよう改善してください。</t>
    <rPh sb="89" eb="91">
      <t>キニュウ</t>
    </rPh>
    <phoneticPr fontId="5"/>
  </si>
  <si>
    <t>時間数
（１週）</t>
    <phoneticPr fontId="5"/>
  </si>
  <si>
    <t>月</t>
    <rPh sb="0" eb="1">
      <t>ツキ</t>
    </rPh>
    <phoneticPr fontId="5"/>
  </si>
  <si>
    <t>〒</t>
    <phoneticPr fontId="5"/>
  </si>
  <si>
    <t>Ｂ ： 常勤兼務</t>
    <phoneticPr fontId="5"/>
  </si>
  <si>
    <t>Ａ ： 常勤専従</t>
    <phoneticPr fontId="5"/>
  </si>
  <si>
    <t>年</t>
    <rPh sb="0" eb="1">
      <t>ネン</t>
    </rPh>
    <phoneticPr fontId="5"/>
  </si>
  <si>
    <t>令和</t>
    <rPh sb="0" eb="2">
      <t>レイワ</t>
    </rPh>
    <phoneticPr fontId="5"/>
  </si>
  <si>
    <t>日</t>
    <rPh sb="0" eb="1">
      <t>ニチ</t>
    </rPh>
    <phoneticPr fontId="5"/>
  </si>
  <si>
    <t>　適切な指定居宅介護支援の提供を確保する観点から、職場において行われる性的な言動または優越的な関係を背景とした言動であって業務上必要かつ相当な範囲を超えたものにより介護支援専門員の就業環境が害されることを防止するための方針の明確化等の必要な措置を講じている。</t>
    <phoneticPr fontId="5"/>
  </si>
  <si>
    <t>問２</t>
    <rPh sb="0" eb="1">
      <t>トイ</t>
    </rPh>
    <phoneticPr fontId="5"/>
  </si>
  <si>
    <t>　定期的に業務継続計画の見直しを行い、必要に応じて業務継続計画の変更を行っている。</t>
    <phoneticPr fontId="5"/>
  </si>
  <si>
    <t>問３</t>
  </si>
  <si>
    <t>　介護支援専門員に対し、業務継続計画について周知するとともに、必要な研修及び訓練を定期的に実施している。</t>
    <phoneticPr fontId="5"/>
  </si>
  <si>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phoneticPr fontId="5"/>
  </si>
  <si>
    <t>介護支援専門員の員数を、常勤換算後の員数で記載してください。（常勤換算方法は、別紙「勤務形態一覧表の作成方法・常勤換算の算出方法」を参照してください。）</t>
    <phoneticPr fontId="5"/>
  </si>
  <si>
    <t>下記の「利用者数の推移」の各月の利用者数(ｂ)と、上記（ア）常勤換算後の員数（ａ）を使って担当件数を算出してください。</t>
    <phoneticPr fontId="5"/>
  </si>
  <si>
    <t>各月の指定介護予防支援事業所から委託を受けた介護予防支援及び介護予防ケアマネジメントの両方の利用者数を記載してください。</t>
    <phoneticPr fontId="5"/>
  </si>
  <si>
    <t>　提供した指定居宅介護支援について利用料の支払を受けた場合（※）は、当該利用料の額等を記載した指定居宅介護支援提供証明書を利用者に対して交付している。
※法定代理受領分以外で償還払いとなるケース。こうした利用者がいない場合は「－」を入力してください。</t>
    <rPh sb="65" eb="66">
      <t>タイ</t>
    </rPh>
    <rPh sb="68" eb="70">
      <t>コウフ</t>
    </rPh>
    <rPh sb="116" eb="118">
      <t>ニュウリョク</t>
    </rPh>
    <phoneticPr fontId="5"/>
  </si>
  <si>
    <t>※「介護支援専門員は、居宅サービス計画に訪問看護、訪問リハビリテーション、通所リハビリテーション、居宅療養管理指導、短期入所療養介護、定期巡回・随時対応型訪問介護看護（訪問看護サービスの利用がある場合のみ）、看護小規模多機能型居宅介護（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と規定されています。</t>
    <phoneticPr fontId="5"/>
  </si>
  <si>
    <t>【医療サービスの位置付け】
　介護支援専門員は、利用者が訪問看護、通所リハビリテーション等の医療サービスの利用を希望している場合その他必要な場合には、あらかじめ、利用者の同意を得て主治の医師等の意見を求めている。</t>
    <phoneticPr fontId="5"/>
  </si>
  <si>
    <t>＜確認方法の一例＞
・医療機関への確認（受診時の同行等）
・認定調査時の主治医意見書
※医師の指示を確認した上で位置付けていることが文書でわかるようにしてください。</t>
    <phoneticPr fontId="5"/>
  </si>
  <si>
    <t>偽りその他不正の行為によって保険給付の支給を受け、又は受けようとしたとき。</t>
    <phoneticPr fontId="5"/>
  </si>
  <si>
    <t>（１）</t>
    <phoneticPr fontId="5"/>
  </si>
  <si>
    <t>（２）</t>
    <phoneticPr fontId="5"/>
  </si>
  <si>
    <t>※サービス内容への具体的な影響がほとんど認められないような利用者の希望による「軽微な変更」（例えば、サービス提供日時の変更など）の場合については、全てを作成し直すのではなく、当該変更箇所の冒頭に変更時点を明記しつつ、同一用紙に継続して記載することが可能です。</t>
    <phoneticPr fontId="5"/>
  </si>
  <si>
    <t>　介護支援専門員は、居宅サービス計画を変更する場合、全表（１～３表及び６・７表）を作成し直している。</t>
    <rPh sb="1" eb="3">
      <t>カイゴ</t>
    </rPh>
    <rPh sb="3" eb="5">
      <t>シエン</t>
    </rPh>
    <rPh sb="5" eb="7">
      <t>センモン</t>
    </rPh>
    <rPh sb="7" eb="8">
      <t>イン</t>
    </rPh>
    <phoneticPr fontId="5"/>
  </si>
  <si>
    <t>正当な理由なしに介護給付等対象サービスの利用に関する指示に従わないこと等により、要介護状態の程度を増進させたと認められるとき。</t>
    <phoneticPr fontId="5"/>
  </si>
  <si>
    <t>事業の目的及び運営の方針並びに事業所の名称及び所在地</t>
    <phoneticPr fontId="5"/>
  </si>
  <si>
    <t>従業者の職種、員数及び職務内容</t>
    <phoneticPr fontId="5"/>
  </si>
  <si>
    <t>営業日及び営業時間</t>
    <phoneticPr fontId="5"/>
  </si>
  <si>
    <t>指定居宅介護支援の提供方法、内容(利用者の相談を受ける場所、課題分析の手順等）及び利用料その他の費用の額</t>
    <phoneticPr fontId="5"/>
  </si>
  <si>
    <t>通常の事業の実施地域</t>
    <phoneticPr fontId="5"/>
  </si>
  <si>
    <t>（２）</t>
    <phoneticPr fontId="5"/>
  </si>
  <si>
    <t>（３）</t>
  </si>
  <si>
    <t>（３）</t>
    <phoneticPr fontId="5"/>
  </si>
  <si>
    <t>（４）</t>
    <phoneticPr fontId="5"/>
  </si>
  <si>
    <t>（５）</t>
    <phoneticPr fontId="5"/>
  </si>
  <si>
    <t>（６）</t>
    <phoneticPr fontId="5"/>
  </si>
  <si>
    <t>（７）</t>
    <phoneticPr fontId="5"/>
  </si>
  <si>
    <t>その他運営に関する重要事項（事故発生時の対応、従業者及び退職後の秘密保持、苦情・相談体制、従業者の研修等）</t>
    <phoneticPr fontId="5"/>
  </si>
  <si>
    <t>※原則として月ごとの勤務形態一覧表を作成し、介護支援専門員については、日々の勤務時間、常勤・非常勤の別、管理者との兼務関係等を明確にしておく必要があります。</t>
    <phoneticPr fontId="5"/>
  </si>
  <si>
    <t>　利用者に対し適切な指定居宅介護支援を提供できるよう、指定居宅介護支援事業所ごとに介護支援専門員その他の従業者の勤務の体制を定めている。</t>
    <phoneticPr fontId="5"/>
  </si>
  <si>
    <t>　事業を行うために必要な広さの区画を有するとともに、指定居宅介護支援の提供に必要な設備及び備品等を備えている。</t>
    <phoneticPr fontId="5"/>
  </si>
  <si>
    <t>※レイアウトを変更する場合、「変更届」の提出が必要です。</t>
    <rPh sb="11" eb="13">
      <t>バアイ</t>
    </rPh>
    <phoneticPr fontId="5"/>
  </si>
  <si>
    <t>　指定居宅介護支援事業所の見やすい場所に、運営規程の概要、介護支援専門員の勤務の体制、利用料その他のサービスの選択に資すると認められる重要事項（苦情処理の概要等を含む）の最新の情報を掲示している。</t>
    <rPh sb="85" eb="87">
      <t>サイシン</t>
    </rPh>
    <rPh sb="88" eb="90">
      <t>ジョウホウ</t>
    </rPh>
    <phoneticPr fontId="5"/>
  </si>
  <si>
    <t>※具体的には、従業者の雇用時に、在職期間中だけでなく、退職後も秘密を保持することを取り決め、例えば、違約金の定めを置くなどの措置を講じることが必要です。</t>
    <phoneticPr fontId="5"/>
  </si>
  <si>
    <t>　事業所の介護支援専門員その他の従業者及び介護支援専門員その他の従業者であった者が、正当な理由なく、その業務上知り得た利用者又はその家族の秘密を漏らすことのないよう、必要な措置を講じている。</t>
    <rPh sb="1" eb="4">
      <t>ジギョウショ</t>
    </rPh>
    <rPh sb="19" eb="20">
      <t>オヨ</t>
    </rPh>
    <rPh sb="39" eb="40">
      <t>モノ</t>
    </rPh>
    <phoneticPr fontId="5"/>
  </si>
  <si>
    <t>利用者及びその家族の生活に対する意向</t>
    <phoneticPr fontId="5"/>
  </si>
  <si>
    <t>総合的な援助の方針</t>
    <phoneticPr fontId="5"/>
  </si>
  <si>
    <t>生活全般の解決すべき課題</t>
    <phoneticPr fontId="5"/>
  </si>
  <si>
    <t>提供されるサービスの目標及びその達成時期</t>
    <phoneticPr fontId="5"/>
  </si>
  <si>
    <t>サービスの種類、内容及び利用料</t>
    <phoneticPr fontId="5"/>
  </si>
  <si>
    <t>サービスを提供する上での留意事項等</t>
    <phoneticPr fontId="5"/>
  </si>
  <si>
    <t>（５）</t>
    <phoneticPr fontId="5"/>
  </si>
  <si>
    <t>（６）</t>
    <phoneticPr fontId="5"/>
  </si>
  <si>
    <t>※ただし、やむを得ない理由がある場合については、担当者に対する照会等により意見を求めることが可能です。</t>
    <phoneticPr fontId="5"/>
  </si>
  <si>
    <t>　イ　利用者が要介護更新認定を受けた場合
　ロ　利用者が要介護状態区分の変更の認定を受けた場合</t>
    <phoneticPr fontId="5"/>
  </si>
  <si>
    <t>当該指定居宅介護支援事業所における虐待の防止のための指針を整備しています。</t>
    <phoneticPr fontId="5"/>
  </si>
  <si>
    <t>当該指定居宅介護支援事業所において、介護支援専門員等に対し、虐待の防止のための研修を定期的に実施すること。</t>
    <phoneticPr fontId="5"/>
  </si>
  <si>
    <t>（４）</t>
    <phoneticPr fontId="5"/>
  </si>
  <si>
    <t>モニタリングに当たって行った指定居宅サービス事業者等との連絡調整に関する記録</t>
    <rPh sb="7" eb="8">
      <t>ア</t>
    </rPh>
    <rPh sb="11" eb="12">
      <t>オコナ</t>
    </rPh>
    <phoneticPr fontId="5"/>
  </si>
  <si>
    <t>市町村への通知に係る記録</t>
    <phoneticPr fontId="5"/>
  </si>
  <si>
    <t>苦情の内容等の記録</t>
    <phoneticPr fontId="5"/>
  </si>
  <si>
    <t>事故の状況及び事故に際して採った処置についての記録</t>
    <phoneticPr fontId="5"/>
  </si>
  <si>
    <t>個々の利用者ごとに次に掲げる事項を記載した居宅介護支援台帳
・居宅サービス計画
・アセスメントの結果の記録
・サービス担当者会議等の記録
・モニタリングの結果の記録
・経過支援記録</t>
    <phoneticPr fontId="5"/>
  </si>
  <si>
    <t>取扱件数</t>
    <phoneticPr fontId="5"/>
  </si>
  <si>
    <t>要介護１・要介護２</t>
    <phoneticPr fontId="5"/>
  </si>
  <si>
    <t>要介護３・要介護４・要介護５</t>
    <phoneticPr fontId="5"/>
  </si>
  <si>
    <t>居宅介護支援費（ⅰ）</t>
    <phoneticPr fontId="5"/>
  </si>
  <si>
    <t>居宅介護支援費（ⅱ）※注１</t>
    <phoneticPr fontId="5"/>
  </si>
  <si>
    <t>居宅介護支援費（ⅲ）※注２</t>
    <phoneticPr fontId="5"/>
  </si>
  <si>
    <t>60件以上</t>
    <phoneticPr fontId="5"/>
  </si>
  <si>
    <t>※注１：45件以上60件未満の部分は居宅介護支援費（ⅱ）を、45件未満の部分は同（ⅰ）を適用。</t>
    <phoneticPr fontId="5"/>
  </si>
  <si>
    <t>※注２：60件以上の部分は居宅介護支援費（ⅲ）を、45件以上60件未満の部分は同（ⅱ）を、45件未満の部分は同（ⅰ）を適用。</t>
    <phoneticPr fontId="5"/>
  </si>
  <si>
    <t>45件未満</t>
    <phoneticPr fontId="5"/>
  </si>
  <si>
    <t>45件以上～60件未満</t>
    <phoneticPr fontId="5"/>
  </si>
  <si>
    <t>居宅介護支援費（Ⅱ）：</t>
    <phoneticPr fontId="5"/>
  </si>
  <si>
    <t>居宅介護支援費（Ⅰ）：</t>
    <phoneticPr fontId="5"/>
  </si>
  <si>
    <t>居宅介護支援費（Ⅱ）を算定していない事業所。</t>
    <phoneticPr fontId="5"/>
  </si>
  <si>
    <t>　対応の当番者を事前に定めておく等、24時間連絡体制を確保し、かつ、必要に応じて利用者等の相談に対応する体制を確保している。</t>
    <rPh sb="16" eb="17">
      <t>トウ</t>
    </rPh>
    <phoneticPr fontId="5"/>
  </si>
  <si>
    <t>問14</t>
    <rPh sb="0" eb="1">
      <t>ト</t>
    </rPh>
    <phoneticPr fontId="5"/>
  </si>
  <si>
    <t>　必要に応じて、多様な主体等が提供する生活支援のサービス（インフォーマルサービスを含む）が包括的に提供されるような居宅サービス計画を作成している。</t>
  </si>
  <si>
    <t>　必要に応じて、多様な主体等が提供する生活支援のサービス（インフォーマルサービスを含む）が包括的に提供されるような居宅サービス計画を作成している。</t>
    <phoneticPr fontId="5"/>
  </si>
  <si>
    <t>問12</t>
  </si>
  <si>
    <t>問11</t>
    <rPh sb="0" eb="1">
      <t>トイ</t>
    </rPh>
    <phoneticPr fontId="5"/>
  </si>
  <si>
    <t>　神奈川県が開催する実習受入事業所説明会及び実習指導者向け講習会のいずれにも出席し、かつ、実習の受入要請に基づき受け入れている。※連携でも可。</t>
    <rPh sb="1" eb="5">
      <t>カナガワケン</t>
    </rPh>
    <rPh sb="6" eb="8">
      <t>カイサイ</t>
    </rPh>
    <rPh sb="10" eb="12">
      <t>ジッシュウ</t>
    </rPh>
    <rPh sb="12" eb="13">
      <t>ウ</t>
    </rPh>
    <rPh sb="13" eb="14">
      <t>イ</t>
    </rPh>
    <rPh sb="14" eb="17">
      <t>ジギョウショ</t>
    </rPh>
    <rPh sb="17" eb="20">
      <t>セツメイカイ</t>
    </rPh>
    <rPh sb="20" eb="21">
      <t>オヨ</t>
    </rPh>
    <rPh sb="22" eb="24">
      <t>ジッシュウ</t>
    </rPh>
    <rPh sb="24" eb="26">
      <t>シドウ</t>
    </rPh>
    <rPh sb="26" eb="27">
      <t>シャ</t>
    </rPh>
    <rPh sb="27" eb="28">
      <t>ム</t>
    </rPh>
    <rPh sb="29" eb="32">
      <t>コウシュウカイ</t>
    </rPh>
    <rPh sb="38" eb="40">
      <t>シュッセキ</t>
    </rPh>
    <rPh sb="45" eb="47">
      <t>ジッシュウ</t>
    </rPh>
    <rPh sb="48" eb="49">
      <t>ウ</t>
    </rPh>
    <rPh sb="49" eb="50">
      <t>イ</t>
    </rPh>
    <rPh sb="50" eb="52">
      <t>ヨウセイ</t>
    </rPh>
    <rPh sb="53" eb="54">
      <t>モト</t>
    </rPh>
    <rPh sb="56" eb="57">
      <t>ウ</t>
    </rPh>
    <rPh sb="58" eb="59">
      <t>イ</t>
    </rPh>
    <rPh sb="65" eb="67">
      <t>レンケイ</t>
    </rPh>
    <rPh sb="69" eb="70">
      <t>カ</t>
    </rPh>
    <phoneticPr fontId="5"/>
  </si>
  <si>
    <t>問４</t>
  </si>
  <si>
    <t>問11</t>
  </si>
  <si>
    <t>問10</t>
    <phoneticPr fontId="5"/>
  </si>
  <si>
    <t>問13</t>
  </si>
  <si>
    <t>問14</t>
  </si>
  <si>
    <t>問３</t>
    <phoneticPr fontId="5"/>
  </si>
  <si>
    <t>　前々年度の３月から前年度の２月までの間において退院・退所加算（Ⅰ）イ、（Ⅰ）ロ、（Ⅱ）イ、（Ⅱ）ロまたは（Ⅲ）の算定に係る病院、診療所、地域密着型介護老人福祉施設または介護保険施設との連携の回数（第85号の２イからホまでに規定する情報の提供を受けた回数をいう。）の合計が35回以上である。</t>
    <phoneticPr fontId="5"/>
  </si>
  <si>
    <t>　特定事業所加算（Ⅰ）、（Ⅱ）または（Ⅲ）を算定している。</t>
    <phoneticPr fontId="5"/>
  </si>
  <si>
    <t>①</t>
    <phoneticPr fontId="5"/>
  </si>
  <si>
    <t>②</t>
    <phoneticPr fontId="5"/>
  </si>
  <si>
    <t>終末期の利用者の心身又は家族の状況の変化や環境の変化及びこれらに対して居宅介護支援事業者が行った支援についての記録</t>
    <phoneticPr fontId="5"/>
  </si>
  <si>
    <t>　ターミナルケアマネジメントを受けることについて利用者が同意した時点以降は、次に掲げる事項を支援経過として居宅サービス計画等に記録している。</t>
    <rPh sb="15" eb="16">
      <t>ウ</t>
    </rPh>
    <rPh sb="24" eb="27">
      <t>リヨウシャ</t>
    </rPh>
    <rPh sb="28" eb="30">
      <t>ドウイ</t>
    </rPh>
    <rPh sb="32" eb="34">
      <t>ジテン</t>
    </rPh>
    <rPh sb="34" eb="36">
      <t>イコウ</t>
    </rPh>
    <rPh sb="38" eb="39">
      <t>ツギ</t>
    </rPh>
    <rPh sb="40" eb="41">
      <t>カカ</t>
    </rPh>
    <rPh sb="43" eb="45">
      <t>ジコウ</t>
    </rPh>
    <rPh sb="46" eb="48">
      <t>シエン</t>
    </rPh>
    <rPh sb="48" eb="50">
      <t>ケイカ</t>
    </rPh>
    <rPh sb="53" eb="55">
      <t>キョタク</t>
    </rPh>
    <rPh sb="59" eb="61">
      <t>ケイカク</t>
    </rPh>
    <rPh sb="61" eb="62">
      <t>トウ</t>
    </rPh>
    <rPh sb="63" eb="65">
      <t>キロク</t>
    </rPh>
    <phoneticPr fontId="5"/>
  </si>
  <si>
    <t>　特定事業所集中減算に係る報告書（※）を作成している。</t>
    <phoneticPr fontId="5"/>
  </si>
  <si>
    <t>【居宅介護支援】</t>
    <phoneticPr fontId="5"/>
  </si>
  <si>
    <t>　・指定居宅介護支援等の事業の人員等に関する基準等を定める条例（平成30年横須賀市条例第32号）
　・指定居宅介護支援等の事業の人員等に関する基準等を定める条例施行規則（平成27年横須賀市規則第１号）
　・指定居宅介護支援に要する費用の額の算定に関する基準（平成12年厚生省告示第20号）
　・指定居宅サービスに要する費用の額の算定に関する基準
　　（訪問通所サービス、居宅療養管理指導及び福祉用具貸与に係る部分）
　　及び指定居宅介護支援に要する費用の額の算定に関する基準の制定に伴う実施上の留意事項について
　　（平成12年３月１日老企第36号厚生省老人保健福祉局企画課長通知）
　・厚生労働大臣が定める基準に適合する利用者等（平成27年厚生労働省告示第94号）
　・厚生労働大臣が定める基準（平成27年厚生労働省告示第95号）
　・厚生労働大臣が定める施設基準（平成27年厚生労働省告示第96号）
　その他関係通知</t>
    <rPh sb="6" eb="8">
      <t>カイゴ</t>
    </rPh>
    <rPh sb="8" eb="10">
      <t>シエン</t>
    </rPh>
    <rPh sb="32" eb="34">
      <t>ヘイセイ</t>
    </rPh>
    <rPh sb="36" eb="37">
      <t>ネン</t>
    </rPh>
    <rPh sb="37" eb="41">
      <t>ヨコスカシ</t>
    </rPh>
    <rPh sb="41" eb="43">
      <t>ジョウレイ</t>
    </rPh>
    <rPh sb="43" eb="44">
      <t>ダイ</t>
    </rPh>
    <rPh sb="46" eb="47">
      <t>ゴウ</t>
    </rPh>
    <rPh sb="85" eb="87">
      <t>ヘイセイ</t>
    </rPh>
    <rPh sb="89" eb="90">
      <t>ネン</t>
    </rPh>
    <rPh sb="90" eb="94">
      <t>ヨコスカシ</t>
    </rPh>
    <rPh sb="94" eb="96">
      <t>キソク</t>
    </rPh>
    <rPh sb="96" eb="97">
      <t>ダイ</t>
    </rPh>
    <rPh sb="98" eb="99">
      <t>ゴウ</t>
    </rPh>
    <rPh sb="103" eb="105">
      <t>シテイ</t>
    </rPh>
    <rPh sb="105" eb="107">
      <t>キョタク</t>
    </rPh>
    <rPh sb="112" eb="113">
      <t>ヨウ</t>
    </rPh>
    <rPh sb="115" eb="117">
      <t>ヒヨウ</t>
    </rPh>
    <rPh sb="118" eb="119">
      <t>ガク</t>
    </rPh>
    <rPh sb="120" eb="122">
      <t>サンテイ</t>
    </rPh>
    <rPh sb="123" eb="124">
      <t>カン</t>
    </rPh>
    <rPh sb="126" eb="128">
      <t>キジュン</t>
    </rPh>
    <rPh sb="129" eb="131">
      <t>ヘイセイ</t>
    </rPh>
    <rPh sb="133" eb="134">
      <t>ネン</t>
    </rPh>
    <rPh sb="134" eb="137">
      <t>コウセイショウ</t>
    </rPh>
    <rPh sb="137" eb="139">
      <t>コクジ</t>
    </rPh>
    <rPh sb="139" eb="140">
      <t>ダイ</t>
    </rPh>
    <rPh sb="142" eb="143">
      <t>ゴウ</t>
    </rPh>
    <rPh sb="147" eb="151">
      <t>シテイキョタク</t>
    </rPh>
    <rPh sb="156" eb="157">
      <t>ヨウ</t>
    </rPh>
    <rPh sb="159" eb="161">
      <t>ヒヨウ</t>
    </rPh>
    <rPh sb="162" eb="163">
      <t>ガク</t>
    </rPh>
    <rPh sb="164" eb="166">
      <t>サンテイ</t>
    </rPh>
    <rPh sb="167" eb="168">
      <t>カン</t>
    </rPh>
    <rPh sb="170" eb="172">
      <t>キジュン</t>
    </rPh>
    <rPh sb="176" eb="178">
      <t>ホウモン</t>
    </rPh>
    <rPh sb="178" eb="180">
      <t>ツウショ</t>
    </rPh>
    <rPh sb="185" eb="187">
      <t>キョタク</t>
    </rPh>
    <rPh sb="187" eb="189">
      <t>リョウヨウ</t>
    </rPh>
    <rPh sb="189" eb="191">
      <t>カンリ</t>
    </rPh>
    <rPh sb="191" eb="193">
      <t>シドウ</t>
    </rPh>
    <rPh sb="193" eb="194">
      <t>オヨ</t>
    </rPh>
    <rPh sb="195" eb="197">
      <t>フクシ</t>
    </rPh>
    <rPh sb="197" eb="199">
      <t>ヨウグ</t>
    </rPh>
    <rPh sb="199" eb="201">
      <t>タイヨ</t>
    </rPh>
    <rPh sb="202" eb="203">
      <t>カカ</t>
    </rPh>
    <rPh sb="204" eb="206">
      <t>ブブン</t>
    </rPh>
    <rPh sb="210" eb="211">
      <t>オヨ</t>
    </rPh>
    <rPh sb="212" eb="214">
      <t>シテイ</t>
    </rPh>
    <rPh sb="214" eb="216">
      <t>キョタク</t>
    </rPh>
    <rPh sb="216" eb="218">
      <t>カイゴ</t>
    </rPh>
    <rPh sb="218" eb="220">
      <t>シエン</t>
    </rPh>
    <rPh sb="221" eb="222">
      <t>ヨウ</t>
    </rPh>
    <rPh sb="224" eb="226">
      <t>ヒヨウ</t>
    </rPh>
    <rPh sb="227" eb="228">
      <t>ガク</t>
    </rPh>
    <rPh sb="229" eb="231">
      <t>サンテイ</t>
    </rPh>
    <rPh sb="232" eb="233">
      <t>カン</t>
    </rPh>
    <rPh sb="235" eb="237">
      <t>キジュン</t>
    </rPh>
    <rPh sb="238" eb="240">
      <t>セイテイ</t>
    </rPh>
    <rPh sb="241" eb="242">
      <t>トモナ</t>
    </rPh>
    <rPh sb="243" eb="245">
      <t>ジッシ</t>
    </rPh>
    <rPh sb="245" eb="246">
      <t>ジョウ</t>
    </rPh>
    <rPh sb="247" eb="249">
      <t>リュウイ</t>
    </rPh>
    <rPh sb="249" eb="251">
      <t>ジコウ</t>
    </rPh>
    <rPh sb="259" eb="261">
      <t>ヘイセイ</t>
    </rPh>
    <rPh sb="263" eb="264">
      <t>ネン</t>
    </rPh>
    <rPh sb="265" eb="266">
      <t>ガツ</t>
    </rPh>
    <rPh sb="267" eb="268">
      <t>ニチ</t>
    </rPh>
    <rPh sb="268" eb="269">
      <t>ロウ</t>
    </rPh>
    <rPh sb="405" eb="406">
      <t>タ</t>
    </rPh>
    <rPh sb="406" eb="408">
      <t>カンケイ</t>
    </rPh>
    <rPh sb="408" eb="410">
      <t>ツウチ</t>
    </rPh>
    <phoneticPr fontId="7"/>
  </si>
  <si>
    <t>Ⅱ　運営基準について</t>
    <phoneticPr fontId="5"/>
  </si>
  <si>
    <t>Ⅰ　人員基準について</t>
    <phoneticPr fontId="5"/>
  </si>
  <si>
    <t>１　居宅介護支援費</t>
    <phoneticPr fontId="5"/>
  </si>
  <si>
    <t>Ⅲ　介護報酬の算定について</t>
    <phoneticPr fontId="5"/>
  </si>
  <si>
    <t>３　減算</t>
    <phoneticPr fontId="5"/>
  </si>
  <si>
    <t>介護支援専門員
登録番号</t>
    <phoneticPr fontId="5"/>
  </si>
  <si>
    <t>（21）秘密保持</t>
    <phoneticPr fontId="5"/>
  </si>
  <si>
    <t>（20）掲示</t>
    <phoneticPr fontId="5"/>
  </si>
  <si>
    <t>（19）従業者の健康管理</t>
    <phoneticPr fontId="5"/>
  </si>
  <si>
    <t>（18）感染症の予防及びまん延の防止のための措置</t>
    <phoneticPr fontId="5"/>
  </si>
  <si>
    <t>（17）設備及び備品等</t>
    <phoneticPr fontId="5"/>
  </si>
  <si>
    <t>（16）業務継続計画の策定等</t>
    <phoneticPr fontId="5"/>
  </si>
  <si>
    <t>（15）勤務体制の確保</t>
    <phoneticPr fontId="5"/>
  </si>
  <si>
    <t>（14）運営規程</t>
    <phoneticPr fontId="5"/>
  </si>
  <si>
    <t>（13）利用者に関する市町村への通知</t>
    <phoneticPr fontId="5"/>
  </si>
  <si>
    <t>（12）利用者に対する居宅サービス計画等の書類の交付</t>
    <phoneticPr fontId="5"/>
  </si>
  <si>
    <t>（11）法定代理受領サービスに係る報告</t>
    <phoneticPr fontId="5"/>
  </si>
  <si>
    <t>（10）指定居宅介護支援の具体的取扱方針</t>
    <phoneticPr fontId="5"/>
  </si>
  <si>
    <t>（９）指定居宅介護支援の基本取扱方針</t>
    <phoneticPr fontId="5"/>
  </si>
  <si>
    <t>（８）保険給付の請求のための証明書の交付</t>
    <phoneticPr fontId="5"/>
  </si>
  <si>
    <t>（７）利用料の受領</t>
    <phoneticPr fontId="5"/>
  </si>
  <si>
    <t>（６）身分を証する書類の携行</t>
    <phoneticPr fontId="5"/>
  </si>
  <si>
    <t>（５）要介護認定の申請に係る援助</t>
    <phoneticPr fontId="5"/>
  </si>
  <si>
    <t>（４）受給資格等の確認</t>
    <phoneticPr fontId="5"/>
  </si>
  <si>
    <t>（３）サービス提供困難時の対応</t>
    <phoneticPr fontId="5"/>
  </si>
  <si>
    <t>（２）提供拒否の禁止</t>
    <phoneticPr fontId="5"/>
  </si>
  <si>
    <t>（５）担当件数と基準取扱件数</t>
    <rPh sb="8" eb="10">
      <t>キジュン</t>
    </rPh>
    <rPh sb="10" eb="12">
      <t>トリアツカイ</t>
    </rPh>
    <rPh sb="12" eb="14">
      <t>ケンスウ</t>
    </rPh>
    <phoneticPr fontId="5"/>
  </si>
  <si>
    <t>（４）介護支援専門員の配置状況</t>
    <phoneticPr fontId="5"/>
  </si>
  <si>
    <t>（３）管理者の責務</t>
    <phoneticPr fontId="5"/>
  </si>
  <si>
    <t>（２）管理者の職務について</t>
    <phoneticPr fontId="5"/>
  </si>
  <si>
    <t>（１）管理者</t>
    <phoneticPr fontId="5"/>
  </si>
  <si>
    <t>（２）給付管理</t>
    <phoneticPr fontId="5"/>
  </si>
  <si>
    <t>（１）取扱件数</t>
    <phoneticPr fontId="5"/>
  </si>
  <si>
    <t>（１）初回加算</t>
    <phoneticPr fontId="5"/>
  </si>
  <si>
    <t>（１）運営基準減算（×がついた場合は運営基準減算に該当します。）</t>
    <phoneticPr fontId="5"/>
  </si>
  <si>
    <t>（８）退院・退所加算</t>
    <phoneticPr fontId="5"/>
  </si>
  <si>
    <t>（７）入院時情報連携加算</t>
    <rPh sb="3" eb="5">
      <t>ニュウイン</t>
    </rPh>
    <rPh sb="5" eb="6">
      <t>ジ</t>
    </rPh>
    <rPh sb="6" eb="8">
      <t>ジョウホウ</t>
    </rPh>
    <phoneticPr fontId="5"/>
  </si>
  <si>
    <t>（６）特定事業所医療介護連携加算</t>
    <phoneticPr fontId="5"/>
  </si>
  <si>
    <t>（５）特定事業所加算（Ａ）</t>
    <phoneticPr fontId="5"/>
  </si>
  <si>
    <t>（４）特定事業所加算（Ⅲ）</t>
    <phoneticPr fontId="5"/>
  </si>
  <si>
    <t>（３）特定事業所加算（Ⅱ）</t>
    <phoneticPr fontId="5"/>
  </si>
  <si>
    <t>（２）特定事業所加算（Ⅰ）</t>
    <phoneticPr fontId="5"/>
  </si>
  <si>
    <t>居宅サービス計画を新規に作成した場合</t>
    <phoneticPr fontId="5"/>
  </si>
  <si>
    <t>居宅サービス計画を変更した場合</t>
    <phoneticPr fontId="5"/>
  </si>
  <si>
    <t>○</t>
    <phoneticPr fontId="5"/>
  </si>
  <si>
    <t>基準上、常勤の介護支援専門員を１以上配置する必要があります。常勤計の欄が０の場合は、基準違反です。早急に常勤の介護支援専門員を配置してください。</t>
    <phoneticPr fontId="5"/>
  </si>
  <si>
    <t>介護支援専門員を交代（増員・減員を含む）する場合、「変更届」の提出が必要です。</t>
    <phoneticPr fontId="5"/>
  </si>
  <si>
    <t>管理者は常勤であり、原則として専ら当該指定居宅介護支援事業所の管理者の職務に従事する者でなければなりません。</t>
    <phoneticPr fontId="5"/>
  </si>
  <si>
    <t>要介護認定を受けている利用者が要介護更新認定を受けた場合</t>
    <phoneticPr fontId="5"/>
  </si>
  <si>
    <t>要介護認定を受けている利用者が要介護状態区分の変更の認定を受けた場合</t>
    <phoneticPr fontId="5"/>
  </si>
  <si>
    <t>・</t>
    <phoneticPr fontId="5"/>
  </si>
  <si>
    <t>※</t>
    <phoneticPr fontId="5"/>
  </si>
  <si>
    <t>利用者希望による居宅サービス計画の軽微な変更の場合、必ずしもサービス担当者会議の開催は必要ありません。</t>
    <phoneticPr fontId="5"/>
  </si>
  <si>
    <t>居宅サービス計画の作成・変更に際し、やむを得ない理由がある場合については、その経過を記録に残すとともに、担当者への照会等により意見を求めることができます。この場合、緊密に相互の情報交換を行うことにより、利用者の状況等についての情報や居宅サービス計画原案の内容を共有できるようにする必要があり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ます。</t>
    <phoneticPr fontId="5"/>
  </si>
  <si>
    <t>（１）内容及び手続の説明及び同意</t>
    <phoneticPr fontId="5"/>
  </si>
  <si>
    <t>　介護支援専門員の資質向上を目的とした研修計画を介護支援専門員ごとに作成し、それに基づき計画的に研修を実施している。
※他の同一の居宅介護支援事業所との連携でも可。</t>
    <rPh sb="1" eb="3">
      <t>カイゴ</t>
    </rPh>
    <rPh sb="3" eb="5">
      <t>シエン</t>
    </rPh>
    <rPh sb="5" eb="8">
      <t>センモンイン</t>
    </rPh>
    <rPh sb="9" eb="11">
      <t>シシツ</t>
    </rPh>
    <rPh sb="11" eb="13">
      <t>コウジョウ</t>
    </rPh>
    <rPh sb="14" eb="16">
      <t>モクテキ</t>
    </rPh>
    <rPh sb="24" eb="26">
      <t>カイゴ</t>
    </rPh>
    <rPh sb="26" eb="28">
      <t>シエン</t>
    </rPh>
    <rPh sb="28" eb="30">
      <t>センモン</t>
    </rPh>
    <rPh sb="30" eb="31">
      <t>イン</t>
    </rPh>
    <rPh sb="44" eb="47">
      <t>ケイカクテキ</t>
    </rPh>
    <rPh sb="48" eb="50">
      <t>ケンシュウ</t>
    </rPh>
    <rPh sb="60" eb="61">
      <t>ホカ</t>
    </rPh>
    <rPh sb="62" eb="64">
      <t>ドウイツ</t>
    </rPh>
    <rPh sb="65" eb="67">
      <t>キョタク</t>
    </rPh>
    <rPh sb="67" eb="69">
      <t>カイゴ</t>
    </rPh>
    <rPh sb="69" eb="71">
      <t>シエン</t>
    </rPh>
    <rPh sb="71" eb="74">
      <t>ジギョウショ</t>
    </rPh>
    <rPh sb="76" eb="78">
      <t>レンケイ</t>
    </rPh>
    <rPh sb="80" eb="81">
      <t>カ</t>
    </rPh>
    <phoneticPr fontId="5"/>
  </si>
  <si>
    <t>　対応の当番者を事前に定めておく等、24時間連絡体制を確保し、かつ、必要に応じて利用者等の相談に対応する体制を確保している。
※他の同一の居宅介護支援事業所との連携でも可。</t>
    <rPh sb="16" eb="17">
      <t>トウ</t>
    </rPh>
    <phoneticPr fontId="5"/>
  </si>
  <si>
    <t>　他の法人が運営する指定居宅介護支援事業者と共同で事例検討会、研修会等を実施している。
※他の同一の居宅介護支援事業所との連携でも可。</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5"/>
  </si>
  <si>
    <t>（10）緊急時等居宅カンファレンス加算</t>
    <rPh sb="4" eb="7">
      <t>キンキュウジ</t>
    </rPh>
    <rPh sb="7" eb="8">
      <t>トウ</t>
    </rPh>
    <rPh sb="8" eb="10">
      <t>キョタク</t>
    </rPh>
    <rPh sb="17" eb="19">
      <t>カサン</t>
    </rPh>
    <phoneticPr fontId="5"/>
  </si>
  <si>
    <t>（11）ターミナルケアマネジメント加算</t>
    <phoneticPr fontId="5"/>
  </si>
  <si>
    <t>（９）通院時情報連携加算</t>
    <rPh sb="3" eb="5">
      <t>ツウイン</t>
    </rPh>
    <rPh sb="5" eb="6">
      <t>ジ</t>
    </rPh>
    <rPh sb="6" eb="8">
      <t>ジョウホウ</t>
    </rPh>
    <rPh sb="8" eb="10">
      <t>レンケイ</t>
    </rPh>
    <rPh sb="10" eb="12">
      <t>カサン</t>
    </rPh>
    <phoneticPr fontId="5"/>
  </si>
  <si>
    <t>問２</t>
    <phoneticPr fontId="5"/>
  </si>
  <si>
    <t>人員欠如の状態のまま事業を継続している場合、人員基準違反として監査の対象となります。
人員基準に定める人員配置ができない場合は、事業の休止又は廃止を届け出る必要があります。
　（休止届又は廃止届の提出が必要です。）
 なお、重大な基準違反については、指定取消となる場合もありますので、十分ご注意ください。</t>
    <phoneticPr fontId="5"/>
  </si>
  <si>
    <t>（ア）</t>
    <phoneticPr fontId="5"/>
  </si>
  <si>
    <t>（イ）</t>
    <phoneticPr fontId="5"/>
  </si>
  <si>
    <t>（ウ）</t>
    <phoneticPr fontId="5"/>
  </si>
  <si>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5"/>
  </si>
  <si>
    <t>　利用申込者又はその家族からの申出があった場合には、重要事項を記した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している。</t>
    <phoneticPr fontId="5"/>
  </si>
  <si>
    <t>電子情報処理組織を使用する方法のうちイ又はロに掲げるもの</t>
    <phoneticPr fontId="5"/>
  </si>
  <si>
    <t>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5"/>
  </si>
  <si>
    <t>イ</t>
    <phoneticPr fontId="5"/>
  </si>
  <si>
    <t>ロ</t>
    <phoneticPr fontId="5"/>
  </si>
  <si>
    <t>（電磁的方法による提供を受ける旨の承諾又は受けない旨の申出をする場合にあっては、指定居宅介護支援事業者の使用に係る電子計算機に備えられたファイルにその旨を記録する方法）</t>
    <phoneticPr fontId="5"/>
  </si>
  <si>
    <t>「電子情報処理組織」とは、指定居宅介護支援事業者の使用に係る電子計算機と、利用申込者又はその家族の使用に係る電子計算機とを電気通信回線で接続した電子情報処理組織をいう。</t>
    <phoneticPr fontId="5"/>
  </si>
  <si>
    <t>※</t>
    <phoneticPr fontId="5"/>
  </si>
  <si>
    <t>電磁的方法のうち指定居宅介護支援事業者が使用するもの</t>
    <phoneticPr fontId="5"/>
  </si>
  <si>
    <t>ファイルへの記録の方式</t>
    <phoneticPr fontId="5"/>
  </si>
  <si>
    <t>当該利用申込者又はその家族が再び前項の規定による承諾をした場合は、この限りでない。</t>
    <phoneticPr fontId="5"/>
  </si>
  <si>
    <t>問４</t>
    <phoneticPr fontId="5"/>
  </si>
  <si>
    <t>問５</t>
    <phoneticPr fontId="5"/>
  </si>
  <si>
    <t>　電磁的方法による重要事項の提供の承諾を得たが、当該利用申込者又はその家族から文書又は電磁的方法により電磁的方法による提供を受けない旨の申出があったときは、当該利用申込者又はその家族に対し、重要事項の提供を電磁的方法によってしていない。</t>
    <phoneticPr fontId="5"/>
  </si>
  <si>
    <t>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意見を求めることが可能です。</t>
    <phoneticPr fontId="5"/>
  </si>
  <si>
    <t>サービス担当者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5"/>
  </si>
  <si>
    <t>問35</t>
    <rPh sb="0" eb="1">
      <t>ト</t>
    </rPh>
    <phoneticPr fontId="5"/>
  </si>
  <si>
    <t>　事業所において感染症が発生し、または、まん延しないように、次の各号に掲げる措置を講じている。</t>
    <phoneticPr fontId="5"/>
  </si>
  <si>
    <t>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っている。</t>
    <phoneticPr fontId="5"/>
  </si>
  <si>
    <t>感染症の予防及びまん延の防止のための指針を整備している。</t>
    <phoneticPr fontId="5"/>
  </si>
  <si>
    <t>介護支援専門員に対し、感染症の予防及びまん延の防止のための研修及び訓練を定期的に実施している。</t>
    <phoneticPr fontId="5"/>
  </si>
  <si>
    <t>　虐待の発生またはその再発を防止するため、次に掲げる措置を講じている。</t>
    <phoneticPr fontId="5"/>
  </si>
  <si>
    <t>（１）から（３）までに掲げる措置を適切に実施するための担当者を置くこと。</t>
    <phoneticPr fontId="5"/>
  </si>
  <si>
    <t>当該指定居宅介護支援事業所における虐待の防止のための対策を検討する委員会(テレビ電話装置等を活用して行うことができるものとする。)を定期的に開催するとともに、その結果について、介護支援専門員等に周知徹底を図っている。</t>
    <phoneticPr fontId="5"/>
  </si>
  <si>
    <t>　要介護認定の更新の申請が、遅くとも当該利用者が受けている要介護認定の有効期間の満了日の30日前には行われるよう、必要な援助を行っている。</t>
    <phoneticPr fontId="5"/>
  </si>
  <si>
    <t>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5"/>
  </si>
  <si>
    <t>　問１の主任介護支援専門員とは別に、常勤かつ専従の介護支援専門員を１名以上配置している。</t>
    <rPh sb="34" eb="35">
      <t>メイ</t>
    </rPh>
    <rPh sb="35" eb="37">
      <t>イジョウ</t>
    </rPh>
    <phoneticPr fontId="5"/>
  </si>
  <si>
    <t>※会議は、テレビ電話装置等を活用して行うことができるものとする。ただし、利用者またはその家族が参加する場合にあっては、テレビ電話装置等の活用について当該利用者等の同意を得なければならない。</t>
    <phoneticPr fontId="5"/>
  </si>
  <si>
    <t>　 カンファレンスに参加した場合、カンファレンスの日時、開催場所、出席者、内容等の要点等について居宅サービス計画等に記録し、利用者又は家族に提供した文書の写しを添付している。</t>
    <phoneticPr fontId="5"/>
  </si>
  <si>
    <t>退院（退所）後に福祉用具の貸与が見込まれる場合にあっては、必要に応じ、福祉用具専門相談員や居宅サービスを提供する作業療法士等がカンファレンスに参加している。</t>
    <rPh sb="3" eb="5">
      <t>タイショ</t>
    </rPh>
    <rPh sb="71" eb="73">
      <t>サンカ</t>
    </rPh>
    <phoneticPr fontId="5"/>
  </si>
  <si>
    <t>※利用者の契約日が古いものから順に居宅介護支援費を割り当てること。</t>
    <phoneticPr fontId="5"/>
  </si>
  <si>
    <t>○　事務職員の配置</t>
    <phoneticPr fontId="5"/>
  </si>
  <si>
    <t>※この運営状況点検書(別添を含む)に掲載している各項目については、下記の基準等に基づいています。</t>
    <phoneticPr fontId="7"/>
  </si>
  <si>
    <t>（22）広告</t>
    <phoneticPr fontId="5"/>
  </si>
  <si>
    <t>（23）居宅サービス事業者等からの利益収受の禁止等</t>
    <phoneticPr fontId="5"/>
  </si>
  <si>
    <t>（24）苦情処理</t>
    <phoneticPr fontId="5"/>
  </si>
  <si>
    <t>（25）事故発生時の対応</t>
    <phoneticPr fontId="5"/>
  </si>
  <si>
    <t>（26）虐待の防止</t>
    <phoneticPr fontId="5"/>
  </si>
  <si>
    <t>（27）会計の区分</t>
    <phoneticPr fontId="5"/>
  </si>
  <si>
    <t>（28）記録の整備</t>
    <phoneticPr fontId="5"/>
  </si>
  <si>
    <t>（29）業務管理体制の整備</t>
    <phoneticPr fontId="5"/>
  </si>
  <si>
    <t>　電磁的方法は、利用申込者又はその家族がファイルへの記録を出力することによる文書を作成している。</t>
    <phoneticPr fontId="5"/>
  </si>
  <si>
    <t>　電磁的方法による重要事項の提供を行う際は、以下の項目を満たしている。</t>
    <rPh sb="17" eb="18">
      <t>オコナ</t>
    </rPh>
    <rPh sb="19" eb="20">
      <t>サイ</t>
    </rPh>
    <rPh sb="28" eb="29">
      <t>ミ</t>
    </rPh>
    <phoneticPr fontId="5"/>
  </si>
  <si>
    <t>問７</t>
    <phoneticPr fontId="5"/>
  </si>
  <si>
    <t>（A）利用者数</t>
    <phoneticPr fontId="5"/>
  </si>
  <si>
    <r>
      <rPr>
        <b/>
        <sz val="11"/>
        <rFont val="ＭＳ Ｐゴシック"/>
        <family val="3"/>
        <charset val="128"/>
      </rPr>
      <t>　</t>
    </r>
    <r>
      <rPr>
        <b/>
        <u/>
        <sz val="11"/>
        <rFont val="ＭＳ Ｐゴシック"/>
        <family val="3"/>
        <charset val="128"/>
      </rPr>
      <t>令和　　年　　月　サービス提供分</t>
    </r>
    <rPh sb="1" eb="2">
      <t>レイ</t>
    </rPh>
    <rPh sb="2" eb="3">
      <t>ワ</t>
    </rPh>
    <rPh sb="8" eb="9">
      <t>ガツ</t>
    </rPh>
    <phoneticPr fontId="7"/>
  </si>
  <si>
    <t>年　　月　　日</t>
    <rPh sb="0" eb="1">
      <t>ネン</t>
    </rPh>
    <rPh sb="3" eb="4">
      <t>ガツ</t>
    </rPh>
    <rPh sb="6" eb="7">
      <t>ニチ</t>
    </rPh>
    <phoneticPr fontId="5"/>
  </si>
  <si>
    <r>
      <rPr>
        <sz val="10"/>
        <color indexed="8"/>
        <rFont val="ＭＳ Ｐゴシック"/>
        <family val="3"/>
        <charset val="128"/>
      </rPr>
      <t>１人あたり利用者数</t>
    </r>
    <r>
      <rPr>
        <sz val="11"/>
        <color indexed="8"/>
        <rFont val="ＭＳ Ｐゴシック"/>
        <family val="3"/>
        <charset val="128"/>
      </rPr>
      <t xml:space="preserve">
</t>
    </r>
    <r>
      <rPr>
        <sz val="10"/>
        <color indexed="8"/>
        <rFont val="ＭＳ Ｐゴシック"/>
        <family val="3"/>
        <charset val="128"/>
      </rPr>
      <t>（Ａ）÷（Ｂ）</t>
    </r>
    <phoneticPr fontId="5"/>
  </si>
  <si>
    <t>５　特定事業所医療介護連携加算について</t>
    <rPh sb="2" eb="4">
      <t>トクテイ</t>
    </rPh>
    <rPh sb="4" eb="7">
      <t>ジギョウショ</t>
    </rPh>
    <rPh sb="7" eb="9">
      <t>イリョウ</t>
    </rPh>
    <rPh sb="9" eb="11">
      <t>カイゴ</t>
    </rPh>
    <rPh sb="11" eb="13">
      <t>レンケイ</t>
    </rPh>
    <rPh sb="13" eb="15">
      <t>カサン</t>
    </rPh>
    <phoneticPr fontId="7"/>
  </si>
  <si>
    <t>①退院・退所加算の算定に係る病院等との連携について</t>
    <rPh sb="1" eb="3">
      <t>タイイン</t>
    </rPh>
    <rPh sb="4" eb="6">
      <t>タイショ</t>
    </rPh>
    <rPh sb="6" eb="8">
      <t>カサン</t>
    </rPh>
    <rPh sb="9" eb="11">
      <t>サンテイ</t>
    </rPh>
    <rPh sb="12" eb="13">
      <t>カカ</t>
    </rPh>
    <rPh sb="14" eb="16">
      <t>ビョウイン</t>
    </rPh>
    <rPh sb="16" eb="17">
      <t>トウ</t>
    </rPh>
    <rPh sb="19" eb="21">
      <t>レンケイ</t>
    </rPh>
    <phoneticPr fontId="5"/>
  </si>
  <si>
    <t>　　退院・退所加算の算定に係る病院等との連携回数について、
　　前々年度の３月から前年度の２月までの間で、３５回以上行っ
　　ている。</t>
    <rPh sb="2" eb="4">
      <t>タイイン</t>
    </rPh>
    <rPh sb="5" eb="7">
      <t>タイショ</t>
    </rPh>
    <rPh sb="7" eb="9">
      <t>カサン</t>
    </rPh>
    <rPh sb="10" eb="12">
      <t>サンテイ</t>
    </rPh>
    <rPh sb="13" eb="14">
      <t>カカ</t>
    </rPh>
    <rPh sb="15" eb="17">
      <t>ビョウイン</t>
    </rPh>
    <rPh sb="17" eb="18">
      <t>トウ</t>
    </rPh>
    <rPh sb="20" eb="22">
      <t>レンケイ</t>
    </rPh>
    <rPh sb="22" eb="24">
      <t>カイスウ</t>
    </rPh>
    <rPh sb="32" eb="34">
      <t>ゼンゼン</t>
    </rPh>
    <rPh sb="34" eb="36">
      <t>ネンド</t>
    </rPh>
    <rPh sb="38" eb="39">
      <t>ガツ</t>
    </rPh>
    <rPh sb="41" eb="44">
      <t>ゼンネンド</t>
    </rPh>
    <rPh sb="46" eb="47">
      <t>ガツ</t>
    </rPh>
    <rPh sb="50" eb="51">
      <t>カン</t>
    </rPh>
    <rPh sb="55" eb="56">
      <t>カイ</t>
    </rPh>
    <rPh sb="56" eb="58">
      <t>イジョウ</t>
    </rPh>
    <rPh sb="58" eb="59">
      <t>オコナ</t>
    </rPh>
    <phoneticPr fontId="7"/>
  </si>
  <si>
    <t>　連携回数</t>
    <rPh sb="1" eb="3">
      <t>レンケイ</t>
    </rPh>
    <rPh sb="3" eb="5">
      <t>カイスウ</t>
    </rPh>
    <phoneticPr fontId="5"/>
  </si>
  <si>
    <t>回　　　</t>
    <rPh sb="0" eb="1">
      <t>カイ</t>
    </rPh>
    <phoneticPr fontId="5"/>
  </si>
  <si>
    <t>②　ターミナルケアマネジメント加算の算定について</t>
    <rPh sb="15" eb="17">
      <t>カサン</t>
    </rPh>
    <rPh sb="18" eb="20">
      <t>サンテイ</t>
    </rPh>
    <phoneticPr fontId="7"/>
  </si>
  <si>
    <t>　算定回数</t>
    <rPh sb="1" eb="3">
      <t>サンテイ</t>
    </rPh>
    <rPh sb="3" eb="5">
      <t>カイスウ</t>
    </rPh>
    <phoneticPr fontId="5"/>
  </si>
  <si>
    <t>③　特定事業所加算（Ⅰ）、（Ⅱ）又は（Ⅲ）の算定実績について</t>
    <rPh sb="2" eb="4">
      <t>トクテイ</t>
    </rPh>
    <rPh sb="4" eb="7">
      <t>ジギョウショ</t>
    </rPh>
    <rPh sb="7" eb="9">
      <t>カサン</t>
    </rPh>
    <rPh sb="16" eb="17">
      <t>マタ</t>
    </rPh>
    <rPh sb="22" eb="24">
      <t>サンテイ</t>
    </rPh>
    <rPh sb="24" eb="26">
      <t>ジッセキ</t>
    </rPh>
    <phoneticPr fontId="7"/>
  </si>
  <si>
    <t>　　特定事業所医療介護連携加算を算定する月において、特定事業所加算（Ⅰ）、（Ⅱ）又は（Ⅲ）を算定している。</t>
    <rPh sb="2" eb="4">
      <t>トクテイ</t>
    </rPh>
    <rPh sb="4" eb="7">
      <t>ジギョウショ</t>
    </rPh>
    <rPh sb="7" eb="9">
      <t>イリョウ</t>
    </rPh>
    <rPh sb="9" eb="11">
      <t>カイゴ</t>
    </rPh>
    <rPh sb="11" eb="13">
      <t>レンケイ</t>
    </rPh>
    <rPh sb="13" eb="15">
      <t>カサン</t>
    </rPh>
    <rPh sb="16" eb="18">
      <t>サンテイ</t>
    </rPh>
    <rPh sb="20" eb="21">
      <t>ツキ</t>
    </rPh>
    <rPh sb="26" eb="28">
      <t>トクテイ</t>
    </rPh>
    <rPh sb="28" eb="31">
      <t>ジギョウショ</t>
    </rPh>
    <rPh sb="31" eb="32">
      <t>カ</t>
    </rPh>
    <rPh sb="32" eb="33">
      <t>サン</t>
    </rPh>
    <rPh sb="40" eb="41">
      <t>マタ</t>
    </rPh>
    <rPh sb="46" eb="48">
      <t>サンテイ</t>
    </rPh>
    <phoneticPr fontId="7"/>
  </si>
  <si>
    <t>加算の算定要件を満たしていない場合、加算の取下げが必要なケースがあります。
まずは、横須賀市民生局福祉こども部指導監査課に相談してください。</t>
    <rPh sb="42" eb="46">
      <t>ヨコスカシ</t>
    </rPh>
    <rPh sb="46" eb="49">
      <t>ミンセイキョク</t>
    </rPh>
    <rPh sb="49" eb="51">
      <t>フクシ</t>
    </rPh>
    <rPh sb="54" eb="55">
      <t>ブ</t>
    </rPh>
    <rPh sb="55" eb="57">
      <t>シドウ</t>
    </rPh>
    <rPh sb="57" eb="59">
      <t>カンサ</t>
    </rPh>
    <rPh sb="59" eb="60">
      <t>カ</t>
    </rPh>
    <phoneticPr fontId="5"/>
  </si>
  <si>
    <t>～この点検書は、運営指導等の際に確認します。～</t>
    <rPh sb="3" eb="5">
      <t>テンケン</t>
    </rPh>
    <rPh sb="5" eb="6">
      <t>ショ</t>
    </rPh>
    <rPh sb="8" eb="10">
      <t>ウンエイ</t>
    </rPh>
    <rPh sb="10" eb="12">
      <t>シドウ</t>
    </rPh>
    <rPh sb="14" eb="15">
      <t>サイ</t>
    </rPh>
    <rPh sb="16" eb="18">
      <t>カクニン</t>
    </rPh>
    <phoneticPr fontId="5"/>
  </si>
  <si>
    <t>身体的拘束等を行う場合には、その態様及び時間、その際の利用者の心身の状況並びに緊急やむを得ない理由を記録している。</t>
    <phoneticPr fontId="5"/>
  </si>
  <si>
    <t>虐待の防止のための措置に関する事項</t>
    <phoneticPr fontId="5"/>
  </si>
  <si>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5"/>
  </si>
  <si>
    <t>　指定居宅介護支援の提供の開始に際し、あらかじめ、利用者又はその家族に対し、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る。</t>
    <phoneticPr fontId="5"/>
  </si>
  <si>
    <t>管理者が他の職務を兼ねることができるのは、①当該事業所の介護支援専門員としての職務に従事する場合、又は②他の事業所の職務に従事する場合のみです。
（いずれの場合も管理者としての職務に支障がないことが前提です。）</t>
    <phoneticPr fontId="5"/>
  </si>
  <si>
    <t>他の事業所（他のサ－ビス）の職務を兼務している場合には、事業所名、職種及び１週間あたりの勤務時間数を記載してください。</t>
    <phoneticPr fontId="5"/>
  </si>
  <si>
    <t>　介護支援専門員１人当たりの基準担当件数は44件です。（介護予防支援及び介護予防ケアマネジメントは含まない。）※ケアプランデータ連携システムを活用し、かつ、事務職員を配置している場合は49件</t>
    <rPh sb="14" eb="16">
      <t>キジュン</t>
    </rPh>
    <rPh sb="28" eb="30">
      <t>カイゴ</t>
    </rPh>
    <rPh sb="30" eb="32">
      <t>ヨボウ</t>
    </rPh>
    <rPh sb="32" eb="34">
      <t>シエン</t>
    </rPh>
    <rPh sb="34" eb="35">
      <t>オヨ</t>
    </rPh>
    <rPh sb="36" eb="38">
      <t>カイゴ</t>
    </rPh>
    <rPh sb="38" eb="40">
      <t>ヨボウ</t>
    </rPh>
    <rPh sb="48" eb="49">
      <t>フク</t>
    </rPh>
    <rPh sb="64" eb="66">
      <t>レンケイ</t>
    </rPh>
    <rPh sb="71" eb="73">
      <t>カツヨウ</t>
    </rPh>
    <rPh sb="78" eb="80">
      <t>ジム</t>
    </rPh>
    <rPh sb="80" eb="82">
      <t>ショクイン</t>
    </rPh>
    <rPh sb="83" eb="85">
      <t>ハイチ</t>
    </rPh>
    <rPh sb="89" eb="91">
      <t>バアイ</t>
    </rPh>
    <rPh sb="94" eb="95">
      <t>ケン</t>
    </rPh>
    <phoneticPr fontId="5"/>
  </si>
  <si>
    <t>問16</t>
    <rPh sb="0" eb="1">
      <t>トイ</t>
    </rPh>
    <phoneticPr fontId="5"/>
  </si>
  <si>
    <t>問17</t>
    <rPh sb="0" eb="1">
      <t>トイ</t>
    </rPh>
    <phoneticPr fontId="5"/>
  </si>
  <si>
    <t>問18</t>
    <rPh sb="0" eb="1">
      <t>トイ</t>
    </rPh>
    <phoneticPr fontId="5"/>
  </si>
  <si>
    <t>問19</t>
    <rPh sb="0" eb="1">
      <t>トイ</t>
    </rPh>
    <phoneticPr fontId="5"/>
  </si>
  <si>
    <t>問36</t>
    <rPh sb="0" eb="1">
      <t>ト</t>
    </rPh>
    <phoneticPr fontId="5"/>
  </si>
  <si>
    <t>問37</t>
    <rPh sb="0" eb="1">
      <t>ト</t>
    </rPh>
    <phoneticPr fontId="5"/>
  </si>
  <si>
    <t>問38</t>
    <rPh sb="0" eb="1">
      <t>ト</t>
    </rPh>
    <phoneticPr fontId="5"/>
  </si>
  <si>
    <t>1,086単位／月</t>
    <phoneticPr fontId="5"/>
  </si>
  <si>
    <t>544単位／月</t>
    <phoneticPr fontId="5"/>
  </si>
  <si>
    <t>326単位／月</t>
    <phoneticPr fontId="5"/>
  </si>
  <si>
    <t>1,411単位／月</t>
    <phoneticPr fontId="5"/>
  </si>
  <si>
    <t>683単位／月</t>
    <phoneticPr fontId="5"/>
  </si>
  <si>
    <t>410単位／月</t>
    <phoneticPr fontId="5"/>
  </si>
  <si>
    <t>50件未満</t>
    <phoneticPr fontId="5"/>
  </si>
  <si>
    <t>50件以上～60件未満</t>
    <phoneticPr fontId="5"/>
  </si>
  <si>
    <t>527単位／月</t>
    <phoneticPr fontId="5"/>
  </si>
  <si>
    <t>316単位／月</t>
    <phoneticPr fontId="5"/>
  </si>
  <si>
    <t>※注１：50件以上60件未満の部分は居宅介護支援費（ⅱ）を、50件未満の部分は同（ⅰ）を適用。</t>
    <phoneticPr fontId="5"/>
  </si>
  <si>
    <t>※注２：60件以上の部分は居宅介護支援費（ⅲ）を、50件以上60件未満の部分は同（ⅱ）を、50件未満の部分は同（ⅰ）を適用。</t>
    <phoneticPr fontId="5"/>
  </si>
  <si>
    <t>○　ケアプランデータ連携システムの活用</t>
    <phoneticPr fontId="5"/>
  </si>
  <si>
    <t>「公益社団法人国民健康保険中央会（昭和34年１月１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います。ケアプランデータ連携システムの利用申請をし、クライアントソフトをインストールしている場合に当該要件を満たしていることとなり、当該システムによる他の居宅サービス事業者とのデータ連携の実績は問いません。</t>
    <phoneticPr fontId="5"/>
  </si>
  <si>
    <t>事務職員については、当該事業所の介護支援専門員が行う基準省令第13条に掲げる一連の業務等の負担軽減や効率化に資する職員としますが、その勤務形態は常勤の者でなくても差し支えありません。なお、当該事業所内の配置に限らず、同一法人内の配置でも認められます。勤務時間数については特段の定めを設けていませんが、当該事業所における業務の実績を踏まえ、適切な数の人員を配置する必要があります。</t>
    <phoneticPr fontId="5"/>
  </si>
  <si>
    <t>　利用者が病院又は診療所に入院した日のうちに、当該病院又は診療所の職員に対して当該利用者に係る必要な情報を提供している。
※入院の日以前に情報提供した場合及び指定居宅介護支援事業所における運営規程に定める営業時間終了後又は営業日以外の日に入院した場合であって、当該入院した日の翌日に情報を提供した場合も、算定可能</t>
    <phoneticPr fontId="5"/>
  </si>
  <si>
    <t>　医師または歯科医師等から当該利用者に関する必要な情報の提供を受けた上で、居宅サービス計画に記録している。</t>
    <rPh sb="6" eb="8">
      <t>シカ</t>
    </rPh>
    <rPh sb="8" eb="10">
      <t>イシ</t>
    </rPh>
    <phoneticPr fontId="5"/>
  </si>
  <si>
    <t>　利用者が病院または診療所において医師または歯科医師の診察を受けるときに介護支援専門員が同席し、医師または歯科医師等に対して当該利用者の心身の状況や生活環境等の当該利用者に係る必要な情報の提供を行っている。</t>
    <rPh sb="22" eb="24">
      <t>シカ</t>
    </rPh>
    <rPh sb="24" eb="26">
      <t>イシ</t>
    </rPh>
    <rPh sb="53" eb="55">
      <t>シカ</t>
    </rPh>
    <rPh sb="55" eb="57">
      <t>イシ</t>
    </rPh>
    <phoneticPr fontId="5"/>
  </si>
  <si>
    <t>　在宅で死亡した利用者に対して、終末期の医療やケアの方針に関する当該利用者また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ている。</t>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42" eb="44">
      <t>カゾク</t>
    </rPh>
    <rPh sb="45" eb="47">
      <t>イコウ</t>
    </rPh>
    <rPh sb="48" eb="50">
      <t>ハアク</t>
    </rPh>
    <rPh sb="52" eb="53">
      <t>ウエ</t>
    </rPh>
    <rPh sb="57" eb="60">
      <t>シボウビ</t>
    </rPh>
    <rPh sb="60" eb="61">
      <t>オヨ</t>
    </rPh>
    <rPh sb="62" eb="65">
      <t>シボウビ</t>
    </rPh>
    <rPh sb="65" eb="66">
      <t>マエ</t>
    </rPh>
    <rPh sb="68" eb="69">
      <t>ニチ</t>
    </rPh>
    <rPh sb="69" eb="71">
      <t>イナイ</t>
    </rPh>
    <rPh sb="73" eb="76">
      <t>ニチイジョウ</t>
    </rPh>
    <rPh sb="77" eb="79">
      <t>トウガイ</t>
    </rPh>
    <rPh sb="79" eb="82">
      <t>リヨウシャ</t>
    </rPh>
    <rPh sb="82" eb="83">
      <t>マタ</t>
    </rPh>
    <rPh sb="86" eb="88">
      <t>カゾク</t>
    </rPh>
    <rPh sb="89" eb="91">
      <t>ドウイ</t>
    </rPh>
    <rPh sb="92" eb="93">
      <t>エ</t>
    </rPh>
    <rPh sb="95" eb="97">
      <t>トウガイ</t>
    </rPh>
    <rPh sb="97" eb="100">
      <t>リヨウシャ</t>
    </rPh>
    <rPh sb="101" eb="103">
      <t>キョタク</t>
    </rPh>
    <rPh sb="104" eb="106">
      <t>ホウモン</t>
    </rPh>
    <rPh sb="108" eb="110">
      <t>トウガイ</t>
    </rPh>
    <rPh sb="110" eb="113">
      <t>リヨウシャ</t>
    </rPh>
    <rPh sb="114" eb="116">
      <t>シンシン</t>
    </rPh>
    <rPh sb="117" eb="119">
      <t>ジョウキョウ</t>
    </rPh>
    <rPh sb="119" eb="120">
      <t>トウ</t>
    </rPh>
    <rPh sb="121" eb="123">
      <t>キロク</t>
    </rPh>
    <rPh sb="125" eb="127">
      <t>シュジ</t>
    </rPh>
    <rPh sb="128" eb="130">
      <t>イシ</t>
    </rPh>
    <rPh sb="130" eb="131">
      <t>オヨ</t>
    </rPh>
    <rPh sb="132" eb="134">
      <t>キョタク</t>
    </rPh>
    <rPh sb="138" eb="140">
      <t>ケイカク</t>
    </rPh>
    <rPh sb="141" eb="144">
      <t>イチヅ</t>
    </rPh>
    <rPh sb="146" eb="148">
      <t>キョタク</t>
    </rPh>
    <rPh sb="152" eb="155">
      <t>ジギョウシャ</t>
    </rPh>
    <rPh sb="156" eb="158">
      <t>テイキョウ</t>
    </rPh>
    <phoneticPr fontId="5"/>
  </si>
  <si>
    <t xml:space="preserve">利用者への支援にあたり、主治の医師及び居宅サービス計画に位置付けた指定居宅サービス事業者等と行った連絡調整に関する記録
</t>
    <phoneticPr fontId="5"/>
  </si>
  <si>
    <t>③</t>
    <phoneticPr fontId="5"/>
  </si>
  <si>
    <t>当該利用者が、医師が一般に認められている医学的知見に基づき、回復の見込みがないと診断した者に該当することを確認した日及びその方法</t>
    <phoneticPr fontId="5"/>
  </si>
  <si>
    <t>　指定居宅介護支援の提供の開始に際し、あらかじめ、利用者に対して、利用者は複数の指定居宅サービス事業者等を紹介するよう求めることができること等につき説明を行い、理解を得ている。</t>
    <rPh sb="25" eb="28">
      <t>リヨウシャ</t>
    </rPh>
    <rPh sb="29" eb="30">
      <t>タイ</t>
    </rPh>
    <rPh sb="33" eb="36">
      <t>リヨウシャ</t>
    </rPh>
    <rPh sb="37" eb="39">
      <t>フクスウ</t>
    </rPh>
    <rPh sb="40" eb="42">
      <t>シテイ</t>
    </rPh>
    <rPh sb="42" eb="44">
      <t>キョタク</t>
    </rPh>
    <rPh sb="48" eb="51">
      <t>ジギョウシャ</t>
    </rPh>
    <rPh sb="51" eb="52">
      <t>トウ</t>
    </rPh>
    <rPh sb="53" eb="55">
      <t>ショウカイ</t>
    </rPh>
    <rPh sb="59" eb="60">
      <t>モト</t>
    </rPh>
    <rPh sb="70" eb="71">
      <t>トウ</t>
    </rPh>
    <rPh sb="74" eb="76">
      <t>セツメイ</t>
    </rPh>
    <rPh sb="77" eb="78">
      <t>オコナ</t>
    </rPh>
    <rPh sb="80" eb="82">
      <t>リカイ</t>
    </rPh>
    <rPh sb="83" eb="84">
      <t>エ</t>
    </rPh>
    <phoneticPr fontId="5"/>
  </si>
  <si>
    <t>問５</t>
    <phoneticPr fontId="5"/>
  </si>
  <si>
    <t>問６</t>
    <phoneticPr fontId="5"/>
  </si>
  <si>
    <t>問７</t>
    <phoneticPr fontId="5"/>
  </si>
  <si>
    <t>（３）特定事業所集中減算</t>
    <phoneticPr fontId="5"/>
  </si>
  <si>
    <r>
      <t>※　地域包括支援センターから支援困難な利用者として紹介を受けた利用者の人数については、
　　</t>
    </r>
    <r>
      <rPr>
        <sz val="11"/>
        <color indexed="8"/>
        <rFont val="ＭＳ Ｐゴシック"/>
        <family val="3"/>
        <charset val="128"/>
      </rPr>
      <t xml:space="preserve"> </t>
    </r>
    <r>
      <rPr>
        <sz val="11"/>
        <color theme="1"/>
        <rFont val="ＭＳ Ｐゴシック"/>
        <family val="3"/>
        <charset val="128"/>
        <scheme val="minor"/>
      </rPr>
      <t>内数として（　　）書きで付記すること。</t>
    </r>
    <r>
      <rPr>
        <b/>
        <sz val="11"/>
        <color indexed="10"/>
        <rFont val="ＭＳ Ｐゴシック"/>
        <family val="3"/>
        <charset val="128"/>
      </rPr>
      <t>←この場合はPC入力及び自動計算できません。</t>
    </r>
    <rPh sb="69" eb="71">
      <t>バアイ</t>
    </rPh>
    <rPh sb="74" eb="76">
      <t>ニュウリョク</t>
    </rPh>
    <rPh sb="76" eb="77">
      <t>オヨ</t>
    </rPh>
    <rPh sb="78" eb="80">
      <t>ジドウ</t>
    </rPh>
    <rPh sb="80" eb="82">
      <t>ケイサン</t>
    </rPh>
    <phoneticPr fontId="5"/>
  </si>
  <si>
    <r>
      <t>③計画に基づき研修を実施した。　</t>
    </r>
    <r>
      <rPr>
        <sz val="11"/>
        <color theme="1"/>
        <rFont val="ＭＳ Ｐゴシック"/>
        <family val="3"/>
        <charset val="128"/>
        <scheme val="minor"/>
      </rPr>
      <t xml:space="preserve">
※「有」の場合には、研修の実施計画及び実施状況を示した書面を
　　添付すること。</t>
    </r>
    <phoneticPr fontId="5"/>
  </si>
  <si>
    <r>
      <t>　　　当該利用者に居宅介護支援の提供を</t>
    </r>
    <r>
      <rPr>
        <sz val="11"/>
        <color theme="1"/>
        <rFont val="ＭＳ Ｐゴシック"/>
        <family val="3"/>
        <charset val="128"/>
        <scheme val="minor"/>
      </rPr>
      <t>開始した。</t>
    </r>
    <rPh sb="19" eb="21">
      <t>カイシ</t>
    </rPh>
    <phoneticPr fontId="5"/>
  </si>
  <si>
    <t>⑥事例検討会、研修等の参加について</t>
    <rPh sb="11" eb="13">
      <t>サンカ</t>
    </rPh>
    <phoneticPr fontId="5"/>
  </si>
  <si>
    <t>家族に対する介護等を日常的に行っている児童や、障害者、生活困窮者、難病患者等、高齢者以外の対象者への支援に関する知識等に関する事例検討会、研修等に参加している。</t>
    <phoneticPr fontId="5"/>
  </si>
  <si>
    <t>　　　当該事例検討会、研修会の参加年月日</t>
    <rPh sb="11" eb="14">
      <t>ケンシュウカイ</t>
    </rPh>
    <rPh sb="17" eb="20">
      <t>ネンガッピ</t>
    </rPh>
    <phoneticPr fontId="5"/>
  </si>
  <si>
    <t>⑦減算の適用について</t>
    <phoneticPr fontId="7"/>
  </si>
  <si>
    <t>　　特定事業所集中減算が適用されている。</t>
    <phoneticPr fontId="5"/>
  </si>
  <si>
    <t>⑧神奈川県が開催する実習受入事業所説明会及び実習指導者向け講習会のいずれにも出席し、かつ、実習の受入要請に基づき受け入れている。</t>
    <phoneticPr fontId="7"/>
  </si>
  <si>
    <t>⑨必要に応じて、多様な主体により提供される利用者の日常生活全般を支援するサービスが包括的に提供されるような居宅サービス計画を作成している。</t>
    <rPh sb="1" eb="3">
      <t>ヒツヨウ</t>
    </rPh>
    <rPh sb="4" eb="5">
      <t>オウ</t>
    </rPh>
    <rPh sb="8" eb="10">
      <t>タヨウ</t>
    </rPh>
    <rPh sb="11" eb="13">
      <t>シュタイ</t>
    </rPh>
    <rPh sb="16" eb="18">
      <t>テイキョウ</t>
    </rPh>
    <rPh sb="21" eb="24">
      <t>リヨウシャ</t>
    </rPh>
    <rPh sb="25" eb="27">
      <t>ニチジョウ</t>
    </rPh>
    <rPh sb="27" eb="29">
      <t>セイカツ</t>
    </rPh>
    <rPh sb="29" eb="31">
      <t>ゼンパン</t>
    </rPh>
    <rPh sb="32" eb="34">
      <t>シエン</t>
    </rPh>
    <rPh sb="41" eb="44">
      <t>ホウカツテキ</t>
    </rPh>
    <rPh sb="45" eb="47">
      <t>テイキョウ</t>
    </rPh>
    <rPh sb="53" eb="55">
      <t>キョタク</t>
    </rPh>
    <rPh sb="59" eb="61">
      <t>ケイカク</t>
    </rPh>
    <rPh sb="62" eb="64">
      <t>サクセイ</t>
    </rPh>
    <phoneticPr fontId="7"/>
  </si>
  <si>
    <t>　特定事業所加算を算定した事業所は、毎月末までに本書を作成し、５年間保管するとともに、市長から求めがあった場合については、提出しなければなりません。</t>
    <phoneticPr fontId="5"/>
  </si>
  <si>
    <t>月</t>
    <phoneticPr fontId="5"/>
  </si>
  <si>
    <t>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いない。</t>
    <phoneticPr fontId="5"/>
  </si>
  <si>
    <t>　問27の場合において、介護支援専門員は、居宅サービス計画を作成した際には、当該居宅サービス計画を主治の医師等に交付している。</t>
    <rPh sb="1" eb="2">
      <t>トイ</t>
    </rPh>
    <rPh sb="5" eb="7">
      <t>バアイ</t>
    </rPh>
    <rPh sb="12" eb="14">
      <t>カイゴ</t>
    </rPh>
    <rPh sb="14" eb="16">
      <t>シエン</t>
    </rPh>
    <rPh sb="16" eb="18">
      <t>センモン</t>
    </rPh>
    <rPh sb="18" eb="19">
      <t>イン</t>
    </rPh>
    <rPh sb="30" eb="32">
      <t>サクセイ</t>
    </rPh>
    <rPh sb="34" eb="35">
      <t>サイ</t>
    </rPh>
    <rPh sb="38" eb="42">
      <t>トウガイキョタク</t>
    </rPh>
    <rPh sb="46" eb="48">
      <t>ケイカク</t>
    </rPh>
    <rPh sb="49" eb="51">
      <t>シュジ</t>
    </rPh>
    <rPh sb="52" eb="54">
      <t>イシ</t>
    </rPh>
    <rPh sb="54" eb="55">
      <t>トウ</t>
    </rPh>
    <rPh sb="56" eb="58">
      <t>コウフ</t>
    </rPh>
    <phoneticPr fontId="5"/>
  </si>
  <si>
    <t>704単位／月</t>
    <phoneticPr fontId="5"/>
  </si>
  <si>
    <t>422単位／月</t>
    <phoneticPr fontId="5"/>
  </si>
  <si>
    <t>　家族に対する介護等を日常的に行っている児童や、障害者、生活困窮者、難病患者等、高齢者以外の対象者への支援に関する知識等に関する事例検討会、研修等に参加していること。</t>
    <phoneticPr fontId="5"/>
  </si>
  <si>
    <t>　居宅介護支援費に係る特定事業所集中減算の適用を受けていないこと。</t>
    <phoneticPr fontId="5"/>
  </si>
  <si>
    <t>　以下のいずれかに該当する利用者に対し、指定居宅介護支援を行った場合は、所定単位数の100分の95に相当する単位数を算定している。
　①指定居宅介護支援事業所の所在する建物と同一の敷地内、隣接する敷地内の建物若しくは同一の建物に居住している。
　②指定居宅介護支援事業所における１月当たりの利用者が同一の建物（①に該当する建物を除く。）に20人以上居住している。</t>
    <rPh sb="22" eb="24">
      <t>キョタク</t>
    </rPh>
    <rPh sb="24" eb="26">
      <t>カイゴ</t>
    </rPh>
    <rPh sb="26" eb="28">
      <t>シエン</t>
    </rPh>
    <rPh sb="71" eb="77">
      <t>キョタクカイゴシエン</t>
    </rPh>
    <rPh sb="127" eb="129">
      <t>キョタク</t>
    </rPh>
    <rPh sb="129" eb="131">
      <t>カイゴ</t>
    </rPh>
    <rPh sb="131" eb="133">
      <t>シエン</t>
    </rPh>
    <phoneticPr fontId="5"/>
  </si>
  <si>
    <t>兼務する他の
事業所名</t>
    <phoneticPr fontId="5"/>
  </si>
  <si>
    <t>　指定居宅介護支援の提供の開始に際し、あらかじめ、利用者又はその家族に対し、居宅サービス計画が基本方針及び利用者の希望に基づき作成されるものであり、利用者は複数の指定居宅サービス事業者等を紹介するよう求めることができること等につき説明を行い、理解を得ている。</t>
    <rPh sb="25" eb="28">
      <t>リヨウシャ</t>
    </rPh>
    <rPh sb="28" eb="29">
      <t>マタ</t>
    </rPh>
    <rPh sb="32" eb="34">
      <t>カゾク</t>
    </rPh>
    <rPh sb="35" eb="36">
      <t>タイ</t>
    </rPh>
    <rPh sb="38" eb="40">
      <t>キョタク</t>
    </rPh>
    <rPh sb="44" eb="46">
      <t>ケイカク</t>
    </rPh>
    <rPh sb="47" eb="49">
      <t>キホン</t>
    </rPh>
    <rPh sb="49" eb="51">
      <t>ホウシン</t>
    </rPh>
    <rPh sb="51" eb="52">
      <t>オヨ</t>
    </rPh>
    <rPh sb="53" eb="56">
      <t>リヨウシャ</t>
    </rPh>
    <rPh sb="57" eb="59">
      <t>キボウ</t>
    </rPh>
    <rPh sb="60" eb="61">
      <t>モト</t>
    </rPh>
    <rPh sb="63" eb="65">
      <t>サクセイ</t>
    </rPh>
    <rPh sb="74" eb="77">
      <t>リヨウシャ</t>
    </rPh>
    <rPh sb="78" eb="80">
      <t>フクスウ</t>
    </rPh>
    <rPh sb="81" eb="83">
      <t>シテイ</t>
    </rPh>
    <rPh sb="83" eb="85">
      <t>キョタク</t>
    </rPh>
    <rPh sb="89" eb="92">
      <t>ジギョウシャ</t>
    </rPh>
    <rPh sb="92" eb="93">
      <t>トウ</t>
    </rPh>
    <rPh sb="94" eb="96">
      <t>ショウカイ</t>
    </rPh>
    <rPh sb="100" eb="101">
      <t>モト</t>
    </rPh>
    <rPh sb="111" eb="112">
      <t>トウ</t>
    </rPh>
    <rPh sb="115" eb="117">
      <t>セツメイ</t>
    </rPh>
    <rPh sb="118" eb="119">
      <t>オコナ</t>
    </rPh>
    <rPh sb="121" eb="123">
      <t>リカイ</t>
    </rPh>
    <rPh sb="124" eb="125">
      <t>エ</t>
    </rPh>
    <phoneticPr fontId="5"/>
  </si>
  <si>
    <t>指定居宅介護支援事業者の使用に係る電子計算機に備えられたファイルに記録された重要事項を電気通信回線を通じて利用申込者又はその家族の閲覧に供し、当該利用申込者又はその家族の使用に係る電子計算機に備えられたファイルに当該重要事項を記録する方法</t>
    <phoneticPr fontId="5"/>
  </si>
  <si>
    <t>磁気ディスク、シー・ディー・ロムその他これらに準ずる方法により一定の事項を確実に記録しておくことができる物をもって調製するファイルに重要事項を記録したものを交付する方法</t>
    <phoneticPr fontId="5"/>
  </si>
  <si>
    <t>問10</t>
    <phoneticPr fontId="5"/>
  </si>
  <si>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している。</t>
    <rPh sb="1" eb="3">
      <t>カイゴ</t>
    </rPh>
    <rPh sb="3" eb="5">
      <t>シエン</t>
    </rPh>
    <rPh sb="5" eb="7">
      <t>センモン</t>
    </rPh>
    <rPh sb="7" eb="8">
      <t>イン</t>
    </rPh>
    <rPh sb="10" eb="12">
      <t>シテイ</t>
    </rPh>
    <rPh sb="12" eb="14">
      <t>キョタク</t>
    </rPh>
    <rPh sb="18" eb="21">
      <t>ジギョウシャ</t>
    </rPh>
    <rPh sb="21" eb="22">
      <t>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6">
      <t>イシ</t>
    </rPh>
    <rPh sb="116" eb="117">
      <t>トウ</t>
    </rPh>
    <rPh sb="117" eb="118">
      <t>マタ</t>
    </rPh>
    <rPh sb="119" eb="122">
      <t>ヤクザイシ</t>
    </rPh>
    <rPh sb="123" eb="125">
      <t>テイキョウ</t>
    </rPh>
    <phoneticPr fontId="5"/>
  </si>
  <si>
    <t xml:space="preserve">  介護支援専門員は、居宅サービス計画に位置付けられた指定居宅サービス等に係る居宅介護サービス費、特例居宅介護サービス費、地域密着型介護サービス費及び特例地域密着型介護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ている。</t>
    <phoneticPr fontId="5"/>
  </si>
  <si>
    <t>【福祉用具貸与・特定福祉用具販売の位置付け】
　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ます。</t>
    <rPh sb="5" eb="7">
      <t>タイヨ</t>
    </rPh>
    <rPh sb="8" eb="10">
      <t>トクテイ</t>
    </rPh>
    <rPh sb="10" eb="12">
      <t>フクシ</t>
    </rPh>
    <rPh sb="12" eb="14">
      <t>ヨウグ</t>
    </rPh>
    <phoneticPr fontId="5"/>
  </si>
  <si>
    <t>　指定居宅介護支援事業者は、介護保険法第115条の23第３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に配慮している。</t>
    <rPh sb="1" eb="3">
      <t>シテイ</t>
    </rPh>
    <rPh sb="3" eb="5">
      <t>キョタク</t>
    </rPh>
    <rPh sb="5" eb="7">
      <t>カイゴ</t>
    </rPh>
    <rPh sb="7" eb="9">
      <t>シエン</t>
    </rPh>
    <rPh sb="9" eb="12">
      <t>ジギョウシャ</t>
    </rPh>
    <rPh sb="14" eb="16">
      <t>カイゴ</t>
    </rPh>
    <rPh sb="16" eb="18">
      <t>ホケン</t>
    </rPh>
    <rPh sb="18" eb="19">
      <t>ホウ</t>
    </rPh>
    <rPh sb="19" eb="20">
      <t>ダイ</t>
    </rPh>
    <rPh sb="23" eb="24">
      <t>ジョウ</t>
    </rPh>
    <rPh sb="27" eb="28">
      <t>ダイ</t>
    </rPh>
    <rPh sb="29" eb="30">
      <t>コウ</t>
    </rPh>
    <rPh sb="31" eb="33">
      <t>キテイ</t>
    </rPh>
    <rPh sb="34" eb="35">
      <t>モト</t>
    </rPh>
    <rPh sb="38" eb="40">
      <t>チイキ</t>
    </rPh>
    <rPh sb="40" eb="42">
      <t>ホウカツ</t>
    </rPh>
    <rPh sb="42" eb="44">
      <t>シエン</t>
    </rPh>
    <rPh sb="49" eb="51">
      <t>セッチ</t>
    </rPh>
    <rPh sb="51" eb="52">
      <t>シャ</t>
    </rPh>
    <rPh sb="55" eb="57">
      <t>シテイ</t>
    </rPh>
    <rPh sb="57" eb="59">
      <t>カイゴ</t>
    </rPh>
    <rPh sb="59" eb="61">
      <t>ヨボウ</t>
    </rPh>
    <rPh sb="61" eb="63">
      <t>シエン</t>
    </rPh>
    <rPh sb="63" eb="66">
      <t>ジギョウシャ</t>
    </rPh>
    <rPh sb="68" eb="70">
      <t>シテイ</t>
    </rPh>
    <rPh sb="70" eb="72">
      <t>カイゴ</t>
    </rPh>
    <rPh sb="72" eb="74">
      <t>ヨボウ</t>
    </rPh>
    <rPh sb="74" eb="76">
      <t>シエン</t>
    </rPh>
    <rPh sb="77" eb="79">
      <t>ギョウム</t>
    </rPh>
    <rPh sb="80" eb="82">
      <t>イタク</t>
    </rPh>
    <rPh sb="83" eb="84">
      <t>ウ</t>
    </rPh>
    <rPh sb="87" eb="88">
      <t>ア</t>
    </rPh>
    <rPh sb="95" eb="99">
      <t>ギョウムリョウトウ</t>
    </rPh>
    <rPh sb="100" eb="102">
      <t>カンアン</t>
    </rPh>
    <rPh sb="104" eb="106">
      <t>トウガイ</t>
    </rPh>
    <rPh sb="106" eb="108">
      <t>シテイ</t>
    </rPh>
    <rPh sb="108" eb="110">
      <t>キョタク</t>
    </rPh>
    <rPh sb="110" eb="112">
      <t>カイゴ</t>
    </rPh>
    <rPh sb="112" eb="114">
      <t>シエン</t>
    </rPh>
    <rPh sb="114" eb="117">
      <t>ジギョウシャ</t>
    </rPh>
    <rPh sb="118" eb="119">
      <t>オコナ</t>
    </rPh>
    <rPh sb="120" eb="122">
      <t>シテイ</t>
    </rPh>
    <rPh sb="122" eb="124">
      <t>キョタク</t>
    </rPh>
    <rPh sb="124" eb="126">
      <t>カイゴ</t>
    </rPh>
    <rPh sb="126" eb="128">
      <t>シエン</t>
    </rPh>
    <rPh sb="129" eb="131">
      <t>ギョウム</t>
    </rPh>
    <rPh sb="132" eb="134">
      <t>テキセイ</t>
    </rPh>
    <rPh sb="135" eb="137">
      <t>ジッシ</t>
    </rPh>
    <rPh sb="143" eb="145">
      <t>ハイリョ</t>
    </rPh>
    <phoneticPr fontId="5"/>
  </si>
  <si>
    <t>介護予防支援件数×1/3</t>
    <phoneticPr fontId="5"/>
  </si>
  <si>
    <t>　　要介護認定区分別に人数を記載してください。介護予防支援は件数×1/3の数字を記載してください。</t>
    <rPh sb="14" eb="16">
      <t>キサイ</t>
    </rPh>
    <rPh sb="40" eb="42">
      <t>キサイ</t>
    </rPh>
    <phoneticPr fontId="5"/>
  </si>
  <si>
    <t>ケアプランデータ連携システムの活用及び事務職員の配置を行っている事業所。</t>
    <rPh sb="8" eb="10">
      <t>レンケイ</t>
    </rPh>
    <rPh sb="17" eb="18">
      <t>オヨ</t>
    </rPh>
    <phoneticPr fontId="5"/>
  </si>
  <si>
    <t>　対応の当番者を事前に定めておく等、24時間連絡体制を確保し、かつ、必要に応じて利用者等の相談に対応する体制を確保している。</t>
    <phoneticPr fontId="5"/>
  </si>
  <si>
    <t>　利用者が病院又は診療所に入院した日の翌日又は翌々日に、当該病院又は診療所の職員に対して当該利用者に係る必要な情報を提供している。
※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phoneticPr fontId="5"/>
  </si>
  <si>
    <t>　居宅サービス計画に基づいて介護保険サービスを利用した翌月の10日（前月の介護給付費等の請求日）までに、当該利用者に係る必要な情報提供（当該利用者の心身の状況、生活環境及びサービスの利用状況）を行っている。</t>
    <phoneticPr fontId="5"/>
  </si>
  <si>
    <t>　ターミナルケアマネジメントを受けることに同意した利用者について、24時間連絡できる体制を確保しており、かつ必要に応じて指定居宅介護支援を行うことができる体制を整備している。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5"/>
  </si>
  <si>
    <t>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t>
    <phoneticPr fontId="5"/>
  </si>
  <si>
    <t>（２）同一建物減算</t>
    <rPh sb="3" eb="5">
      <t>ドウイツ</t>
    </rPh>
    <rPh sb="5" eb="7">
      <t>タテモノ</t>
    </rPh>
    <rPh sb="7" eb="9">
      <t>ゲンザン</t>
    </rPh>
    <phoneticPr fontId="5"/>
  </si>
  <si>
    <t>（標準様式1）</t>
    <rPh sb="1" eb="3">
      <t>ヒョウジュン</t>
    </rPh>
    <rPh sb="3" eb="5">
      <t>ヨウシキ</t>
    </rPh>
    <phoneticPr fontId="5"/>
  </si>
  <si>
    <t>従業者の勤務の体制及び勤務形態一覧表</t>
    <phoneticPr fontId="13"/>
  </si>
  <si>
    <t>サービス種別</t>
    <rPh sb="4" eb="6">
      <t>シュベツ</t>
    </rPh>
    <phoneticPr fontId="13"/>
  </si>
  <si>
    <t>(</t>
    <phoneticPr fontId="13"/>
  </si>
  <si>
    <t>居宅介護支援</t>
    <rPh sb="0" eb="2">
      <t>キョタク</t>
    </rPh>
    <rPh sb="2" eb="4">
      <t>カイゴ</t>
    </rPh>
    <rPh sb="4" eb="6">
      <t>シエン</t>
    </rPh>
    <phoneticPr fontId="13"/>
  </si>
  <si>
    <t>）</t>
    <phoneticPr fontId="13"/>
  </si>
  <si>
    <t>令和</t>
    <rPh sb="0" eb="2">
      <t>レイワ</t>
    </rPh>
    <phoneticPr fontId="13"/>
  </si>
  <si>
    <t>)</t>
    <phoneticPr fontId="13"/>
  </si>
  <si>
    <t>年</t>
    <rPh sb="0" eb="1">
      <t>ネン</t>
    </rPh>
    <phoneticPr fontId="13"/>
  </si>
  <si>
    <t>月</t>
    <rPh sb="0" eb="1">
      <t>ゲツ</t>
    </rPh>
    <phoneticPr fontId="13"/>
  </si>
  <si>
    <t>事業所名</t>
    <rPh sb="0" eb="3">
      <t>ジギョウショ</t>
    </rPh>
    <rPh sb="3" eb="4">
      <t>メイ</t>
    </rPh>
    <phoneticPr fontId="13"/>
  </si>
  <si>
    <t>(1)</t>
    <phoneticPr fontId="13"/>
  </si>
  <si>
    <t>暦月</t>
  </si>
  <si>
    <t>(2)</t>
    <phoneticPr fontId="13"/>
  </si>
  <si>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</si>
  <si>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3"/>
  </si>
  <si>
    <t>時間/週</t>
    <rPh sb="0" eb="2">
      <t>ジカン</t>
    </rPh>
    <rPh sb="3" eb="4">
      <t>シュウ</t>
    </rPh>
    <phoneticPr fontId="13"/>
  </si>
  <si>
    <t>時間/月</t>
    <rPh sb="0" eb="2">
      <t>ジカン</t>
    </rPh>
    <rPh sb="3" eb="4">
      <t>ツキ</t>
    </rPh>
    <phoneticPr fontId="13"/>
  </si>
  <si>
    <t>(4) 利用者数（新規の場合は推定数）</t>
  </si>
  <si>
    <t>人</t>
    <rPh sb="0" eb="1">
      <t>ニン</t>
    </rPh>
    <phoneticPr fontId="13"/>
  </si>
  <si>
    <t>当月の日数</t>
    <rPh sb="0" eb="2">
      <t>トウゲツ</t>
    </rPh>
    <rPh sb="3" eb="5">
      <t>ニッスウ</t>
    </rPh>
    <phoneticPr fontId="13"/>
  </si>
  <si>
    <t>日</t>
    <rPh sb="0" eb="1">
      <t>ニチ</t>
    </rPh>
    <phoneticPr fontId="13"/>
  </si>
  <si>
    <t>No</t>
    <phoneticPr fontId="13"/>
  </si>
  <si>
    <t>(5) 
職種</t>
    <phoneticPr fontId="5"/>
  </si>
  <si>
    <t>(6)
勤務
形態</t>
    <phoneticPr fontId="5"/>
  </si>
  <si>
    <t>(7)
資格</t>
    <rPh sb="4" eb="6">
      <t>シカク</t>
    </rPh>
    <phoneticPr fontId="13"/>
  </si>
  <si>
    <t>(8) 氏　名</t>
    <phoneticPr fontId="5"/>
  </si>
  <si>
    <t>(9)</t>
    <phoneticPr fontId="13"/>
  </si>
  <si>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</si>
  <si>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</si>
  <si>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13"/>
  </si>
  <si>
    <t>2週目</t>
    <rPh sb="1" eb="2">
      <t>シュウ</t>
    </rPh>
    <rPh sb="2" eb="3">
      <t>メ</t>
    </rPh>
    <phoneticPr fontId="13"/>
  </si>
  <si>
    <t>3週目</t>
    <rPh sb="1" eb="2">
      <t>シュウ</t>
    </rPh>
    <rPh sb="2" eb="3">
      <t>メ</t>
    </rPh>
    <phoneticPr fontId="13"/>
  </si>
  <si>
    <t>4週目</t>
    <rPh sb="1" eb="2">
      <t>シュウ</t>
    </rPh>
    <rPh sb="2" eb="3">
      <t>メ</t>
    </rPh>
    <phoneticPr fontId="13"/>
  </si>
  <si>
    <t>5週目</t>
    <rPh sb="1" eb="2">
      <t>シュウ</t>
    </rPh>
    <rPh sb="2" eb="3">
      <t>メ</t>
    </rPh>
    <phoneticPr fontId="13"/>
  </si>
  <si>
    <t>管理者</t>
    <rPh sb="0" eb="3">
      <t>カンリシャ</t>
    </rPh>
    <phoneticPr fontId="13"/>
  </si>
  <si>
    <t>主任介護支援専門員</t>
    <rPh sb="0" eb="2">
      <t>シュニン</t>
    </rPh>
    <rPh sb="2" eb="4">
      <t>カイゴ</t>
    </rPh>
    <rPh sb="4" eb="6">
      <t>シエン</t>
    </rPh>
    <rPh sb="6" eb="9">
      <t>センモンイン</t>
    </rPh>
    <phoneticPr fontId="1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</si>
  <si>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3"/>
  </si>
  <si>
    <t>（勤務形態の記号）</t>
    <rPh sb="1" eb="3">
      <t>キンム</t>
    </rPh>
    <rPh sb="3" eb="5">
      <t>ケイタイ</t>
    </rPh>
    <rPh sb="6" eb="8">
      <t>キゴウ</t>
    </rPh>
    <phoneticPr fontId="13"/>
  </si>
  <si>
    <t>勤務形態</t>
    <rPh sb="0" eb="2">
      <t>キンム</t>
    </rPh>
    <rPh sb="2" eb="4">
      <t>ケイタイ</t>
    </rPh>
    <phoneticPr fontId="13"/>
  </si>
  <si>
    <t>勤務時間数合計</t>
    <rPh sb="0" eb="2">
      <t>キンム</t>
    </rPh>
    <rPh sb="2" eb="5">
      <t>ジカンスウ</t>
    </rPh>
    <rPh sb="5" eb="7">
      <t>ゴウケイ</t>
    </rPh>
    <phoneticPr fontId="13"/>
  </si>
  <si>
    <t>常勤換算の対象時間数</t>
    <rPh sb="0" eb="2">
      <t>ジョウキン</t>
    </rPh>
    <rPh sb="2" eb="4">
      <t>カンサン</t>
    </rPh>
    <rPh sb="5" eb="7">
      <t>タイショウ</t>
    </rPh>
    <rPh sb="7" eb="9">
      <t>ジカン</t>
    </rPh>
    <rPh sb="9" eb="10">
      <t>スウ</t>
    </rPh>
    <phoneticPr fontId="13"/>
  </si>
  <si>
    <t>常勤換算方法対象外の</t>
    <rPh sb="0" eb="2">
      <t>ジョウキン</t>
    </rPh>
    <rPh sb="2" eb="4">
      <t>カンサン</t>
    </rPh>
    <rPh sb="4" eb="6">
      <t>ホウホウ</t>
    </rPh>
    <rPh sb="6" eb="9">
      <t>タイショウガイ</t>
    </rPh>
    <phoneticPr fontId="13"/>
  </si>
  <si>
    <t>記号</t>
    <rPh sb="0" eb="2">
      <t>キゴウ</t>
    </rPh>
    <phoneticPr fontId="13"/>
  </si>
  <si>
    <t>区分</t>
    <rPh sb="0" eb="2">
      <t>クブン</t>
    </rPh>
    <phoneticPr fontId="13"/>
  </si>
  <si>
    <t>当月合計</t>
    <rPh sb="0" eb="2">
      <t>トウゲツ</t>
    </rPh>
    <rPh sb="2" eb="4">
      <t>ゴウケイ</t>
    </rPh>
    <phoneticPr fontId="13"/>
  </si>
  <si>
    <t>週平均</t>
    <rPh sb="0" eb="3">
      <t>シュウヘイキン</t>
    </rPh>
    <phoneticPr fontId="13"/>
  </si>
  <si>
    <t>常勤の従業者の人数</t>
    <rPh sb="0" eb="2">
      <t>ジョウキン</t>
    </rPh>
    <rPh sb="3" eb="6">
      <t>ジュウギョウシャ</t>
    </rPh>
    <rPh sb="7" eb="9">
      <t>ニンズウ</t>
    </rPh>
    <phoneticPr fontId="13"/>
  </si>
  <si>
    <t>A</t>
    <phoneticPr fontId="13"/>
  </si>
  <si>
    <t>常勤で専従</t>
    <rPh sb="0" eb="2">
      <t>ジョウキン</t>
    </rPh>
    <rPh sb="3" eb="5">
      <t>センジュウ</t>
    </rPh>
    <phoneticPr fontId="13"/>
  </si>
  <si>
    <t>B</t>
    <phoneticPr fontId="13"/>
  </si>
  <si>
    <t>常勤で兼務</t>
    <rPh sb="0" eb="2">
      <t>ジョウキン</t>
    </rPh>
    <rPh sb="3" eb="5">
      <t>ケンム</t>
    </rPh>
    <phoneticPr fontId="13"/>
  </si>
  <si>
    <t>C</t>
    <phoneticPr fontId="13"/>
  </si>
  <si>
    <t>非常勤で専従</t>
    <rPh sb="0" eb="3">
      <t>ヒジョウキン</t>
    </rPh>
    <rPh sb="4" eb="6">
      <t>センジュウ</t>
    </rPh>
    <phoneticPr fontId="13"/>
  </si>
  <si>
    <t>-</t>
    <phoneticPr fontId="13"/>
  </si>
  <si>
    <t>D</t>
    <phoneticPr fontId="13"/>
  </si>
  <si>
    <t>非常勤で兼務</t>
    <rPh sb="0" eb="3">
      <t>ヒジョウキン</t>
    </rPh>
    <rPh sb="4" eb="6">
      <t>ケンム</t>
    </rPh>
    <phoneticPr fontId="13"/>
  </si>
  <si>
    <t>合計</t>
    <rPh sb="0" eb="2">
      <t>ゴウケイ</t>
    </rPh>
    <phoneticPr fontId="13"/>
  </si>
  <si>
    <t>■ 常勤換算方法による人数</t>
    <rPh sb="2" eb="4">
      <t>ジョウキン</t>
    </rPh>
    <rPh sb="4" eb="6">
      <t>カンサン</t>
    </rPh>
    <rPh sb="6" eb="8">
      <t>ホウホウ</t>
    </rPh>
    <rPh sb="11" eb="13">
      <t>ニンズウ</t>
    </rPh>
    <phoneticPr fontId="13"/>
  </si>
  <si>
    <t>基準：</t>
    <rPh sb="0" eb="2">
      <t>キジュン</t>
    </rPh>
    <phoneticPr fontId="13"/>
  </si>
  <si>
    <t>常勤換算の</t>
    <rPh sb="0" eb="2">
      <t>ジョウキン</t>
    </rPh>
    <rPh sb="2" eb="4">
      <t>カンサン</t>
    </rPh>
    <phoneticPr fontId="13"/>
  </si>
  <si>
    <t>常勤の従業者が</t>
    <rPh sb="0" eb="2">
      <t>ジョウキン</t>
    </rPh>
    <rPh sb="3" eb="6">
      <t>ジュウギョウシャ</t>
    </rPh>
    <phoneticPr fontId="13"/>
  </si>
  <si>
    <t>常勤換算後の人数</t>
    <rPh sb="0" eb="2">
      <t>ジョウキン</t>
    </rPh>
    <rPh sb="2" eb="4">
      <t>カンサン</t>
    </rPh>
    <rPh sb="4" eb="5">
      <t>ゴ</t>
    </rPh>
    <rPh sb="6" eb="8">
      <t>ニンズウ</t>
    </rPh>
    <phoneticPr fontId="13"/>
  </si>
  <si>
    <t>÷</t>
    <phoneticPr fontId="13"/>
  </si>
  <si>
    <t>＝</t>
    <phoneticPr fontId="13"/>
  </si>
  <si>
    <t>（小数点第2位以下切り捨て）</t>
    <rPh sb="1" eb="4">
      <t>ショウスウテン</t>
    </rPh>
    <rPh sb="4" eb="5">
      <t>ダイ</t>
    </rPh>
    <rPh sb="6" eb="7">
      <t>イ</t>
    </rPh>
    <rPh sb="7" eb="9">
      <t>イカ</t>
    </rPh>
    <rPh sb="9" eb="10">
      <t>キ</t>
    </rPh>
    <rPh sb="11" eb="12">
      <t>ス</t>
    </rPh>
    <phoneticPr fontId="13"/>
  </si>
  <si>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3"/>
  </si>
  <si>
    <t>常勤の従業者の人数</t>
  </si>
  <si>
    <t>常勤換算方法による人数</t>
    <rPh sb="0" eb="2">
      <t>ジョウキン</t>
    </rPh>
    <rPh sb="2" eb="4">
      <t>カンサン</t>
    </rPh>
    <rPh sb="4" eb="6">
      <t>ホウホウ</t>
    </rPh>
    <rPh sb="9" eb="11">
      <t>ニンズウ</t>
    </rPh>
    <phoneticPr fontId="13"/>
  </si>
  <si>
    <t>＋</t>
    <phoneticPr fontId="13"/>
  </si>
  <si>
    <t>○○○○</t>
    <phoneticPr fontId="13"/>
  </si>
  <si>
    <t>B</t>
  </si>
  <si>
    <t>横須賀　太郎</t>
    <rPh sb="0" eb="3">
      <t>ヨコスカ</t>
    </rPh>
    <rPh sb="4" eb="6">
      <t>タロウ</t>
    </rPh>
    <phoneticPr fontId="13"/>
  </si>
  <si>
    <t>介護支援専門員</t>
    <rPh sb="0" eb="4">
      <t>カイゴシエン</t>
    </rPh>
    <rPh sb="4" eb="7">
      <t>センモンイン</t>
    </rPh>
    <phoneticPr fontId="13"/>
  </si>
  <si>
    <t>介護支援専門員</t>
    <rPh sb="0" eb="2">
      <t>カイゴ</t>
    </rPh>
    <rPh sb="2" eb="4">
      <t>シエン</t>
    </rPh>
    <rPh sb="4" eb="7">
      <t>センモンイン</t>
    </rPh>
    <phoneticPr fontId="13"/>
  </si>
  <si>
    <t>A</t>
  </si>
  <si>
    <t>○○　A子</t>
    <rPh sb="4" eb="5">
      <t>コ</t>
    </rPh>
    <phoneticPr fontId="13"/>
  </si>
  <si>
    <t>○○　B子</t>
    <rPh sb="4" eb="5">
      <t>コ</t>
    </rPh>
    <phoneticPr fontId="13"/>
  </si>
  <si>
    <t>C</t>
  </si>
  <si>
    <t>○○　C子</t>
    <rPh sb="4" eb="5">
      <t>コ</t>
    </rPh>
    <phoneticPr fontId="13"/>
  </si>
  <si>
    <t>問４</t>
    <rPh sb="0" eb="1">
      <t>ト</t>
    </rPh>
    <phoneticPr fontId="5"/>
  </si>
  <si>
    <t>　事業者として、横須賀市外にも指定介護事業所等がある。
　「ある」場合　→　問２以下の回答は不要です。「ー」にしてください。
　「ない」場合　→　問２以下も記入してください。</t>
    <rPh sb="1" eb="4">
      <t>ジギョウシャ</t>
    </rPh>
    <rPh sb="8" eb="11">
      <t>ヨコスカ</t>
    </rPh>
    <rPh sb="11" eb="13">
      <t>シガイ</t>
    </rPh>
    <rPh sb="15" eb="17">
      <t>シテイ</t>
    </rPh>
    <rPh sb="17" eb="19">
      <t>カイゴ</t>
    </rPh>
    <rPh sb="19" eb="22">
      <t>ジギョウショ</t>
    </rPh>
    <rPh sb="22" eb="23">
      <t>トウ</t>
    </rPh>
    <rPh sb="33" eb="35">
      <t>バアイ</t>
    </rPh>
    <rPh sb="38" eb="39">
      <t>トイ</t>
    </rPh>
    <rPh sb="40" eb="42">
      <t>イカ</t>
    </rPh>
    <rPh sb="43" eb="45">
      <t>カイトウ</t>
    </rPh>
    <rPh sb="46" eb="48">
      <t>フヨウ</t>
    </rPh>
    <rPh sb="68" eb="70">
      <t>バアイ</t>
    </rPh>
    <rPh sb="73" eb="74">
      <t>トイ</t>
    </rPh>
    <rPh sb="75" eb="77">
      <t>イカ</t>
    </rPh>
    <rPh sb="78" eb="80">
      <t>キニュウ</t>
    </rPh>
    <phoneticPr fontId="5"/>
  </si>
  <si>
    <t>　業務管理体制を整備し、監督権者（横須賀市長）に届け出ている。</t>
    <rPh sb="1" eb="3">
      <t>ギョウム</t>
    </rPh>
    <rPh sb="3" eb="5">
      <t>カンリ</t>
    </rPh>
    <rPh sb="5" eb="7">
      <t>タイセイ</t>
    </rPh>
    <rPh sb="8" eb="10">
      <t>セイビ</t>
    </rPh>
    <rPh sb="12" eb="14">
      <t>カントク</t>
    </rPh>
    <rPh sb="14" eb="15">
      <t>ケン</t>
    </rPh>
    <rPh sb="15" eb="16">
      <t>シャ</t>
    </rPh>
    <rPh sb="17" eb="22">
      <t>ヨコスカシチョウ</t>
    </rPh>
    <rPh sb="24" eb="25">
      <t>トド</t>
    </rPh>
    <rPh sb="26" eb="27">
      <t>デ</t>
    </rPh>
    <phoneticPr fontId="5"/>
  </si>
  <si>
    <t>　業務管理体制の整備に関し、届け出た事項に変更があったときは、遅滞なく、監督権者（横須賀市長）に変更を届け出ている。</t>
    <rPh sb="1" eb="3">
      <t>ギョウム</t>
    </rPh>
    <rPh sb="3" eb="5">
      <t>カンリ</t>
    </rPh>
    <rPh sb="5" eb="7">
      <t>タイセイ</t>
    </rPh>
    <rPh sb="8" eb="10">
      <t>セイビ</t>
    </rPh>
    <rPh sb="11" eb="12">
      <t>カン</t>
    </rPh>
    <rPh sb="14" eb="15">
      <t>トド</t>
    </rPh>
    <rPh sb="16" eb="17">
      <t>デ</t>
    </rPh>
    <rPh sb="18" eb="20">
      <t>ジコウ</t>
    </rPh>
    <rPh sb="21" eb="23">
      <t>ヘンコウ</t>
    </rPh>
    <rPh sb="31" eb="33">
      <t>チタイ</t>
    </rPh>
    <rPh sb="36" eb="38">
      <t>カントク</t>
    </rPh>
    <rPh sb="38" eb="39">
      <t>ケン</t>
    </rPh>
    <rPh sb="39" eb="40">
      <t>シャ</t>
    </rPh>
    <rPh sb="41" eb="46">
      <t>ヨコスカシチョウ</t>
    </rPh>
    <rPh sb="48" eb="50">
      <t>ヘンコウ</t>
    </rPh>
    <rPh sb="51" eb="52">
      <t>トド</t>
    </rPh>
    <rPh sb="53" eb="54">
      <t>デ</t>
    </rPh>
    <phoneticPr fontId="5"/>
  </si>
  <si>
    <t>　法令遵守責任者を定めている。</t>
    <rPh sb="1" eb="3">
      <t>ホウレイ</t>
    </rPh>
    <rPh sb="3" eb="5">
      <t>ジュンシュ</t>
    </rPh>
    <rPh sb="5" eb="8">
      <t>セキニンシャ</t>
    </rPh>
    <rPh sb="9" eb="10">
      <t>サダ</t>
    </rPh>
    <phoneticPr fontId="5"/>
  </si>
  <si>
    <t>※横須賀市ホームページ　（https://www.city.yokosuka.kanagawa.jp/index.html）
総合案内 &gt; くらし・手続き &gt; 便利な手続き（DX・オンラインサービス） &gt; 申請書ダウンロード &gt; 「民生局福祉こども部指導監査課」の書式 &gt; 介護保険（事業者・施設）・第１号事業者　指定申請・届出関係 &gt; 3.加算届 &gt; 1 居宅介護支援 &gt; 0.特定事業所集中減算
（https://www.city.yokosuka.kanagawa.jp/2615/shoshiki/documents/030100.html）</t>
    <phoneticPr fontId="5"/>
  </si>
  <si>
    <t>【モニタリング】
　介護支援専門員は、モニタリングに当たっては、利用者及びその家族、指定居宅サービス事業者等との連絡を次の方法により継続的に行っている。
　イ　少なくとも１月に１回、利用者に面接すること。
　ロ　イの規定による面接は、利用者の居宅を訪問することによって行うこと。
　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する。
　（１）　テレビ電話装置等を活用して面接を行うことについて、文書により利用者の
　　　　 同意を得ていること。
  （２）　サービス担当者会議等において、次に掲げる事項について主治の医師、担
         当者その他の関係者の合意を得ていること。
    （ｉ）　利用者の心身の状況が安定していること。
    （ｉｉ）　利用者がテレビ電話装置等を活用して意思疎通を行うことができること。
    （ｉｉｉ）　介護支援専門員が、テレビ電話装置等を活用したモニタリングでは把握で
            きない情報について、担当者から提供を受けること。
　ハ　少なくとも１月に１回、モニタリングの結果を記録すること。</t>
    <rPh sb="10" eb="12">
      <t>カイゴ</t>
    </rPh>
    <rPh sb="12" eb="14">
      <t>シエン</t>
    </rPh>
    <rPh sb="14" eb="16">
      <t>センモン</t>
    </rPh>
    <rPh sb="16" eb="17">
      <t>イン</t>
    </rPh>
    <rPh sb="59" eb="60">
      <t>ツギ</t>
    </rPh>
    <rPh sb="61" eb="63">
      <t>ホウホウ</t>
    </rPh>
    <phoneticPr fontId="5"/>
  </si>
  <si>
    <t>※重要事項を記載した書面を当該指定居宅介護支援事業所に備え付け、かつ、これをいつでも関係者に自由に閲覧させることにより、掲示に代えることができます。
※原則として、重要事項をウエブサイトに掲載しなければなりません。</t>
    <rPh sb="76" eb="78">
      <t>ゲンソク</t>
    </rPh>
    <rPh sb="82" eb="84">
      <t>ジュウヨウ</t>
    </rPh>
    <rPh sb="84" eb="86">
      <t>ジコウ</t>
    </rPh>
    <rPh sb="94" eb="96">
      <t>ケイサイ</t>
    </rPh>
    <phoneticPr fontId="5"/>
  </si>
  <si>
    <t>１．サービス種別</t>
    <rPh sb="6" eb="8">
      <t>シュベツ</t>
    </rPh>
    <phoneticPr fontId="13"/>
  </si>
  <si>
    <t>サービス種別名</t>
    <rPh sb="4" eb="6">
      <t>シュベツ</t>
    </rPh>
    <rPh sb="6" eb="7">
      <t>メイ</t>
    </rPh>
    <phoneticPr fontId="13"/>
  </si>
  <si>
    <t>介護予防支援</t>
    <rPh sb="0" eb="2">
      <t>カイゴ</t>
    </rPh>
    <rPh sb="2" eb="4">
      <t>ヨボウ</t>
    </rPh>
    <rPh sb="4" eb="6">
      <t>シエン</t>
    </rPh>
    <phoneticPr fontId="13"/>
  </si>
  <si>
    <t>２．職種名・資格名称</t>
    <rPh sb="2" eb="4">
      <t>ショクシュ</t>
    </rPh>
    <rPh sb="4" eb="5">
      <t>メイ</t>
    </rPh>
    <rPh sb="6" eb="8">
      <t>シカク</t>
    </rPh>
    <rPh sb="8" eb="10">
      <t>メイショウ</t>
    </rPh>
    <phoneticPr fontId="13"/>
  </si>
  <si>
    <t>職種名</t>
    <rPh sb="0" eb="2">
      <t>ショクシュ</t>
    </rPh>
    <rPh sb="2" eb="3">
      <t>メイ</t>
    </rPh>
    <phoneticPr fontId="13"/>
  </si>
  <si>
    <t>介護予防支援担当職員</t>
    <rPh sb="0" eb="2">
      <t>カイゴ</t>
    </rPh>
    <rPh sb="2" eb="4">
      <t>ヨボウ</t>
    </rPh>
    <rPh sb="4" eb="6">
      <t>シエン</t>
    </rPh>
    <rPh sb="6" eb="8">
      <t>タントウ</t>
    </rPh>
    <rPh sb="8" eb="10">
      <t>ショクイン</t>
    </rPh>
    <phoneticPr fontId="13"/>
  </si>
  <si>
    <t>ー</t>
    <phoneticPr fontId="13"/>
  </si>
  <si>
    <t>資格</t>
    <rPh sb="0" eb="2">
      <t>シカク</t>
    </rPh>
    <phoneticPr fontId="13"/>
  </si>
  <si>
    <t>保健師</t>
    <rPh sb="0" eb="3">
      <t>ホケンシ</t>
    </rPh>
    <phoneticPr fontId="13"/>
  </si>
  <si>
    <t>ー</t>
  </si>
  <si>
    <t>社会福祉士</t>
    <rPh sb="0" eb="2">
      <t>シャカイ</t>
    </rPh>
    <rPh sb="2" eb="5">
      <t>フクシシ</t>
    </rPh>
    <phoneticPr fontId="13"/>
  </si>
  <si>
    <t>経験ある看護師</t>
    <rPh sb="0" eb="2">
      <t>ケイケン</t>
    </rPh>
    <rPh sb="4" eb="7">
      <t>カンゴシ</t>
    </rPh>
    <phoneticPr fontId="13"/>
  </si>
  <si>
    <t>社会福祉主事（3年以上従事）</t>
    <rPh sb="0" eb="2">
      <t>シャカイ</t>
    </rPh>
    <rPh sb="2" eb="4">
      <t>フクシ</t>
    </rPh>
    <rPh sb="4" eb="6">
      <t>シュジ</t>
    </rPh>
    <rPh sb="8" eb="9">
      <t>ネン</t>
    </rPh>
    <rPh sb="9" eb="11">
      <t>イジョウ</t>
    </rPh>
    <rPh sb="11" eb="13">
      <t>ジュウジ</t>
    </rPh>
    <phoneticPr fontId="13"/>
  </si>
  <si>
    <t>【自治体の皆様へ】</t>
    <rPh sb="1" eb="4">
      <t>ジチタイ</t>
    </rPh>
    <rPh sb="5" eb="7">
      <t>ミナサマ</t>
    </rPh>
    <phoneticPr fontId="13"/>
  </si>
  <si>
    <t>※ INDIRECT関数使用のため、以下のとおりセルに「名前の定義」をしています。</t>
    <rPh sb="10" eb="12">
      <t>カンスウ</t>
    </rPh>
    <rPh sb="12" eb="14">
      <t>シヨウ</t>
    </rPh>
    <rPh sb="18" eb="20">
      <t>イカ</t>
    </rPh>
    <rPh sb="28" eb="30">
      <t>ナマエ</t>
    </rPh>
    <rPh sb="31" eb="33">
      <t>テイギ</t>
    </rPh>
    <phoneticPr fontId="13"/>
  </si>
  <si>
    <t>　15行目・・・「職種」</t>
    <rPh sb="3" eb="5">
      <t>ギョウメ</t>
    </rPh>
    <rPh sb="9" eb="11">
      <t>ショクシュ</t>
    </rPh>
    <phoneticPr fontId="13"/>
  </si>
  <si>
    <t>　C列・・・「管理者」</t>
    <rPh sb="2" eb="3">
      <t>レツ</t>
    </rPh>
    <rPh sb="7" eb="10">
      <t>カンリシャ</t>
    </rPh>
    <phoneticPr fontId="13"/>
  </si>
  <si>
    <t>　D列・・・「介護支援専門員」</t>
    <rPh sb="2" eb="3">
      <t>レツ</t>
    </rPh>
    <rPh sb="7" eb="9">
      <t>カイゴ</t>
    </rPh>
    <rPh sb="9" eb="11">
      <t>シエン</t>
    </rPh>
    <rPh sb="11" eb="14">
      <t>センモンイン</t>
    </rPh>
    <phoneticPr fontId="13"/>
  </si>
  <si>
    <t>　E列・・・「介護予防支援担当職員」</t>
    <rPh sb="2" eb="3">
      <t>レツ</t>
    </rPh>
    <rPh sb="7" eb="9">
      <t>カイゴ</t>
    </rPh>
    <rPh sb="9" eb="11">
      <t>ヨボウ</t>
    </rPh>
    <rPh sb="11" eb="13">
      <t>シエン</t>
    </rPh>
    <rPh sb="13" eb="15">
      <t>タントウ</t>
    </rPh>
    <rPh sb="15" eb="17">
      <t>ショクイン</t>
    </rPh>
    <phoneticPr fontId="1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</si>
  <si>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3"/>
  </si>
  <si>
    <t>　行が足りない場合は、適宜追加してください。</t>
    <rPh sb="1" eb="2">
      <t>ギョウ</t>
    </rPh>
    <rPh sb="3" eb="4">
      <t>タ</t>
    </rPh>
    <rPh sb="7" eb="9">
      <t>バアイ</t>
    </rPh>
    <rPh sb="11" eb="13">
      <t>テキギ</t>
    </rPh>
    <rPh sb="13" eb="15">
      <t>ツイカ</t>
    </rPh>
    <phoneticPr fontId="13"/>
  </si>
  <si>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</si>
  <si>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3"/>
  </si>
  <si>
    <t>　・「数式」タブ　⇒　「名前の定義」を選択</t>
    <rPh sb="3" eb="5">
      <t>スウシキ</t>
    </rPh>
    <rPh sb="12" eb="14">
      <t>ナマエ</t>
    </rPh>
    <rPh sb="15" eb="17">
      <t>テイギ</t>
    </rPh>
    <rPh sb="19" eb="21">
      <t>センタク</t>
    </rPh>
    <phoneticPr fontId="13"/>
  </si>
  <si>
    <t>　・「名前」に職種名を入力</t>
    <rPh sb="3" eb="5">
      <t>ナマエ</t>
    </rPh>
    <rPh sb="7" eb="9">
      <t>ショクシュ</t>
    </rPh>
    <rPh sb="9" eb="10">
      <t>メイ</t>
    </rPh>
    <rPh sb="11" eb="13">
      <t>ニュウリョク</t>
    </rPh>
    <phoneticPr fontId="1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</si>
  <si>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</si>
  <si>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3"/>
  </si>
  <si>
    <t>　　ターミナルケアマネジメント加算の算定について、前々年度の
　　３月から前年度の２月までの間で、15回以上算定している。</t>
    <rPh sb="15" eb="17">
      <t>カサン</t>
    </rPh>
    <rPh sb="18" eb="20">
      <t>サンテイ</t>
    </rPh>
    <rPh sb="25" eb="27">
      <t>ゼンゼン</t>
    </rPh>
    <rPh sb="27" eb="29">
      <t>ネンド</t>
    </rPh>
    <rPh sb="34" eb="35">
      <t>ガツ</t>
    </rPh>
    <rPh sb="37" eb="38">
      <t>ゼン</t>
    </rPh>
    <rPh sb="38" eb="40">
      <t>ネンド</t>
    </rPh>
    <rPh sb="42" eb="43">
      <t>ガツ</t>
    </rPh>
    <rPh sb="46" eb="47">
      <t>カン</t>
    </rPh>
    <rPh sb="51" eb="52">
      <t>カイ</t>
    </rPh>
    <rPh sb="52" eb="54">
      <t>イジョウ</t>
    </rPh>
    <rPh sb="54" eb="56">
      <t>サンテイ</t>
    </rPh>
    <phoneticPr fontId="7"/>
  </si>
  <si>
    <t>令和８年度運営状況点検書</t>
    <phoneticPr fontId="5"/>
  </si>
  <si>
    <t>令和８年</t>
    <phoneticPr fontId="5"/>
  </si>
  <si>
    <t>◎　勤務形態一覧表（令和８年６月分）を添付してください。</t>
    <phoneticPr fontId="5"/>
  </si>
  <si>
    <t>　令和８年１月～６月の介護支援専門員の員数を、常勤換算後の人数ではなく、実人数（延べ人数）で記載してください。PC入力の場合、合計は自動計算されます。</t>
    <rPh sb="6" eb="7">
      <t>ガツ</t>
    </rPh>
    <rPh sb="9" eb="10">
      <t>ガツ</t>
    </rPh>
    <rPh sb="11" eb="13">
      <t>カイゴ</t>
    </rPh>
    <rPh sb="13" eb="15">
      <t>シエン</t>
    </rPh>
    <rPh sb="15" eb="18">
      <t>センモンイン</t>
    </rPh>
    <rPh sb="19" eb="21">
      <t>インズウ</t>
    </rPh>
    <rPh sb="23" eb="25">
      <t>ジョウキン</t>
    </rPh>
    <rPh sb="25" eb="27">
      <t>カンサン</t>
    </rPh>
    <rPh sb="27" eb="28">
      <t>ゴ</t>
    </rPh>
    <rPh sb="29" eb="31">
      <t>ニンズウ</t>
    </rPh>
    <rPh sb="36" eb="37">
      <t>ジツ</t>
    </rPh>
    <rPh sb="37" eb="39">
      <t>ニンズウ</t>
    </rPh>
    <rPh sb="40" eb="41">
      <t>ノ</t>
    </rPh>
    <rPh sb="42" eb="44">
      <t>ニンズウ</t>
    </rPh>
    <rPh sb="46" eb="48">
      <t>キサイ</t>
    </rPh>
    <rPh sb="57" eb="59">
      <t>ニュウリョク</t>
    </rPh>
    <rPh sb="60" eb="62">
      <t>バアイ</t>
    </rPh>
    <rPh sb="63" eb="65">
      <t>ゴウケイ</t>
    </rPh>
    <rPh sb="66" eb="68">
      <t>ジドウ</t>
    </rPh>
    <rPh sb="68" eb="70">
      <t>ケイサン</t>
    </rPh>
    <phoneticPr fontId="5"/>
  </si>
  <si>
    <t>令和８年１月～６月の配置状況</t>
    <phoneticPr fontId="5"/>
  </si>
  <si>
    <t>令和８年１月～６月の１人当たりの要介護者の担当件数</t>
    <phoneticPr fontId="5"/>
  </si>
  <si>
    <t>令和８年１月～６月の利用者数</t>
    <phoneticPr fontId="5"/>
  </si>
  <si>
    <t>　令和８年６月の取扱件数を以下の方法で算出してください。</t>
    <phoneticPr fontId="5"/>
  </si>
  <si>
    <t>　前々年度の３月から前年度の２月までの間においてターミナルケアマネジメント加算を15回以上算定している。</t>
    <phoneticPr fontId="5"/>
  </si>
  <si>
    <t>次の添付書類を忘れずに作成し、添付して下さい。
・勤務形態一覧表（令和８年６月）
・特定事業所加算に係る基準の遵守状況に関する記録（※）
　（※特定事業所加算届を提出した事業所と今年度中に提出を計画している事業所のみ）</t>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38" eb="39">
      <t>ガツ</t>
    </rPh>
    <rPh sb="42" eb="44">
      <t>トクテイ</t>
    </rPh>
    <rPh sb="44" eb="47">
      <t>ジギョウショ</t>
    </rPh>
    <rPh sb="47" eb="49">
      <t>カサン</t>
    </rPh>
    <rPh sb="50" eb="51">
      <t>カカワ</t>
    </rPh>
    <rPh sb="52" eb="54">
      <t>キジュン</t>
    </rPh>
    <rPh sb="55" eb="57">
      <t>ジュンシュ</t>
    </rPh>
    <rPh sb="57" eb="59">
      <t>ジョウキョウ</t>
    </rPh>
    <rPh sb="60" eb="61">
      <t>カン</t>
    </rPh>
    <rPh sb="63" eb="65">
      <t>キロク</t>
    </rPh>
    <rPh sb="72" eb="74">
      <t>トクテイ</t>
    </rPh>
    <rPh sb="74" eb="77">
      <t>ジギョウショ</t>
    </rPh>
    <rPh sb="77" eb="79">
      <t>カサン</t>
    </rPh>
    <rPh sb="79" eb="80">
      <t>トドケ</t>
    </rPh>
    <rPh sb="81" eb="83">
      <t>テイシュツ</t>
    </rPh>
    <rPh sb="85" eb="88">
      <t>ジギョウショ</t>
    </rPh>
    <rPh sb="89" eb="93">
      <t>コンネンドチュウ</t>
    </rPh>
    <rPh sb="94" eb="96">
      <t>テイシュツ</t>
    </rPh>
    <rPh sb="97" eb="99">
      <t>ケイカク</t>
    </rPh>
    <rPh sb="103" eb="106">
      <t>ジギョウショ</t>
    </rPh>
    <phoneticPr fontId="5"/>
  </si>
  <si>
    <t>（12）介護職員等処遇改善加算</t>
    <rPh sb="4" eb="9">
      <t>カイゴショクイントウ</t>
    </rPh>
    <rPh sb="9" eb="13">
      <t>ショグウカイゼン</t>
    </rPh>
    <rPh sb="13" eb="15">
      <t>カサン</t>
    </rPh>
    <phoneticPr fontId="5"/>
  </si>
  <si>
    <t>　介護職員等処遇改善加算の算定額に相当する賃金改善を実施している。</t>
    <phoneticPr fontId="5"/>
  </si>
  <si>
    <t>①</t>
  </si>
  <si>
    <t>経営の悪化等により事業の継続が困難な場合、当該事業の継続を図るために当該事業所の職員の賃金水準（本加算による賃金改善分を除く。）を見直すことはやむを得ないが、その内容について横須賀市に届け出てください。</t>
    <phoneticPr fontId="5"/>
  </si>
  <si>
    <t>　職員の賃金改善について、賃金改善に要する費用の見込額が介護職員等処遇改善加算の算定見込額以上となる賃金改善に関する計画を策定し、当該計画に基づき適切な措置を講じている。</t>
    <phoneticPr fontId="5"/>
  </si>
  <si>
    <t>　事業年度ごとに職員の処遇改善に関する実績を横須賀市に報告している。</t>
    <rPh sb="22" eb="26">
      <t>ヨコスカシ</t>
    </rPh>
    <phoneticPr fontId="5"/>
  </si>
  <si>
    <t>　算定日が属する月の前12月間において、労働基準法、労働者災害補償保険法、最低賃金法、労働安全衛生法、雇用保険法その他の労働に関する法令に違反していない（罰金以上の刑に処せられていない。）。</t>
    <phoneticPr fontId="5"/>
  </si>
  <si>
    <t>　労働保険料の納付を適正に行っている。</t>
    <phoneticPr fontId="5"/>
  </si>
  <si>
    <t>②</t>
  </si>
  <si>
    <t>④</t>
    <phoneticPr fontId="5"/>
  </si>
  <si>
    <t>次に掲げる基準に適合している</t>
    <phoneticPr fontId="5"/>
  </si>
  <si>
    <t>①の要件について書面をもって作成し、全ての職員に周知している。</t>
    <phoneticPr fontId="5"/>
  </si>
  <si>
    <t>職員の資質の向上の支援に関する計画を策定し、当該計画に係る研修の実施又は研修の機会を確保している。</t>
    <phoneticPr fontId="5"/>
  </si>
  <si>
    <t>③の要件について全ての職員に周知している。</t>
    <phoneticPr fontId="5"/>
  </si>
  <si>
    <t>　問２の届出に係る計画の期間中に実施する職員の処遇改善の内容（賃金改善に関するものを除く。）及び職員の処遇改善に要する費用の見込額を全ての職員に周知している。</t>
    <phoneticPr fontId="5"/>
  </si>
  <si>
    <t>職員の任用の際における職責又は職務内容等の要件（当該事業所の職員の賃金に関するものを含む。）を定めている。</t>
    <rPh sb="24" eb="26">
      <t>トウガイ</t>
    </rPh>
    <rPh sb="26" eb="29">
      <t>ジギョウショ</t>
    </rPh>
    <phoneticPr fontId="5"/>
  </si>
  <si>
    <t>　問１の計画、計画の実施期間及び実施方法その他の当該事業所の職員の処遇改善の計画等を記載した介護職員等処遇改善計画書を作成し、全ての職員に周知し、横須賀市に届出ている。</t>
    <rPh sb="24" eb="26">
      <t>トウガイ</t>
    </rPh>
    <rPh sb="26" eb="29">
      <t>ジギョウショ</t>
    </rPh>
    <phoneticPr fontId="5"/>
  </si>
  <si>
    <t>　電磁的方法による重要事項を提供しようとするときは、あらかじめ、当該利用申込者又はその家族に対し、その用いる次に掲げる電磁的方法の種類及び内容を示し、文書又は電磁的方法による承諾を得ている。</t>
    <phoneticPr fontId="5"/>
  </si>
  <si>
    <t>次に掲げる基準のいずれかに適合している。</t>
    <phoneticPr fontId="5"/>
  </si>
  <si>
    <t>ケアプランデータ連携システムを利用している。</t>
    <phoneticPr fontId="5"/>
  </si>
  <si>
    <t>連携推進法人に所属している。</t>
    <phoneticPr fontId="5"/>
  </si>
  <si>
    <t>休</t>
    <rPh sb="0" eb="1">
      <t>ヤス</t>
    </rPh>
    <phoneticPr fontId="12"/>
  </si>
  <si>
    <t>変更届の提出が必要な事項を把握している。</t>
    <phoneticPr fontId="5"/>
  </si>
  <si>
    <t>変更届の提出が必要な事項に変更が生じた際には、遅滞なく変更届を提出している。</t>
    <phoneticPr fontId="5"/>
  </si>
  <si>
    <t>加算届の提出が必要な加算等を把握している。</t>
    <phoneticPr fontId="5"/>
  </si>
  <si>
    <t>加算届の提出が必要な加算を新たに算定する場合や、区分を変更する場合等には、遅滞なく加算届を提出している。</t>
    <phoneticPr fontId="5"/>
  </si>
  <si>
    <t>加算算定の要件を満たさなくなった場合には、速やかに加算の取下げを届出ている。
（加算届の提出を要しない加算等を除く。）</t>
    <phoneticPr fontId="5"/>
  </si>
  <si>
    <t>介護情報サービスかながわにメールアドレスを登録している。また、登録しているメールアドレスを把握している。</t>
    <phoneticPr fontId="5"/>
  </si>
  <si>
    <t>集団指導講習会の資料及び動画を確認し、視聴報告をしている。</t>
    <phoneticPr fontId="5"/>
  </si>
  <si>
    <t>（30）その他</t>
    <rPh sb="6" eb="7">
      <t>タ</t>
    </rPh>
    <phoneticPr fontId="5"/>
  </si>
  <si>
    <t>災害時情報共有システムを使用したことがある。</t>
    <phoneticPr fontId="5"/>
  </si>
  <si>
    <t>災害時情報共有システムに登録しているメールアドレスを把握している。また、必要に応じて変更をしている。</t>
    <phoneticPr fontId="5"/>
  </si>
  <si>
    <t>変更届や加算届の提出等において、電子申請・届出システムを利用している。
※　原則として、電子申請・届出システムの利用となります。利用していない事業所においては、速やかに電子申請・届出システムの利用を開始してください。
※　横須賀市ホームページ「介護保険事業者の指定申請等における電子申請について」
　https://www.city.yokosuka.kanagawa.jp/2615/kaigo-osirase/denshi.html
　を参照してください。</t>
    <phoneticPr fontId="5"/>
  </si>
  <si>
    <r>
      <t xml:space="preserve">勤務形態
</t>
    </r>
    <r>
      <rPr>
        <sz val="10"/>
        <color theme="1"/>
        <rFont val="ＭＳ Ｐゴシック"/>
        <family val="3"/>
        <charset val="128"/>
      </rPr>
      <t>（該当するものに☑印）</t>
    </r>
    <phoneticPr fontId="5"/>
  </si>
  <si>
    <r>
      <t>　事業所の介護支援専門員に身分を証する書類を携行させ、初回訪問時</t>
    </r>
    <r>
      <rPr>
        <sz val="11"/>
        <color theme="1"/>
        <rFont val="ＭＳ Ｐゴシック"/>
        <family val="3"/>
        <charset val="128"/>
      </rPr>
      <t>及び利用者又はその家族から求められたときは、これを提示すべき旨を指導している。</t>
    </r>
    <rPh sb="1" eb="4">
      <t>ジギョウショ</t>
    </rPh>
    <rPh sb="32" eb="33">
      <t>オヨ</t>
    </rPh>
    <rPh sb="37" eb="38">
      <t>マタ</t>
    </rPh>
    <phoneticPr fontId="5"/>
  </si>
  <si>
    <r>
      <t>　介護支援専門員は、居宅サービス計画の作成（又は変更）の開始に</t>
    </r>
    <r>
      <rPr>
        <sz val="11"/>
        <color theme="1"/>
        <rFont val="ＭＳ Ｐゴシック"/>
        <family val="3"/>
        <charset val="128"/>
      </rPr>
      <t>当たっては</t>
    </r>
    <r>
      <rPr>
        <sz val="11"/>
        <color theme="1"/>
        <rFont val="ＭＳ Ｐゴシック"/>
        <family val="3"/>
        <charset val="128"/>
        <scheme val="minor"/>
      </rPr>
      <t>、利用者によるサービスの選択に資するよう、当該地域における指定居宅サービス事業者等に関するサービスの内容、利用料等の情報を適正に利用者又はその家族に対して提供している。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5"/>
  </si>
  <si>
    <r>
      <t>【アセスメント】</t>
    </r>
    <r>
      <rPr>
        <sz val="11"/>
        <color theme="1"/>
        <rFont val="ＭＳ Ｐゴシック"/>
        <family val="3"/>
        <charset val="128"/>
        <scheme val="minor"/>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5"/>
  </si>
  <si>
    <r>
      <t>【アセスメント】</t>
    </r>
    <r>
      <rPr>
        <sz val="11"/>
        <color theme="1"/>
        <rFont val="ＭＳ Ｐゴシック"/>
        <family val="3"/>
        <charset val="128"/>
        <scheme val="minor"/>
      </rPr>
      <t xml:space="preserve">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ている。</t>
    </r>
    <rPh sb="10" eb="12">
      <t>カイゴ</t>
    </rPh>
    <rPh sb="12" eb="14">
      <t>シエン</t>
    </rPh>
    <rPh sb="14" eb="16">
      <t>センモン</t>
    </rPh>
    <rPh sb="16" eb="17">
      <t>イン</t>
    </rPh>
    <rPh sb="70" eb="71">
      <t>オコナ</t>
    </rPh>
    <rPh sb="81" eb="83">
      <t>バアイ</t>
    </rPh>
    <rPh sb="88" eb="90">
      <t>カイゴ</t>
    </rPh>
    <rPh sb="90" eb="92">
      <t>シエン</t>
    </rPh>
    <rPh sb="92" eb="94">
      <t>センモン</t>
    </rPh>
    <rPh sb="94" eb="95">
      <t>イン</t>
    </rPh>
    <phoneticPr fontId="5"/>
  </si>
  <si>
    <r>
      <t>【居宅サービス計画の原案の作成】</t>
    </r>
    <r>
      <rPr>
        <sz val="11"/>
        <color theme="1"/>
        <rFont val="ＭＳ Ｐゴシック"/>
        <family val="3"/>
        <charset val="128"/>
        <scheme val="minor"/>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1" eb="3">
      <t>キョタク</t>
    </rPh>
    <rPh sb="7" eb="9">
      <t>ケイカク</t>
    </rPh>
    <rPh sb="18" eb="20">
      <t>カイゴ</t>
    </rPh>
    <rPh sb="20" eb="22">
      <t>シエン</t>
    </rPh>
    <rPh sb="22" eb="24">
      <t>センモン</t>
    </rPh>
    <rPh sb="24" eb="25">
      <t>イン</t>
    </rPh>
    <phoneticPr fontId="5"/>
  </si>
  <si>
    <r>
      <t>【サービス担当者会議】</t>
    </r>
    <r>
      <rPr>
        <sz val="11"/>
        <color theme="1"/>
        <rFont val="ＭＳ Ｐゴシック"/>
        <family val="3"/>
        <charset val="128"/>
        <scheme val="minor"/>
      </rPr>
      <t xml:space="preserve">
　介護支援専門員は、サービス担当者会議の開催により、利用者の状況等に関する情報を担当者と共有するとともに、当該居宅サービス計画の原案の内容について、担当者から、専門的な見地からの意見を求めている。</t>
    </r>
    <rPh sb="13" eb="15">
      <t>カイゴ</t>
    </rPh>
    <rPh sb="15" eb="17">
      <t>シエン</t>
    </rPh>
    <rPh sb="17" eb="19">
      <t>センモン</t>
    </rPh>
    <rPh sb="19" eb="20">
      <t>イン</t>
    </rPh>
    <phoneticPr fontId="5"/>
  </si>
  <si>
    <r>
      <t>【説明・同意】</t>
    </r>
    <r>
      <rPr>
        <sz val="11"/>
        <color theme="1"/>
        <rFont val="ＭＳ Ｐゴシック"/>
        <family val="3"/>
        <charset val="128"/>
        <scheme val="minor"/>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5"/>
  </si>
  <si>
    <r>
      <t>【交付】</t>
    </r>
    <r>
      <rPr>
        <sz val="11"/>
        <color theme="1"/>
        <rFont val="ＭＳ Ｐゴシック"/>
        <family val="3"/>
        <charset val="128"/>
        <scheme val="minor"/>
      </rPr>
      <t xml:space="preserve">
　介護支援専門員は、居宅サービス計画を作成（又は変更）した際には、当該居宅サービス計画を利用者及び指定居宅サービス事業者等の担当者に交付している。</t>
    </r>
    <rPh sb="6" eb="8">
      <t>カイゴ</t>
    </rPh>
    <rPh sb="8" eb="10">
      <t>シエン</t>
    </rPh>
    <rPh sb="10" eb="12">
      <t>センモン</t>
    </rPh>
    <rPh sb="12" eb="13">
      <t>イン</t>
    </rPh>
    <rPh sb="54" eb="56">
      <t>シテイ</t>
    </rPh>
    <rPh sb="56" eb="58">
      <t>キョタク</t>
    </rPh>
    <rPh sb="62" eb="65">
      <t>ジギョウシャ</t>
    </rPh>
    <rPh sb="65" eb="66">
      <t>トウ</t>
    </rPh>
    <phoneticPr fontId="5"/>
  </si>
  <si>
    <r>
      <t>【更新、区分変更時のサービス担当者会議】</t>
    </r>
    <r>
      <rPr>
        <sz val="11"/>
        <color theme="1"/>
        <rFont val="ＭＳ Ｐゴシック"/>
        <family val="3"/>
        <charset val="128"/>
        <scheme val="minor"/>
      </rPr>
      <t xml:space="preserve">
　介護支援専門員は、次に掲げる場合において、サービス担当者会議の開催により、居宅サービス計画の変更の必要性について、担当者から、専門的な見地からの意見を求めている。</t>
    </r>
    <rPh sb="22" eb="24">
      <t>カイゴ</t>
    </rPh>
    <rPh sb="24" eb="26">
      <t>シエン</t>
    </rPh>
    <rPh sb="26" eb="28">
      <t>センモン</t>
    </rPh>
    <rPh sb="28" eb="29">
      <t>イン</t>
    </rPh>
    <phoneticPr fontId="5"/>
  </si>
  <si>
    <r>
      <t>【介護保険施設への紹介その他の便宜の提供】</t>
    </r>
    <r>
      <rPr>
        <sz val="11"/>
        <color theme="1"/>
        <rFont val="ＭＳ Ｐゴシック"/>
        <family val="3"/>
        <charset val="128"/>
        <scheme val="minor"/>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5"/>
  </si>
  <si>
    <r>
      <t>【居宅への円滑な移行】</t>
    </r>
    <r>
      <rPr>
        <sz val="11"/>
        <color theme="1"/>
        <rFont val="ＭＳ Ｐゴシック"/>
        <family val="3"/>
        <charset val="128"/>
        <scheme val="minor"/>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5"/>
  </si>
  <si>
    <r>
      <t>【短期入所サービスの位置付け】</t>
    </r>
    <r>
      <rPr>
        <sz val="11"/>
        <color theme="1"/>
        <rFont val="ＭＳ Ｐゴシック"/>
        <family val="3"/>
        <charset val="128"/>
        <scheme val="minor"/>
      </rPr>
      <t xml:space="preserve">
　介護支援専門員は、居宅サービス計画に短期入所生活介護又は短期入所療養介護を位置付ける場合</t>
    </r>
    <r>
      <rPr>
        <sz val="11"/>
        <color theme="1"/>
        <rFont val="ＭＳ Ｐゴシック"/>
        <family val="3"/>
        <charset val="128"/>
      </rPr>
      <t>にあっては、利用者の居宅における自立した日常生活の維持に十分に留意しており、</t>
    </r>
    <r>
      <rPr>
        <sz val="11"/>
        <color theme="1"/>
        <rFont val="ＭＳ Ｐゴシック"/>
        <family val="3"/>
        <charset val="128"/>
        <scheme val="minor"/>
      </rPr>
      <t>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5"/>
  </si>
  <si>
    <r>
      <t>【福祉用具貸与の位置付け】</t>
    </r>
    <r>
      <rPr>
        <sz val="11"/>
        <color theme="1"/>
        <rFont val="ＭＳ Ｐゴシック"/>
        <family val="3"/>
        <charset val="128"/>
        <scheme val="minor"/>
      </rPr>
      <t xml:space="preserve">
　介護支援専門員は、居宅サービス計画に福祉用具貸与を位置付ける場合に</t>
    </r>
    <r>
      <rPr>
        <sz val="11"/>
        <color theme="1"/>
        <rFont val="ＭＳ Ｐゴシック"/>
        <family val="3"/>
        <charset val="128"/>
      </rPr>
      <t>あっては</t>
    </r>
    <r>
      <rPr>
        <sz val="11"/>
        <color theme="1"/>
        <rFont val="ＭＳ Ｐゴシック"/>
        <family val="3"/>
        <charset val="128"/>
        <scheme val="minor"/>
      </rPr>
      <t>、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5"/>
  </si>
  <si>
    <r>
      <t>【軽度者への福祉用具貸与の位置付け】
　介護支援専門員は、軽度者の居宅サービス計画に対象外種目の福祉用具貸与を位置付ける場合は、認定調査の調査票のうち</t>
    </r>
    <r>
      <rPr>
        <sz val="11"/>
        <color theme="1"/>
        <rFont val="ＭＳ Ｐゴシック"/>
        <family val="3"/>
        <charset val="128"/>
      </rPr>
      <t>基本調査の直近の結果の中で必要な部分の写しを市町村から入手している。また、その写しを指定福祉用具貸与事業者に提示することについて同意を得た上で、指定福祉用具貸与事業者に送付している。</t>
    </r>
    <rPh sb="1" eb="3">
      <t>ケイド</t>
    </rPh>
    <rPh sb="3" eb="4">
      <t>シャ</t>
    </rPh>
    <rPh sb="6" eb="8">
      <t>フクシ</t>
    </rPh>
    <rPh sb="8" eb="10">
      <t>ヨウグ</t>
    </rPh>
    <rPh sb="10" eb="12">
      <t>タイヨ</t>
    </rPh>
    <rPh sb="13" eb="16">
      <t>イチヅ</t>
    </rPh>
    <rPh sb="20" eb="22">
      <t>カイゴ</t>
    </rPh>
    <rPh sb="22" eb="24">
      <t>シエン</t>
    </rPh>
    <rPh sb="24" eb="26">
      <t>センモン</t>
    </rPh>
    <rPh sb="26" eb="27">
      <t>イン</t>
    </rPh>
    <rPh sb="33" eb="35">
      <t>キョタク</t>
    </rPh>
    <rPh sb="39" eb="41">
      <t>ケイカク</t>
    </rPh>
    <rPh sb="75" eb="77">
      <t>キホン</t>
    </rPh>
    <rPh sb="77" eb="79">
      <t>チョウサ</t>
    </rPh>
    <rPh sb="80" eb="82">
      <t>チョッキン</t>
    </rPh>
    <rPh sb="83" eb="85">
      <t>ケッカ</t>
    </rPh>
    <rPh sb="86" eb="87">
      <t>ナカ</t>
    </rPh>
    <rPh sb="97" eb="100">
      <t>シチョウソン</t>
    </rPh>
    <rPh sb="102" eb="104">
      <t>ニュウシュ</t>
    </rPh>
    <rPh sb="129" eb="131">
      <t>テイジ</t>
    </rPh>
    <rPh sb="139" eb="141">
      <t>ドウイ</t>
    </rPh>
    <rPh sb="142" eb="143">
      <t>エ</t>
    </rPh>
    <rPh sb="144" eb="145">
      <t>ウエ</t>
    </rPh>
    <phoneticPr fontId="5"/>
  </si>
  <si>
    <r>
      <t>　</t>
    </r>
    <r>
      <rPr>
        <sz val="11"/>
        <color theme="1"/>
        <rFont val="ＭＳ Ｐゴシック"/>
        <family val="3"/>
        <charset val="128"/>
      </rPr>
      <t>基本調査の結果にかかわらず、軽度者に福祉用具貸与を行う際は、次のｉ）～ｉｉｉ）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6" eb="78">
      <t>カイギ</t>
    </rPh>
    <rPh sb="135" eb="136">
      <t>エ</t>
    </rPh>
    <phoneticPr fontId="5"/>
  </si>
  <si>
    <r>
      <t>【特定福祉用具販売の位置付け】</t>
    </r>
    <r>
      <rPr>
        <sz val="11"/>
        <color theme="1"/>
        <rFont val="ＭＳ Ｐゴシック"/>
        <family val="3"/>
        <charset val="128"/>
        <scheme val="minor"/>
      </rPr>
      <t xml:space="preserve">
　介護支援専門員は、居宅サービス計画に特定福祉用具販売を位置付ける場合</t>
    </r>
    <r>
      <rPr>
        <sz val="11"/>
        <color theme="1"/>
        <rFont val="ＭＳ Ｐゴシック"/>
        <family val="3"/>
        <charset val="128"/>
      </rPr>
      <t>にあっては</t>
    </r>
    <r>
      <rPr>
        <sz val="11"/>
        <color theme="1"/>
        <rFont val="ＭＳ Ｐゴシック"/>
        <family val="3"/>
        <charset val="128"/>
        <scheme val="minor"/>
      </rPr>
      <t>、その利用の妥当性を検討し、当該計画に特定福祉用具販売が必要な理由を記載している。</t>
    </r>
    <rPh sb="17" eb="19">
      <t>カイゴ</t>
    </rPh>
    <rPh sb="19" eb="21">
      <t>シエン</t>
    </rPh>
    <rPh sb="21" eb="23">
      <t>センモン</t>
    </rPh>
    <rPh sb="23" eb="24">
      <t>イン</t>
    </rPh>
    <phoneticPr fontId="5"/>
  </si>
  <si>
    <r>
      <t>【認定審査会の意見等】</t>
    </r>
    <r>
      <rPr>
        <sz val="11"/>
        <color theme="1"/>
        <rFont val="ＭＳ Ｐゴシック"/>
        <family val="3"/>
        <charset val="128"/>
        <scheme val="minor"/>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5"/>
  </si>
  <si>
    <r>
      <t>　指定居宅介護支援事業所ごとに、事業の運営についての重要事項に関する規程（運営規程）として次に掲げる事項を定めて</t>
    </r>
    <r>
      <rPr>
        <sz val="11"/>
        <color theme="1"/>
        <rFont val="ＭＳ Ｐゴシック"/>
        <family val="3"/>
        <charset val="128"/>
      </rPr>
      <t>いる。</t>
    </r>
    <r>
      <rPr>
        <sz val="11"/>
        <color theme="1"/>
        <rFont val="ＭＳ Ｐゴシック"/>
        <family val="3"/>
        <charset val="128"/>
        <scheme val="minor"/>
      </rPr>
      <t>（運営規程に記載している項目に○をしてください。）</t>
    </r>
    <rPh sb="37" eb="39">
      <t>ウンエイ</t>
    </rPh>
    <rPh sb="39" eb="41">
      <t>キテイ</t>
    </rPh>
    <rPh sb="60" eb="62">
      <t>ウンエイ</t>
    </rPh>
    <rPh sb="62" eb="64">
      <t>キテイ</t>
    </rPh>
    <phoneticPr fontId="5"/>
  </si>
  <si>
    <r>
      <t>　指定居宅介護支援事業所について広告</t>
    </r>
    <r>
      <rPr>
        <sz val="11"/>
        <color theme="1"/>
        <rFont val="ＭＳ Ｐゴシック"/>
        <family val="3"/>
        <charset val="128"/>
      </rPr>
      <t>している</t>
    </r>
    <r>
      <rPr>
        <sz val="11"/>
        <color theme="1"/>
        <rFont val="ＭＳ Ｐゴシック"/>
        <family val="3"/>
        <charset val="128"/>
        <scheme val="minor"/>
      </rPr>
      <t>場合、その内容が虚偽又は誇大なもの</t>
    </r>
    <r>
      <rPr>
        <u/>
        <sz val="11"/>
        <color theme="1"/>
        <rFont val="ＭＳ Ｐゴシック"/>
        <family val="3"/>
        <charset val="128"/>
      </rPr>
      <t>ではない。</t>
    </r>
    <phoneticPr fontId="5"/>
  </si>
  <si>
    <r>
      <t>　事業者及び管理者は、居宅サービス計画の作成又は変更に関し、事業所の介護支援専門員に対して特定の居宅サービス事業者等によるサービスを位置付けるべき旨の指示等を行って</t>
    </r>
    <r>
      <rPr>
        <u/>
        <sz val="11"/>
        <color theme="1"/>
        <rFont val="ＭＳ Ｐゴシック"/>
        <family val="3"/>
        <charset val="128"/>
      </rPr>
      <t>いない。</t>
    </r>
    <rPh sb="73" eb="74">
      <t>ムネ</t>
    </rPh>
    <rPh sb="77" eb="78">
      <t>トウ</t>
    </rPh>
    <rPh sb="79" eb="80">
      <t>オコナ</t>
    </rPh>
    <phoneticPr fontId="5"/>
  </si>
  <si>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5"/>
  </si>
  <si>
    <r>
      <t>　事業者及びその従業者は、居宅サービス計画</t>
    </r>
    <r>
      <rPr>
        <sz val="11"/>
        <color theme="1"/>
        <rFont val="ＭＳ Ｐゴシック"/>
        <family val="3"/>
        <charset val="128"/>
      </rPr>
      <t>の</t>
    </r>
    <r>
      <rPr>
        <sz val="11"/>
        <color theme="1"/>
        <rFont val="ＭＳ Ｐゴシック"/>
        <family val="3"/>
        <charset val="128"/>
        <scheme val="minor"/>
      </rPr>
      <t>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5"/>
  </si>
  <si>
    <r>
      <t>　自らが居宅サービス計画に位置付けた指定居宅サービス又は</t>
    </r>
    <r>
      <rPr>
        <sz val="11"/>
        <color theme="1"/>
        <rFont val="ＭＳ Ｐゴシック"/>
        <family val="3"/>
        <charset val="128"/>
      </rPr>
      <t>指定</t>
    </r>
    <r>
      <rPr>
        <sz val="11"/>
        <color theme="1"/>
        <rFont val="ＭＳ Ｐゴシック"/>
        <family val="3"/>
        <charset val="128"/>
        <scheme val="minor"/>
      </rPr>
      <t>地域密着型サービスに対する苦情の国民健康保険団体連合会への申立てに関して、利用者に対し必要な援助を行っている。</t>
    </r>
    <rPh sb="28" eb="30">
      <t>シテイ</t>
    </rPh>
    <phoneticPr fontId="5"/>
  </si>
  <si>
    <r>
      <t>　利用者に対する指定居宅介護支援の提供により事故が発生した場合の対応方法として</t>
    </r>
    <r>
      <rPr>
        <sz val="11"/>
        <color theme="1"/>
        <rFont val="ＭＳ Ｐゴシック"/>
        <family val="3"/>
        <charset val="128"/>
        <scheme val="minor"/>
      </rPr>
      <t>対応マニュアル等を作成し、従業者全員に周知している。</t>
    </r>
    <rPh sb="1" eb="4">
      <t>リヨウシャ</t>
    </rPh>
    <rPh sb="5" eb="6">
      <t>タイ</t>
    </rPh>
    <rPh sb="8" eb="10">
      <t>シテイ</t>
    </rPh>
    <rPh sb="10" eb="12">
      <t>キョタク</t>
    </rPh>
    <rPh sb="12" eb="14">
      <t>カイゴ</t>
    </rPh>
    <rPh sb="14" eb="16">
      <t>シエン</t>
    </rPh>
    <rPh sb="17" eb="19">
      <t>テイキョウ</t>
    </rPh>
    <rPh sb="22" eb="24">
      <t>ジコ</t>
    </rPh>
    <rPh sb="25" eb="27">
      <t>ハッセイ</t>
    </rPh>
    <rPh sb="29" eb="31">
      <t>バアイ</t>
    </rPh>
    <rPh sb="32" eb="34">
      <t>タイオウ</t>
    </rPh>
    <rPh sb="34" eb="36">
      <t>ホウホウ</t>
    </rPh>
    <rPh sb="46" eb="47">
      <t>トウ</t>
    </rPh>
    <rPh sb="52" eb="55">
      <t>ジュウギョウシャ</t>
    </rPh>
    <phoneticPr fontId="5"/>
  </si>
  <si>
    <r>
      <t>　事故が生じた際にはその原因を解明し、再発生を防ぐための対策を講じている</t>
    </r>
    <r>
      <rPr>
        <sz val="11"/>
        <color theme="1"/>
        <rFont val="ＭＳ Ｐゴシック"/>
        <family val="3"/>
        <charset val="128"/>
        <scheme val="minor"/>
      </rPr>
      <t>。</t>
    </r>
    <rPh sb="1" eb="3">
      <t>ジコ</t>
    </rPh>
    <rPh sb="4" eb="5">
      <t>セイ</t>
    </rPh>
    <rPh sb="7" eb="8">
      <t>サイ</t>
    </rPh>
    <rPh sb="12" eb="14">
      <t>ゲンイン</t>
    </rPh>
    <rPh sb="15" eb="17">
      <t>カイメイ</t>
    </rPh>
    <rPh sb="19" eb="22">
      <t>サイハッセイ</t>
    </rPh>
    <rPh sb="23" eb="24">
      <t>フセ</t>
    </rPh>
    <rPh sb="28" eb="30">
      <t>タイサク</t>
    </rPh>
    <rPh sb="31" eb="32">
      <t>コウ</t>
    </rPh>
    <phoneticPr fontId="5"/>
  </si>
  <si>
    <r>
      <t>　利用者に対する指定居宅介護支援の提供に関する次に掲げる記録を整備し、その完結の日から</t>
    </r>
    <r>
      <rPr>
        <sz val="11"/>
        <color theme="1"/>
        <rFont val="ＭＳ Ｐゴシック"/>
        <family val="3"/>
        <charset val="128"/>
      </rPr>
      <t>５</t>
    </r>
    <r>
      <rPr>
        <sz val="11"/>
        <color theme="1"/>
        <rFont val="ＭＳ Ｐゴシック"/>
        <family val="3"/>
        <charset val="128"/>
        <scheme val="minor"/>
      </rPr>
      <t>年間保存している。</t>
    </r>
    <phoneticPr fontId="5"/>
  </si>
  <si>
    <r>
      <t>契約の有無に関わらず、当該利用者について、</t>
    </r>
    <r>
      <rPr>
        <u/>
        <sz val="10"/>
        <color theme="1"/>
        <rFont val="ＭＳ Ｐゴシック"/>
        <family val="3"/>
        <charset val="128"/>
      </rPr>
      <t>過去暦月２月以上、当該居宅介護支援事業所が居宅介護支援を提供しておらず、居宅介護支援費が算定されていない場合に、</t>
    </r>
    <r>
      <rPr>
        <sz val="10"/>
        <color theme="1"/>
        <rFont val="ＭＳ Ｐゴシック"/>
        <family val="3"/>
        <charset val="128"/>
      </rPr>
      <t>当該利用者に対して居宅サービス計画を作成した場合を指します。</t>
    </r>
    <rPh sb="23" eb="24">
      <t>レキ</t>
    </rPh>
    <rPh sb="24" eb="25">
      <t>ゲツ</t>
    </rPh>
    <rPh sb="102" eb="103">
      <t>サ</t>
    </rPh>
    <phoneticPr fontId="5"/>
  </si>
  <si>
    <r>
      <t>　常勤かつ専従の主任介護支援専門員を</t>
    </r>
    <r>
      <rPr>
        <sz val="11"/>
        <color theme="1"/>
        <rFont val="ＭＳ Ｐゴシック"/>
        <family val="3"/>
        <charset val="128"/>
      </rPr>
      <t>２名以上</t>
    </r>
    <r>
      <rPr>
        <sz val="11"/>
        <color theme="1"/>
        <rFont val="ＭＳ Ｐゴシック"/>
        <family val="3"/>
        <charset val="128"/>
        <scheme val="minor"/>
      </rPr>
      <t>配置している。</t>
    </r>
    <rPh sb="19" eb="22">
      <t>メイイジョウ</t>
    </rPh>
    <phoneticPr fontId="5"/>
  </si>
  <si>
    <r>
      <t>　算定日が属する月の利用者の総数のうち、要介護３、要介護４又は要介護５である者の占める割合が</t>
    </r>
    <r>
      <rPr>
        <sz val="11"/>
        <color theme="1"/>
        <rFont val="ＭＳ Ｐゴシック"/>
        <family val="3"/>
        <charset val="128"/>
      </rPr>
      <t>４</t>
    </r>
    <r>
      <rPr>
        <sz val="11"/>
        <color theme="1"/>
        <rFont val="ＭＳ Ｐゴシック"/>
        <family val="3"/>
        <charset val="128"/>
        <scheme val="minor"/>
      </rPr>
      <t>割以上である。</t>
    </r>
    <rPh sb="29" eb="30">
      <t>マタ</t>
    </rPh>
    <rPh sb="40" eb="41">
      <t>シ</t>
    </rPh>
    <phoneticPr fontId="5"/>
  </si>
  <si>
    <r>
      <t xml:space="preserve">　介護支援専門員１人当たりの利用者数が45名未満（居宅介護費（Ⅱ）を算定している場合は50名未満）である。
</t>
    </r>
    <r>
      <rPr>
        <sz val="11"/>
        <color theme="1"/>
        <rFont val="ＭＳ Ｐゴシック"/>
        <family val="3"/>
        <charset val="128"/>
      </rPr>
      <t>　※介護予防支援の件数を含みます。（件数の１／３で計算）</t>
    </r>
    <rPh sb="56" eb="58">
      <t>カイゴ</t>
    </rPh>
    <rPh sb="58" eb="60">
      <t>ヨボウ</t>
    </rPh>
    <rPh sb="60" eb="62">
      <t>シエン</t>
    </rPh>
    <rPh sb="63" eb="65">
      <t>ケンスウ</t>
    </rPh>
    <rPh sb="66" eb="67">
      <t>フク</t>
    </rPh>
    <rPh sb="72" eb="74">
      <t>ケンスウ</t>
    </rPh>
    <rPh sb="79" eb="81">
      <t>ケイサン</t>
    </rPh>
    <phoneticPr fontId="5"/>
  </si>
  <si>
    <r>
      <t>　問１の主任介護支援専門員とは別に、常勤かつ専従の介護支援専門員を</t>
    </r>
    <r>
      <rPr>
        <sz val="11"/>
        <color theme="1"/>
        <rFont val="ＭＳ Ｐゴシック"/>
        <family val="3"/>
        <charset val="128"/>
      </rPr>
      <t>３</t>
    </r>
    <r>
      <rPr>
        <sz val="11"/>
        <color theme="1"/>
        <rFont val="ＭＳ Ｐゴシック"/>
        <family val="3"/>
        <charset val="128"/>
        <scheme val="minor"/>
      </rPr>
      <t>名以上配置している。</t>
    </r>
    <phoneticPr fontId="5"/>
  </si>
  <si>
    <r>
      <rPr>
        <sz val="11"/>
        <color theme="1"/>
        <rFont val="ＭＳ Ｐゴシック"/>
        <family val="3"/>
        <charset val="128"/>
        <scheme val="minor"/>
      </rPr>
      <t>　問１の主任介護支援専門員、及び問２の介護支援専門員とは別に、介護支援専門員を常勤換算方法で１以上配置している。※他事業所との兼務可。</t>
    </r>
    <rPh sb="1" eb="2">
      <t>トイ</t>
    </rPh>
    <rPh sb="4" eb="6">
      <t>シュニン</t>
    </rPh>
    <rPh sb="6" eb="10">
      <t>カイゴシエン</t>
    </rPh>
    <rPh sb="10" eb="13">
      <t>センモンイン</t>
    </rPh>
    <rPh sb="14" eb="15">
      <t>オヨ</t>
    </rPh>
    <rPh sb="16" eb="17">
      <t>トイ</t>
    </rPh>
    <rPh sb="19" eb="21">
      <t>カイゴ</t>
    </rPh>
    <rPh sb="21" eb="25">
      <t>シエンセンモン</t>
    </rPh>
    <rPh sb="25" eb="26">
      <t>イン</t>
    </rPh>
    <rPh sb="28" eb="29">
      <t>ベツ</t>
    </rPh>
    <rPh sb="31" eb="33">
      <t>カイゴ</t>
    </rPh>
    <rPh sb="57" eb="58">
      <t>タ</t>
    </rPh>
    <rPh sb="58" eb="61">
      <t>ジギョウショ</t>
    </rPh>
    <rPh sb="63" eb="65">
      <t>ケンム</t>
    </rPh>
    <rPh sb="65" eb="66">
      <t>カ</t>
    </rPh>
    <phoneticPr fontId="5"/>
  </si>
  <si>
    <r>
      <t>【計画作成（変更）時の訪問、面接】</t>
    </r>
    <r>
      <rPr>
        <sz val="11"/>
        <color theme="1"/>
        <rFont val="ＭＳ Ｐゴシック"/>
        <family val="3"/>
        <charset val="128"/>
        <scheme val="minor"/>
      </rPr>
      <t xml:space="preserve">
　居宅サービス計画を作成（変更）するに当たって、利用者の居宅を訪問し利用者及びその家族に面接をしている。</t>
    </r>
    <rPh sb="37" eb="38">
      <t>ア</t>
    </rPh>
    <phoneticPr fontId="5"/>
  </si>
  <si>
    <r>
      <t>【サービス担当者会議の開催等】</t>
    </r>
    <r>
      <rPr>
        <sz val="11"/>
        <color theme="1"/>
        <rFont val="ＭＳ Ｐゴシック"/>
        <family val="3"/>
        <charset val="128"/>
        <scheme val="minor"/>
      </rPr>
      <t xml:space="preserve">
　次の場合にサービス担当者会議の開催等を行っている。（やむを得ない事情がある場合を除く。）</t>
    </r>
    <rPh sb="17" eb="18">
      <t>ツギ</t>
    </rPh>
    <rPh sb="19" eb="21">
      <t>バアイ</t>
    </rPh>
    <phoneticPr fontId="5"/>
  </si>
  <si>
    <r>
      <t>【計画原案の説明・同意】</t>
    </r>
    <r>
      <rPr>
        <sz val="11"/>
        <color theme="1"/>
        <rFont val="ＭＳ Ｐゴシック"/>
        <family val="3"/>
        <charset val="128"/>
        <scheme val="minor"/>
      </rPr>
      <t xml:space="preserve">
　居宅サービス計画の原案の内容について利用者又はその家族に対して説明し、文書により利用者の同意を得ている。</t>
    </r>
    <phoneticPr fontId="5"/>
  </si>
  <si>
    <r>
      <t>【計画の交付】</t>
    </r>
    <r>
      <rPr>
        <sz val="11"/>
        <color theme="1"/>
        <rFont val="ＭＳ Ｐゴシック"/>
        <family val="3"/>
        <charset val="128"/>
        <scheme val="minor"/>
      </rPr>
      <t xml:space="preserve">
　居宅サービス計画を利用者及び全ての担当者に交付している。
</t>
    </r>
    <r>
      <rPr>
        <sz val="11"/>
        <color theme="1"/>
        <rFont val="ＭＳ Ｐゴシック"/>
        <family val="3"/>
        <charset val="128"/>
      </rPr>
      <t>※居宅サービス計画の変更の場合も同様</t>
    </r>
    <phoneticPr fontId="5"/>
  </si>
  <si>
    <r>
      <t>【モニタリング】</t>
    </r>
    <r>
      <rPr>
        <sz val="11"/>
        <color theme="1"/>
        <rFont val="ＭＳ Ｐゴシック"/>
        <family val="3"/>
        <charset val="128"/>
        <scheme val="minor"/>
      </rPr>
      <t xml:space="preserve">
　次に掲げるいずれかの方法により、利用者に面接をしている。
　イ　１月に１回、利用者の居宅を訪問することによって行う方法。
　ロ　次のいずれにも該当する場合であって、２月に１回、利用者の居宅を訪問し、
　利用者の居宅を訪問しない月においては、テレビ電話装置等を活用して行う方法。
　　ａ　テレビ電話装置等を活用して面接を行うことについて、文書により利用者の同
　　　　意を得ていること。
　　ｂ　サービス担当者会議等において、次に掲げる事項について主治の医師、担
　　　　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
　　　　ない情報について、担当者から提供を受けること。</t>
    </r>
    <phoneticPr fontId="5"/>
  </si>
  <si>
    <r>
      <t>（報告書等）
※</t>
    </r>
    <r>
      <rPr>
        <u/>
        <sz val="11"/>
        <color theme="1"/>
        <rFont val="ＭＳ Ｐゴシック"/>
        <family val="3"/>
        <charset val="128"/>
        <scheme val="minor"/>
      </rPr>
      <t>全て</t>
    </r>
    <r>
      <rPr>
        <sz val="11"/>
        <color theme="1"/>
        <rFont val="ＭＳ Ｐゴシック"/>
        <family val="3"/>
        <charset val="128"/>
        <scheme val="minor"/>
      </rPr>
      <t>の事業所において報告書の作成が必要です。（５年間保存してください。）</t>
    </r>
    <phoneticPr fontId="5"/>
  </si>
  <si>
    <r>
      <t>　</t>
    </r>
    <r>
      <rPr>
        <u/>
        <sz val="11"/>
        <color theme="1"/>
        <rFont val="ＭＳ Ｐゴシック"/>
        <family val="3"/>
        <charset val="128"/>
      </rPr>
      <t>指定訪問介護、指定通所介護、指定福祉用具貸与又は指定地域密着型通所介護のうち、いずれかのサービス</t>
    </r>
    <r>
      <rPr>
        <sz val="11"/>
        <color theme="1"/>
        <rFont val="ＭＳ Ｐゴシック"/>
        <family val="3"/>
        <charset val="128"/>
      </rPr>
      <t>で紹介率最高法人の紹介率が</t>
    </r>
    <r>
      <rPr>
        <u/>
        <sz val="11"/>
        <color theme="1"/>
        <rFont val="ＭＳ Ｐゴシック"/>
        <family val="3"/>
        <charset val="128"/>
      </rPr>
      <t>８０％</t>
    </r>
    <r>
      <rPr>
        <sz val="11"/>
        <color theme="1"/>
        <rFont val="ＭＳ Ｐゴシック"/>
        <family val="3"/>
        <charset val="128"/>
      </rPr>
      <t>を超えた場合、提出期限までに「報告書」・「報告書（別紙）」などの必要書類を横須賀市に提出している。</t>
    </r>
    <rPh sb="58" eb="60">
      <t>ショウカイ</t>
    </rPh>
    <rPh sb="60" eb="61">
      <t>リツ</t>
    </rPh>
    <rPh sb="72" eb="74">
      <t>テイシュツ</t>
    </rPh>
    <rPh sb="74" eb="76">
      <t>キゲン</t>
    </rPh>
    <rPh sb="97" eb="99">
      <t>ヒツヨウ</t>
    </rPh>
    <rPh sb="99" eb="101">
      <t>ショルイ</t>
    </rPh>
    <rPh sb="102" eb="106">
      <t>ヨコスカシ</t>
    </rPh>
    <phoneticPr fontId="5"/>
  </si>
  <si>
    <t>　問１から問８まで全て、又は、問９のどちらかの要件を満たしている。</t>
    <rPh sb="1" eb="2">
      <t>トイ</t>
    </rPh>
    <rPh sb="5" eb="6">
      <t>トイ</t>
    </rPh>
    <rPh sb="9" eb="10">
      <t>スベ</t>
    </rPh>
    <rPh sb="12" eb="13">
      <t>マタ</t>
    </rPh>
    <rPh sb="15" eb="16">
      <t>トイ</t>
    </rPh>
    <rPh sb="23" eb="25">
      <t>ヨウケン</t>
    </rPh>
    <rPh sb="26" eb="27">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</si>
</sst>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quot;人&quot;"/>
    <numFmt numFmtId="178" formatCode="#,##0&quot;人&quot;"/>
    <numFmt numFmtId="179" formatCode="#,##0&quot;件&quot;"/>
    <numFmt numFmtId="180" formatCode="[$-411]ggge&quot;年&quot;m&quot;月&quot;d&quot;日&quot;;@"/>
    <numFmt numFmtId="181" formatCode="#,###&quot;%&quot;"/>
    <numFmt numFmtId="182" formatCode="[$-411]ge\.m\.d;@"/>
    <numFmt numFmtId="183" formatCode="0.0_ &quot;人&quot;"/>
    <numFmt numFmtId="184" formatCode="#,##0.0_ &quot;人&quot;"/>
    <numFmt numFmtId="185" formatCode="0&quot;月&quot;"/>
    <numFmt numFmtId="186" formatCode="0&quot;日&quot;"/>
    <numFmt numFmtId="187" formatCode=";;;"/>
    <numFmt numFmtId="188" formatCode="0.0"/>
    <numFmt numFmtId="189" formatCode="#,##0.0#"/>
    <numFmt numFmtId="190" formatCode="#,##0.##"/>
    <numFmt numFmtId="191" formatCode="#,##0.0;[Red]\-#,##0.0"/>
    <numFmt numFmtId="192" formatCode="#,##0.0&quot;人&quot;"/>
  </numFmts>
  <fonts count="5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6"/>
      <name val="ＭＳ 明朝"/>
      <family val="1"/>
      <charset val="128"/>
    </font>
    <font>
      <b/>
      <sz val="11"/>
      <name val="ＭＳ Ｐゴシック"/>
      <family val="3"/>
      <charset val="128"/>
    </font>
    <font>
      <sz val="12"/>
      <name val="ＭＳ Ｐゴシック"/>
      <family val="3"/>
      <charset val="128"/>
    </font>
    <font>
      <sz val="11"/>
      <name val="ＭＳ Ｐゴシック"/>
      <family val="3"/>
      <charset val="128"/>
    </font>
    <font>
      <b/>
      <u/>
      <sz val="11"/>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b/>
      <sz val="12"/>
      <color indexed="8"/>
      <name val="ＭＳ Ｐゴシック"/>
      <family val="3"/>
      <charset val="128"/>
    </font>
    <font>
      <u/>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1"/>
      <color indexed="10"/>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6"/>
      <color theme="1"/>
      <name val="ＭＳ Ｐゴシック"/>
      <family val="2"/>
      <charset val="128"/>
      <scheme val="minor"/>
    </font>
    <font>
      <b/>
      <sz val="12"/>
      <color theme="1"/>
      <name val="ＭＳ ゴシック"/>
      <family val="3"/>
      <charset val="128"/>
    </font>
    <font>
      <sz val="14"/>
      <color theme="1"/>
      <name val="ＭＳ Ｐゴシック"/>
      <family val="3"/>
      <charset val="128"/>
    </font>
    <font>
      <b/>
      <sz val="24"/>
      <color theme="1"/>
      <name val="ＭＳ ゴシック"/>
      <family val="3"/>
      <charset val="128"/>
    </font>
    <font>
      <sz val="11"/>
      <color theme="1"/>
      <name val="ＭＳ ゴシック"/>
      <family val="3"/>
      <charset val="128"/>
    </font>
    <font>
      <b/>
      <sz val="16"/>
      <color theme="1"/>
      <name val="ＭＳ ゴシック"/>
      <family val="3"/>
      <charset val="128"/>
    </font>
    <font>
      <sz val="12"/>
      <color theme="1"/>
      <name val="ＭＳ Ｐゴシック"/>
      <family val="3"/>
      <charset val="128"/>
    </font>
    <font>
      <sz val="9"/>
      <color theme="1"/>
      <name val="ＭＳ ゴシック"/>
      <family val="3"/>
      <charset val="128"/>
    </font>
    <font>
      <sz val="12"/>
      <color theme="1"/>
      <name val="ＭＳ 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scheme val="minor"/>
    </font>
    <font>
      <u/>
      <sz val="11"/>
      <color theme="1"/>
      <name val="ＭＳ Ｐゴシック"/>
      <family val="3"/>
      <charset val="128"/>
    </font>
    <font>
      <sz val="10"/>
      <color theme="1"/>
      <name val="ＭＳ Ｐゴシック"/>
      <family val="3"/>
      <charset val="128"/>
      <scheme val="minor"/>
    </font>
    <font>
      <b/>
      <sz val="11"/>
      <color theme="1"/>
      <name val="ＭＳ Ｐゴシック"/>
      <family val="3"/>
      <charset val="128"/>
      <scheme val="minor"/>
    </font>
    <font>
      <u/>
      <sz val="10"/>
      <color theme="1"/>
      <name val="ＭＳ Ｐゴシック"/>
      <family val="3"/>
      <charset val="128"/>
    </font>
    <font>
      <b/>
      <sz val="11"/>
      <color theme="1"/>
      <name val="ＭＳ ゴシック"/>
      <family val="3"/>
      <charset val="128"/>
    </font>
    <font>
      <u/>
      <sz val="11"/>
      <color theme="1"/>
      <name val="ＭＳ Ｐゴシック"/>
      <family val="3"/>
      <charset val="128"/>
      <scheme val="minor"/>
    </font>
    <font>
      <sz val="12"/>
      <color theme="1"/>
      <name val="HG丸ｺﾞｼｯｸM-PRO"/>
      <family val="3"/>
      <charset val="128"/>
    </font>
    <font>
      <b/>
      <sz val="16"/>
      <color theme="1"/>
      <name val="HG丸ｺﾞｼｯｸM-PRO"/>
      <family val="3"/>
      <charset val="128"/>
    </font>
    <font>
      <b/>
      <sz val="14"/>
      <color theme="1"/>
      <name val="ＭＳ Ｐゴシック"/>
      <family val="3"/>
      <charset val="128"/>
    </font>
  </fonts>
  <fills count="9">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29"/>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s>
  <borders count="155">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slantDashDot">
        <color indexed="64"/>
      </top>
      <bottom style="slantDashDot">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slantDashDot">
        <color indexed="64"/>
      </left>
      <right style="thin">
        <color indexed="64"/>
      </right>
      <top style="slantDashDot">
        <color indexed="64"/>
      </top>
      <bottom style="slantDashDot">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slantDashDot">
        <color indexed="64"/>
      </left>
      <right/>
      <top/>
      <bottom/>
      <diagonal/>
    </border>
    <border>
      <left/>
      <right style="slantDashDot">
        <color indexed="64"/>
      </right>
      <top/>
      <bottom/>
      <diagonal/>
    </border>
    <border>
      <left/>
      <right style="medium">
        <color indexed="64"/>
      </right>
      <top style="thin">
        <color indexed="64"/>
      </top>
      <bottom style="slantDashDot">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0" fontId="9" fillId="0" borderId="0" applyBorder="0"/>
    <xf numFmtId="0" fontId="4" fillId="0" borderId="0">
      <alignment vertical="center"/>
    </xf>
    <xf numFmtId="0" fontId="3" fillId="0" borderId="0">
      <alignment vertical="center"/>
    </xf>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70">
    <xf numFmtId="0" fontId="0" fillId="0" borderId="0" xfId="0">
      <alignment vertical="center"/>
    </xf>
    <xf numFmtId="0" fontId="15" fillId="0" borderId="0" xfId="5" applyFont="1">
      <alignment vertical="center"/>
    </xf>
    <xf numFmtId="0" fontId="15" fillId="0" borderId="0" xfId="5" applyFont="1" applyAlignment="1">
      <alignment horizontal="right" vertical="center"/>
    </xf>
    <xf numFmtId="0" fontId="11" fillId="0" borderId="0" xfId="5" applyFont="1" applyFill="1">
      <alignment vertical="center"/>
    </xf>
    <xf numFmtId="0" fontId="17" fillId="0" borderId="0" xfId="5" applyFont="1">
      <alignment vertical="center"/>
    </xf>
    <xf numFmtId="0" fontId="15" fillId="0" borderId="26" xfId="5" applyFont="1" applyBorder="1" applyAlignment="1">
      <alignment horizontal="center" vertical="center"/>
    </xf>
    <xf numFmtId="0" fontId="15" fillId="0" borderId="26" xfId="5" applyFont="1" applyBorder="1" applyAlignment="1">
      <alignment horizontal="left" vertical="center" shrinkToFit="1"/>
    </xf>
    <xf numFmtId="0" fontId="15" fillId="0" borderId="42" xfId="5" applyFont="1" applyBorder="1" applyAlignment="1">
      <alignment horizontal="center" vertical="center" shrinkToFit="1"/>
    </xf>
    <xf numFmtId="0" fontId="15" fillId="0" borderId="121" xfId="5" applyFont="1" applyBorder="1" applyAlignment="1">
      <alignment vertical="center" wrapText="1"/>
    </xf>
    <xf numFmtId="0" fontId="15" fillId="0" borderId="0" xfId="5" applyFont="1" applyBorder="1" applyAlignment="1">
      <alignment horizontal="center" vertical="center" shrinkToFit="1"/>
    </xf>
    <xf numFmtId="0" fontId="15" fillId="0" borderId="0" xfId="5" applyFont="1" applyBorder="1" applyAlignment="1">
      <alignment vertical="center" shrinkToFit="1"/>
    </xf>
    <xf numFmtId="0" fontId="15" fillId="0" borderId="0" xfId="5" applyFont="1" applyBorder="1" applyAlignment="1">
      <alignment horizontal="left" vertical="center" shrinkToFit="1"/>
    </xf>
    <xf numFmtId="0" fontId="15" fillId="0" borderId="0" xfId="5" applyFont="1" applyAlignment="1">
      <alignment vertical="center" wrapText="1"/>
    </xf>
    <xf numFmtId="0" fontId="18" fillId="0" borderId="0" xfId="5" applyFont="1">
      <alignment vertical="center"/>
    </xf>
    <xf numFmtId="0" fontId="6" fillId="0" borderId="24" xfId="5" applyFont="1" applyBorder="1">
      <alignment vertical="center"/>
    </xf>
    <xf numFmtId="0" fontId="6" fillId="0" borderId="25" xfId="5" applyFont="1" applyBorder="1">
      <alignment vertical="center"/>
    </xf>
    <xf numFmtId="0" fontId="6" fillId="0" borderId="0" xfId="5" applyFont="1">
      <alignment vertical="center"/>
    </xf>
    <xf numFmtId="0" fontId="6" fillId="0" borderId="123" xfId="5" applyFont="1" applyBorder="1" applyAlignment="1">
      <alignment horizontal="center" vertical="center"/>
    </xf>
    <xf numFmtId="177" fontId="18" fillId="4" borderId="43" xfId="5" applyNumberFormat="1" applyFont="1" applyFill="1" applyBorder="1" applyAlignment="1">
      <alignment horizontal="right" vertical="center"/>
    </xf>
    <xf numFmtId="178" fontId="18" fillId="4" borderId="42" xfId="5" applyNumberFormat="1" applyFont="1" applyFill="1" applyBorder="1" applyAlignment="1">
      <alignment horizontal="right" vertical="center"/>
    </xf>
    <xf numFmtId="178" fontId="18" fillId="4" borderId="43" xfId="5" applyNumberFormat="1" applyFont="1" applyFill="1" applyBorder="1" applyAlignment="1">
      <alignment horizontal="right" vertical="center"/>
    </xf>
    <xf numFmtId="178" fontId="6" fillId="4" borderId="26" xfId="5" applyNumberFormat="1" applyFont="1" applyFill="1" applyBorder="1" applyAlignment="1">
      <alignment horizontal="center" vertical="center"/>
    </xf>
    <xf numFmtId="184" fontId="6" fillId="4" borderId="26" xfId="5" applyNumberFormat="1" applyFont="1" applyFill="1" applyBorder="1" applyAlignment="1">
      <alignment horizontal="center" vertical="center"/>
    </xf>
    <xf numFmtId="177" fontId="6" fillId="3" borderId="124" xfId="5" applyNumberFormat="1" applyFont="1" applyFill="1" applyBorder="1" applyAlignment="1">
      <alignment horizontal="center" vertical="center"/>
    </xf>
    <xf numFmtId="0" fontId="15" fillId="0" borderId="125" xfId="5" applyFont="1" applyBorder="1" applyAlignment="1">
      <alignment horizontal="center" vertical="center"/>
    </xf>
    <xf numFmtId="0" fontId="15" fillId="0" borderId="126" xfId="5" applyFont="1" applyBorder="1" applyAlignment="1">
      <alignment horizontal="center" vertical="center"/>
    </xf>
    <xf numFmtId="0" fontId="19" fillId="0" borderId="25" xfId="5" applyFont="1" applyBorder="1" applyAlignment="1">
      <alignment horizontal="center" vertical="center"/>
    </xf>
    <xf numFmtId="0" fontId="20" fillId="0" borderId="53" xfId="5" applyFont="1" applyBorder="1" applyAlignment="1">
      <alignment horizontal="center"/>
    </xf>
    <xf numFmtId="0" fontId="19" fillId="0" borderId="54" xfId="5" applyFont="1" applyBorder="1" applyAlignment="1">
      <alignment horizontal="center" vertical="center"/>
    </xf>
    <xf numFmtId="178" fontId="6" fillId="2" borderId="127" xfId="5" applyNumberFormat="1" applyFont="1" applyFill="1" applyBorder="1" applyAlignment="1">
      <alignment horizontal="right" vertical="center"/>
    </xf>
    <xf numFmtId="178" fontId="6" fillId="2" borderId="128" xfId="5" applyNumberFormat="1" applyFont="1" applyFill="1" applyBorder="1" applyAlignment="1">
      <alignment horizontal="right" vertical="center"/>
    </xf>
    <xf numFmtId="177" fontId="6" fillId="2" borderId="26" xfId="5" applyNumberFormat="1" applyFont="1" applyFill="1" applyBorder="1" applyAlignment="1">
      <alignment horizontal="right" vertical="center"/>
    </xf>
    <xf numFmtId="181" fontId="6" fillId="5" borderId="43" xfId="5" applyNumberFormat="1" applyFont="1" applyFill="1" applyBorder="1">
      <alignment vertical="center"/>
    </xf>
    <xf numFmtId="181" fontId="6" fillId="5" borderId="25" xfId="5" applyNumberFormat="1" applyFont="1" applyFill="1" applyBorder="1">
      <alignment vertical="center"/>
    </xf>
    <xf numFmtId="181" fontId="6" fillId="5" borderId="124" xfId="5" applyNumberFormat="1" applyFont="1" applyFill="1" applyBorder="1" applyAlignment="1">
      <alignment horizontal="right" vertical="center"/>
    </xf>
    <xf numFmtId="181" fontId="6" fillId="0" borderId="0" xfId="5" applyNumberFormat="1" applyFont="1" applyFill="1" applyBorder="1" applyAlignment="1">
      <alignment horizontal="right" vertical="center"/>
    </xf>
    <xf numFmtId="0" fontId="6" fillId="0" borderId="0" xfId="5" applyFont="1" applyBorder="1" applyAlignment="1">
      <alignment horizontal="left" vertical="center" shrinkToFit="1"/>
    </xf>
    <xf numFmtId="0" fontId="15" fillId="0" borderId="23" xfId="5" applyFont="1" applyBorder="1">
      <alignment vertical="center"/>
    </xf>
    <xf numFmtId="0" fontId="15" fillId="0" borderId="24" xfId="5" applyFont="1" applyBorder="1">
      <alignment vertical="center"/>
    </xf>
    <xf numFmtId="0" fontId="15" fillId="0" borderId="25" xfId="5" applyFont="1" applyBorder="1">
      <alignment vertical="center"/>
    </xf>
    <xf numFmtId="0" fontId="19" fillId="0" borderId="57" xfId="5" applyFont="1" applyBorder="1" applyAlignment="1">
      <alignment vertical="center" shrinkToFit="1"/>
    </xf>
    <xf numFmtId="0" fontId="15" fillId="0" borderId="57" xfId="5" applyFont="1" applyBorder="1">
      <alignment vertical="center"/>
    </xf>
    <xf numFmtId="0" fontId="15" fillId="0" borderId="0" xfId="5" applyFont="1" applyBorder="1">
      <alignment vertical="center"/>
    </xf>
    <xf numFmtId="0" fontId="15" fillId="0" borderId="58" xfId="5" applyFont="1" applyBorder="1">
      <alignment vertical="center"/>
    </xf>
    <xf numFmtId="0" fontId="15" fillId="0" borderId="57" xfId="5" applyFont="1" applyBorder="1" applyAlignment="1">
      <alignment vertical="center"/>
    </xf>
    <xf numFmtId="0" fontId="15" fillId="0" borderId="0" xfId="5" applyFont="1" applyBorder="1" applyAlignment="1">
      <alignment vertical="center"/>
    </xf>
    <xf numFmtId="0" fontId="15" fillId="0" borderId="58" xfId="5" applyFont="1" applyBorder="1" applyAlignment="1">
      <alignment vertical="center"/>
    </xf>
    <xf numFmtId="0" fontId="19" fillId="0" borderId="63" xfId="5" applyFont="1" applyBorder="1" applyAlignment="1">
      <alignment horizontal="left" vertical="center"/>
    </xf>
    <xf numFmtId="0" fontId="19" fillId="0" borderId="24" xfId="5" applyFont="1" applyBorder="1" applyAlignment="1">
      <alignment horizontal="left" vertical="center"/>
    </xf>
    <xf numFmtId="182" fontId="19" fillId="0" borderId="24" xfId="5" applyNumberFormat="1" applyFont="1" applyBorder="1" applyAlignment="1">
      <alignment horizontal="center" vertical="center" shrinkToFit="1"/>
    </xf>
    <xf numFmtId="182" fontId="19" fillId="0" borderId="25" xfId="5" applyNumberFormat="1" applyFont="1" applyBorder="1" applyAlignment="1">
      <alignment horizontal="center" vertical="center" shrinkToFit="1"/>
    </xf>
    <xf numFmtId="0" fontId="6" fillId="0" borderId="0" xfId="5" applyFont="1" applyBorder="1">
      <alignment vertical="center"/>
    </xf>
    <xf numFmtId="0" fontId="6" fillId="0" borderId="58" xfId="5" applyFont="1" applyBorder="1">
      <alignment vertical="center"/>
    </xf>
    <xf numFmtId="0" fontId="15" fillId="0" borderId="58" xfId="5" applyFont="1" applyBorder="1" applyAlignment="1">
      <alignment vertical="center" wrapText="1"/>
    </xf>
    <xf numFmtId="0" fontId="6" fillId="0" borderId="57" xfId="5" applyFont="1" applyBorder="1">
      <alignment vertical="center"/>
    </xf>
    <xf numFmtId="0" fontId="15" fillId="0" borderId="63" xfId="5" applyFont="1" applyBorder="1" applyAlignment="1">
      <alignment vertical="center"/>
    </xf>
    <xf numFmtId="0" fontId="15" fillId="0" borderId="83" xfId="5" applyFont="1" applyBorder="1" applyAlignment="1">
      <alignment vertical="center" wrapText="1"/>
    </xf>
    <xf numFmtId="0" fontId="15" fillId="0" borderId="54" xfId="5" applyFont="1" applyBorder="1" applyAlignment="1">
      <alignment vertical="center" wrapText="1"/>
    </xf>
    <xf numFmtId="0" fontId="15" fillId="0" borderId="63" xfId="5" applyFont="1" applyBorder="1" applyAlignment="1">
      <alignment vertical="center" shrinkToFit="1"/>
    </xf>
    <xf numFmtId="0" fontId="15" fillId="0" borderId="83" xfId="5" applyFont="1" applyBorder="1" applyAlignment="1">
      <alignment vertical="center" shrinkToFit="1"/>
    </xf>
    <xf numFmtId="0" fontId="15" fillId="0" borderId="54" xfId="5" applyFont="1" applyBorder="1" applyAlignment="1">
      <alignment vertical="center" shrinkToFit="1"/>
    </xf>
    <xf numFmtId="0" fontId="15" fillId="0" borderId="57" xfId="5" applyFont="1" applyBorder="1" applyAlignment="1">
      <alignment vertical="center" shrinkToFit="1"/>
    </xf>
    <xf numFmtId="0" fontId="15" fillId="0" borderId="58" xfId="5" applyFont="1" applyBorder="1" applyAlignment="1">
      <alignment vertical="center" shrinkToFit="1"/>
    </xf>
    <xf numFmtId="0" fontId="6" fillId="0" borderId="57" xfId="5" applyFont="1" applyBorder="1" applyAlignment="1">
      <alignment vertical="center"/>
    </xf>
    <xf numFmtId="0" fontId="6" fillId="0" borderId="0" xfId="5" applyFont="1" applyBorder="1" applyAlignment="1">
      <alignment vertical="center"/>
    </xf>
    <xf numFmtId="0" fontId="6" fillId="0" borderId="58" xfId="5" applyFont="1" applyBorder="1" applyAlignment="1">
      <alignment vertical="center"/>
    </xf>
    <xf numFmtId="0" fontId="15" fillId="0" borderId="24" xfId="5" applyFont="1" applyBorder="1" applyAlignment="1">
      <alignment vertical="center" shrinkToFit="1"/>
    </xf>
    <xf numFmtId="0" fontId="19" fillId="0" borderId="63" xfId="5" applyFont="1" applyBorder="1" applyAlignment="1">
      <alignment vertical="center" shrinkToFit="1"/>
    </xf>
    <xf numFmtId="0" fontId="19" fillId="0" borderId="23" xfId="5" applyFont="1" applyBorder="1" applyAlignment="1">
      <alignment vertical="center" shrinkToFit="1"/>
    </xf>
    <xf numFmtId="0" fontId="15" fillId="0" borderId="24" xfId="5" applyFont="1" applyBorder="1" applyAlignment="1">
      <alignment horizontal="right" vertical="center"/>
    </xf>
    <xf numFmtId="0" fontId="15" fillId="0" borderId="25" xfId="5" applyFont="1" applyBorder="1" applyAlignment="1">
      <alignment horizontal="right" vertical="center"/>
    </xf>
    <xf numFmtId="0" fontId="15" fillId="0" borderId="0" xfId="5" applyFont="1" applyBorder="1" applyAlignment="1">
      <alignment horizontal="right" vertical="center"/>
    </xf>
    <xf numFmtId="0" fontId="15" fillId="0" borderId="58" xfId="5" applyFont="1" applyBorder="1" applyAlignment="1">
      <alignment horizontal="right" vertical="center"/>
    </xf>
    <xf numFmtId="0" fontId="8" fillId="0" borderId="0" xfId="5" applyFont="1">
      <alignment vertical="center"/>
    </xf>
    <xf numFmtId="0" fontId="10" fillId="0" borderId="0" xfId="5" applyFont="1">
      <alignment vertical="center"/>
    </xf>
    <xf numFmtId="0" fontId="10" fillId="0" borderId="0" xfId="5" applyFont="1" applyAlignment="1">
      <alignment vertical="center" wrapText="1"/>
    </xf>
    <xf numFmtId="0" fontId="15" fillId="0" borderId="0" xfId="5" applyFont="1" applyBorder="1" applyAlignment="1">
      <alignment horizontal="left" vertical="center" wrapText="1"/>
    </xf>
    <xf numFmtId="0" fontId="15" fillId="0" borderId="57" xfId="5" applyFont="1" applyBorder="1" applyAlignment="1">
      <alignment horizontal="left" vertical="center"/>
    </xf>
    <xf numFmtId="0" fontId="15" fillId="0" borderId="0" xfId="5" applyFont="1" applyBorder="1" applyAlignment="1">
      <alignment horizontal="left" vertical="center"/>
    </xf>
    <xf numFmtId="0" fontId="6" fillId="0" borderId="58" xfId="5" applyFont="1" applyBorder="1" applyAlignment="1">
      <alignment horizontal="left" vertical="center"/>
    </xf>
    <xf numFmtId="0" fontId="20" fillId="0" borderId="0" xfId="5" applyFont="1" applyBorder="1" applyAlignment="1">
      <alignment horizontal="left" vertical="center" wrapText="1" shrinkToFit="1"/>
    </xf>
    <xf numFmtId="0" fontId="15" fillId="0" borderId="0" xfId="5" applyFont="1" applyBorder="1" applyAlignment="1">
      <alignment horizontal="center" vertical="center"/>
    </xf>
    <xf numFmtId="0" fontId="19" fillId="0" borderId="57" xfId="5" applyFont="1" applyBorder="1" applyAlignment="1">
      <alignment horizontal="left" vertical="center"/>
    </xf>
    <xf numFmtId="0" fontId="15" fillId="0" borderId="0" xfId="5" applyFont="1" applyBorder="1" applyAlignment="1">
      <alignment vertical="center" wrapText="1"/>
    </xf>
    <xf numFmtId="0" fontId="16" fillId="0" borderId="0" xfId="5" applyFont="1" applyAlignment="1">
      <alignment horizontal="center" vertical="center"/>
    </xf>
    <xf numFmtId="182" fontId="19" fillId="0" borderId="0" xfId="5" applyNumberFormat="1" applyFont="1" applyBorder="1" applyAlignment="1">
      <alignment horizontal="center" vertical="center" shrinkToFit="1"/>
    </xf>
    <xf numFmtId="182" fontId="19" fillId="0" borderId="58" xfId="5" applyNumberFormat="1" applyFont="1" applyBorder="1" applyAlignment="1">
      <alignment horizontal="center" vertical="center" shrinkToFit="1"/>
    </xf>
    <xf numFmtId="0" fontId="22" fillId="0" borderId="0" xfId="6" applyFont="1">
      <alignment vertical="center"/>
    </xf>
    <xf numFmtId="0" fontId="22" fillId="0" borderId="0" xfId="6" applyFont="1" applyAlignment="1">
      <alignment horizontal="left" vertical="center"/>
    </xf>
    <xf numFmtId="0" fontId="23" fillId="0" borderId="0" xfId="6" applyFont="1" applyAlignment="1">
      <alignment horizontal="left" vertical="center"/>
    </xf>
    <xf numFmtId="0" fontId="23" fillId="0" borderId="0" xfId="6" applyFont="1" applyAlignment="1">
      <alignment horizontal="right" vertical="center"/>
    </xf>
    <xf numFmtId="0" fontId="24" fillId="0" borderId="0" xfId="6" applyFont="1" applyAlignment="1">
      <alignment horizontal="left" vertical="center"/>
    </xf>
    <xf numFmtId="0" fontId="23" fillId="0" borderId="0" xfId="6" applyFont="1">
      <alignment vertical="center"/>
    </xf>
    <xf numFmtId="0" fontId="24" fillId="0" borderId="0" xfId="6" applyFont="1" applyAlignment="1">
      <alignment horizontal="right" vertical="center"/>
    </xf>
    <xf numFmtId="0" fontId="24" fillId="6" borderId="0" xfId="6" applyFont="1" applyFill="1" applyAlignment="1">
      <alignment horizontal="center" vertical="center"/>
    </xf>
    <xf numFmtId="0" fontId="24" fillId="6" borderId="0" xfId="6" applyFont="1" applyFill="1" applyAlignment="1">
      <alignment horizontal="right" vertical="center"/>
    </xf>
    <xf numFmtId="0" fontId="24" fillId="6" borderId="0" xfId="6" applyFont="1" applyFill="1">
      <alignment vertical="center"/>
    </xf>
    <xf numFmtId="0" fontId="24" fillId="0" borderId="0" xfId="6" applyFont="1">
      <alignment vertical="center"/>
    </xf>
    <xf numFmtId="0" fontId="23" fillId="0" borderId="0" xfId="6" applyFont="1" applyAlignment="1">
      <alignment horizontal="center" vertical="center"/>
    </xf>
    <xf numFmtId="0" fontId="22" fillId="0" borderId="0" xfId="6" quotePrefix="1" applyFont="1" applyAlignment="1">
      <alignment horizontal="center" vertical="center"/>
    </xf>
    <xf numFmtId="0" fontId="22" fillId="6" borderId="0" xfId="6" applyFont="1" applyFill="1">
      <alignment vertical="center"/>
    </xf>
    <xf numFmtId="0" fontId="23" fillId="6" borderId="0" xfId="6" applyFont="1" applyFill="1" applyAlignment="1">
      <alignment horizontal="right" vertical="center"/>
    </xf>
    <xf numFmtId="0" fontId="23" fillId="6" borderId="0" xfId="6" applyFont="1" applyFill="1">
      <alignment vertical="center"/>
    </xf>
    <xf numFmtId="0" fontId="23" fillId="6" borderId="0" xfId="6" applyFont="1" applyFill="1" applyAlignment="1">
      <alignment horizontal="center" vertical="center"/>
    </xf>
    <xf numFmtId="0" fontId="22" fillId="6" borderId="0" xfId="6" applyFont="1" applyFill="1" applyAlignment="1">
      <alignment horizontal="center" vertical="center"/>
    </xf>
    <xf numFmtId="0" fontId="25" fillId="6" borderId="0" xfId="6" applyFont="1" applyFill="1" applyAlignment="1">
      <alignment horizontal="centerContinuous" vertical="center"/>
    </xf>
    <xf numFmtId="0" fontId="22" fillId="6" borderId="0" xfId="6" applyFont="1" applyFill="1" applyAlignment="1">
      <alignment horizontal="centerContinuous" vertical="center"/>
    </xf>
    <xf numFmtId="0" fontId="25" fillId="0" borderId="0" xfId="6" applyFont="1">
      <alignment vertical="center"/>
    </xf>
    <xf numFmtId="0" fontId="22" fillId="0" borderId="0" xfId="6" applyFont="1" applyAlignment="1">
      <alignment horizontal="center" vertical="center"/>
    </xf>
    <xf numFmtId="0" fontId="22" fillId="0" borderId="0" xfId="6" applyFont="1" applyAlignment="1">
      <alignment horizontal="right" vertical="center"/>
    </xf>
    <xf numFmtId="20" fontId="22" fillId="6" borderId="0" xfId="6" applyNumberFormat="1" applyFont="1" applyFill="1">
      <alignment vertical="center"/>
    </xf>
    <xf numFmtId="20" fontId="22" fillId="6" borderId="0" xfId="6" applyNumberFormat="1" applyFont="1" applyFill="1" applyAlignment="1">
      <alignment horizontal="center" vertical="center"/>
    </xf>
    <xf numFmtId="188" fontId="22" fillId="6" borderId="0" xfId="6" applyNumberFormat="1" applyFont="1" applyFill="1">
      <alignment vertical="center"/>
    </xf>
    <xf numFmtId="0" fontId="22" fillId="6" borderId="0" xfId="6" applyFont="1" applyFill="1" applyAlignment="1">
      <alignment horizontal="left" vertical="center"/>
    </xf>
    <xf numFmtId="0" fontId="25" fillId="0" borderId="0" xfId="6" applyFont="1" applyAlignment="1">
      <alignment horizontal="left" vertical="center"/>
    </xf>
    <xf numFmtId="0" fontId="26" fillId="0" borderId="0" xfId="6" applyFont="1">
      <alignment vertical="center"/>
    </xf>
    <xf numFmtId="0" fontId="26" fillId="0" borderId="0" xfId="6" applyFont="1" applyAlignment="1">
      <alignment horizontal="left" vertical="center"/>
    </xf>
    <xf numFmtId="0" fontId="26" fillId="0" borderId="0" xfId="6" applyFont="1" applyAlignment="1">
      <alignment horizontal="right" vertical="center"/>
    </xf>
    <xf numFmtId="0" fontId="25" fillId="0" borderId="5" xfId="6" applyFont="1" applyBorder="1" applyAlignment="1">
      <alignment horizontal="center" vertical="center"/>
    </xf>
    <xf numFmtId="0" fontId="25" fillId="0" borderId="26" xfId="6" applyFont="1" applyBorder="1" applyAlignment="1">
      <alignment horizontal="center" vertical="center"/>
    </xf>
    <xf numFmtId="0" fontId="25" fillId="0" borderId="45" xfId="6" applyFont="1" applyBorder="1" applyAlignment="1">
      <alignment horizontal="center" vertical="center"/>
    </xf>
    <xf numFmtId="0" fontId="25" fillId="0" borderId="47" xfId="6" applyFont="1" applyBorder="1" applyAlignment="1">
      <alignment horizontal="center" vertical="center" wrapText="1"/>
    </xf>
    <xf numFmtId="0" fontId="25" fillId="0" borderId="48" xfId="6" applyFont="1" applyBorder="1" applyAlignment="1">
      <alignment horizontal="center" vertical="center" wrapText="1"/>
    </xf>
    <xf numFmtId="0" fontId="25" fillId="0" borderId="49" xfId="6" applyFont="1" applyBorder="1" applyAlignment="1">
      <alignment horizontal="center" vertical="center" wrapText="1"/>
    </xf>
    <xf numFmtId="0" fontId="22" fillId="0" borderId="146" xfId="6" applyFont="1" applyBorder="1">
      <alignment vertical="center"/>
    </xf>
    <xf numFmtId="189" fontId="22" fillId="8" borderId="147" xfId="6" applyNumberFormat="1" applyFont="1" applyFill="1" applyBorder="1" applyAlignment="1" applyProtection="1">
      <alignment horizontal="center" vertical="center" shrinkToFit="1"/>
      <protection locked="0"/>
    </xf>
    <xf numFmtId="189" fontId="22" fillId="8" borderId="148" xfId="6" applyNumberFormat="1" applyFont="1" applyFill="1" applyBorder="1" applyAlignment="1" applyProtection="1">
      <alignment horizontal="center" vertical="center" shrinkToFit="1"/>
      <protection locked="0"/>
    </xf>
    <xf numFmtId="189" fontId="22" fillId="8" borderId="149" xfId="6" applyNumberFormat="1" applyFont="1" applyFill="1" applyBorder="1" applyAlignment="1" applyProtection="1">
      <alignment horizontal="center" vertical="center" shrinkToFit="1"/>
      <protection locked="0"/>
    </xf>
    <xf numFmtId="0" fontId="22" fillId="0" borderId="150" xfId="6" applyFont="1" applyBorder="1">
      <alignment vertical="center"/>
    </xf>
    <xf numFmtId="189" fontId="22" fillId="8" borderId="151" xfId="6" applyNumberFormat="1" applyFont="1" applyFill="1" applyBorder="1" applyAlignment="1" applyProtection="1">
      <alignment horizontal="center" vertical="center" shrinkToFit="1"/>
      <protection locked="0"/>
    </xf>
    <xf numFmtId="189" fontId="22" fillId="8" borderId="27" xfId="6" applyNumberFormat="1" applyFont="1" applyFill="1" applyBorder="1" applyAlignment="1" applyProtection="1">
      <alignment horizontal="center" vertical="center" shrinkToFit="1"/>
      <protection locked="0"/>
    </xf>
    <xf numFmtId="189" fontId="22" fillId="8" borderId="152" xfId="6" applyNumberFormat="1" applyFont="1" applyFill="1" applyBorder="1" applyAlignment="1" applyProtection="1">
      <alignment horizontal="center" vertical="center" shrinkToFit="1"/>
      <protection locked="0"/>
    </xf>
    <xf numFmtId="0" fontId="22" fillId="0" borderId="153" xfId="6" applyFont="1" applyBorder="1">
      <alignment vertical="center"/>
    </xf>
    <xf numFmtId="189" fontId="22" fillId="8" borderId="47" xfId="6" applyNumberFormat="1" applyFont="1" applyFill="1" applyBorder="1" applyAlignment="1" applyProtection="1">
      <alignment horizontal="center" vertical="center" shrinkToFit="1"/>
      <protection locked="0"/>
    </xf>
    <xf numFmtId="189" fontId="22" fillId="8" borderId="48" xfId="6" applyNumberFormat="1" applyFont="1" applyFill="1" applyBorder="1" applyAlignment="1" applyProtection="1">
      <alignment horizontal="center" vertical="center" shrinkToFit="1"/>
      <protection locked="0"/>
    </xf>
    <xf numFmtId="189" fontId="22" fillId="8" borderId="49" xfId="6" applyNumberFormat="1" applyFont="1" applyFill="1" applyBorder="1" applyAlignment="1" applyProtection="1">
      <alignment horizontal="center" vertical="center" shrinkToFit="1"/>
      <protection locked="0"/>
    </xf>
    <xf numFmtId="0" fontId="28" fillId="0" borderId="0" xfId="6" applyFont="1">
      <alignment vertical="center"/>
    </xf>
    <xf numFmtId="0" fontId="26" fillId="0" borderId="0" xfId="6" applyFont="1" applyAlignment="1">
      <alignment vertical="center" shrinkToFit="1"/>
    </xf>
    <xf numFmtId="0" fontId="27" fillId="0" borderId="0" xfId="6" applyFont="1" applyAlignment="1">
      <alignment vertical="center" shrinkToFit="1"/>
    </xf>
    <xf numFmtId="0" fontId="25" fillId="6" borderId="0" xfId="6" applyFont="1" applyFill="1">
      <alignment vertical="center"/>
    </xf>
    <xf numFmtId="0" fontId="25" fillId="0" borderId="0" xfId="6" applyFont="1" applyAlignment="1">
      <alignment horizontal="centerContinuous" vertical="center"/>
    </xf>
    <xf numFmtId="178" fontId="25" fillId="6" borderId="0" xfId="6" applyNumberFormat="1" applyFont="1" applyFill="1" applyAlignment="1">
      <alignment horizontal="center" vertical="center"/>
    </xf>
    <xf numFmtId="190" fontId="25" fillId="0" borderId="0" xfId="6" applyNumberFormat="1" applyFont="1">
      <alignment vertical="center"/>
    </xf>
    <xf numFmtId="0" fontId="25" fillId="6" borderId="0" xfId="6" applyFont="1" applyFill="1" applyAlignment="1">
      <alignment horizontal="center" vertical="center"/>
    </xf>
    <xf numFmtId="191" fontId="25" fillId="6" borderId="0" xfId="7" applyNumberFormat="1" applyFont="1" applyFill="1" applyBorder="1" applyAlignment="1" applyProtection="1">
      <alignment horizontal="right" vertical="center"/>
    </xf>
    <xf numFmtId="191" fontId="25" fillId="6" borderId="0" xfId="7" applyNumberFormat="1" applyFont="1" applyFill="1" applyBorder="1" applyAlignment="1" applyProtection="1">
      <alignment vertical="center"/>
    </xf>
    <xf numFmtId="188" fontId="25" fillId="6" borderId="0" xfId="6" applyNumberFormat="1" applyFont="1" applyFill="1">
      <alignment vertical="center"/>
    </xf>
    <xf numFmtId="0" fontId="25" fillId="0" borderId="0" xfId="6" applyFont="1" applyAlignment="1">
      <alignment horizontal="right" vertical="center"/>
    </xf>
    <xf numFmtId="0" fontId="29" fillId="0" borderId="0" xfId="6" applyFont="1">
      <alignment vertical="center"/>
    </xf>
    <xf numFmtId="0" fontId="25" fillId="6" borderId="0" xfId="6" applyFont="1" applyFill="1" applyAlignment="1">
      <alignment horizontal="left" vertical="center"/>
    </xf>
    <xf numFmtId="0" fontId="25" fillId="0" borderId="0" xfId="6" applyFont="1" applyAlignment="1">
      <alignment horizontal="center" vertical="center"/>
    </xf>
    <xf numFmtId="0" fontId="25" fillId="0" borderId="0" xfId="6" applyFont="1" applyAlignment="1">
      <alignment vertical="center" wrapText="1"/>
    </xf>
    <xf numFmtId="0" fontId="25" fillId="0" borderId="0" xfId="6" applyFont="1" applyAlignment="1">
      <alignment horizontal="justify" vertical="center" wrapText="1"/>
    </xf>
    <xf numFmtId="0" fontId="22" fillId="0" borderId="0" xfId="6" applyFont="1" applyProtection="1">
      <alignment vertical="center"/>
      <protection locked="0"/>
    </xf>
    <xf numFmtId="0" fontId="23" fillId="0" borderId="0" xfId="6" applyFont="1" applyAlignment="1" applyProtection="1">
      <alignment horizontal="right" vertical="center"/>
      <protection locked="0"/>
    </xf>
    <xf numFmtId="0" fontId="23" fillId="0" borderId="0" xfId="6" applyFont="1" applyProtection="1">
      <alignment vertical="center"/>
      <protection locked="0"/>
    </xf>
    <xf numFmtId="0" fontId="26" fillId="0" borderId="0" xfId="6" applyFont="1" applyAlignment="1" applyProtection="1">
      <alignment horizontal="right" vertical="center"/>
      <protection locked="0"/>
    </xf>
    <xf numFmtId="0" fontId="26" fillId="0" borderId="0" xfId="6" applyFont="1" applyProtection="1">
      <alignment vertical="center"/>
      <protection locked="0"/>
    </xf>
    <xf numFmtId="0" fontId="26" fillId="0" borderId="10" xfId="6" applyFont="1" applyBorder="1">
      <alignment vertical="center"/>
    </xf>
    <xf numFmtId="0" fontId="26" fillId="0" borderId="0" xfId="6" applyFont="1" applyAlignment="1" applyProtection="1">
      <alignment horizontal="left" vertical="center"/>
      <protection locked="0"/>
    </xf>
    <xf numFmtId="0" fontId="26" fillId="0" borderId="0" xfId="6" applyFont="1" applyAlignment="1" applyProtection="1">
      <alignment vertical="center" wrapText="1"/>
      <protection locked="0"/>
    </xf>
    <xf numFmtId="0" fontId="26" fillId="0" borderId="0" xfId="6" applyFont="1" applyAlignment="1" applyProtection="1">
      <alignment horizontal="justify" vertical="center" wrapText="1"/>
      <protection locked="0"/>
    </xf>
    <xf numFmtId="0" fontId="30" fillId="6" borderId="0" xfId="8" applyFont="1" applyFill="1">
      <alignment vertical="center"/>
    </xf>
    <xf numFmtId="0" fontId="30" fillId="6" borderId="26" xfId="8" applyFont="1" applyFill="1" applyBorder="1" applyAlignment="1">
      <alignment horizontal="center" vertical="center"/>
    </xf>
    <xf numFmtId="0" fontId="30" fillId="6" borderId="26" xfId="8" applyFont="1" applyFill="1" applyBorder="1" applyAlignment="1">
      <alignment vertical="center" shrinkToFit="1"/>
    </xf>
    <xf numFmtId="0" fontId="30" fillId="6" borderId="124" xfId="8" applyFont="1" applyFill="1" applyBorder="1" applyAlignment="1">
      <alignment horizontal="center" vertical="center" shrinkToFit="1"/>
    </xf>
    <xf numFmtId="0" fontId="22" fillId="6" borderId="1" xfId="8" applyFont="1" applyFill="1" applyBorder="1" applyAlignment="1">
      <alignment horizontal="center" vertical="center"/>
    </xf>
    <xf numFmtId="0" fontId="22" fillId="6" borderId="86" xfId="8" applyFont="1" applyFill="1" applyBorder="1" applyAlignment="1">
      <alignment horizontal="center" vertical="center"/>
    </xf>
    <xf numFmtId="0" fontId="22" fillId="6" borderId="30" xfId="8" applyFont="1" applyFill="1" applyBorder="1" applyAlignment="1">
      <alignment horizontal="center" vertical="center"/>
    </xf>
    <xf numFmtId="0" fontId="30" fillId="6" borderId="30" xfId="8" applyFont="1" applyFill="1" applyBorder="1" applyAlignment="1">
      <alignment horizontal="center" vertical="center"/>
    </xf>
    <xf numFmtId="0" fontId="30" fillId="6" borderId="79" xfId="8" applyFont="1" applyFill="1" applyBorder="1" applyAlignment="1">
      <alignment horizontal="center" vertical="center"/>
    </xf>
    <xf numFmtId="0" fontId="22" fillId="6" borderId="7" xfId="8" applyFont="1" applyFill="1" applyBorder="1">
      <alignment vertical="center"/>
    </xf>
    <xf numFmtId="0" fontId="22" fillId="6" borderId="41" xfId="8" applyFont="1" applyFill="1" applyBorder="1">
      <alignment vertical="center"/>
    </xf>
    <xf numFmtId="0" fontId="30" fillId="6" borderId="35" xfId="8" applyFont="1" applyFill="1" applyBorder="1">
      <alignment vertical="center"/>
    </xf>
    <xf numFmtId="0" fontId="30" fillId="6" borderId="44" xfId="8" applyFont="1" applyFill="1" applyBorder="1">
      <alignment vertical="center"/>
    </xf>
    <xf numFmtId="0" fontId="22" fillId="6" borderId="5" xfId="8" applyFont="1" applyFill="1" applyBorder="1">
      <alignment vertical="center"/>
    </xf>
    <xf numFmtId="0" fontId="30" fillId="6" borderId="26" xfId="8" applyFont="1" applyFill="1" applyBorder="1">
      <alignment vertical="center"/>
    </xf>
    <xf numFmtId="0" fontId="30" fillId="6" borderId="45" xfId="8" applyFont="1" applyFill="1" applyBorder="1">
      <alignment vertical="center"/>
    </xf>
    <xf numFmtId="0" fontId="22" fillId="6" borderId="26" xfId="8" applyFont="1" applyFill="1" applyBorder="1">
      <alignment vertical="center"/>
    </xf>
    <xf numFmtId="0" fontId="22" fillId="6" borderId="47" xfId="8" applyFont="1" applyFill="1" applyBorder="1">
      <alignment vertical="center"/>
    </xf>
    <xf numFmtId="0" fontId="30" fillId="6" borderId="48" xfId="8" applyFont="1" applyFill="1" applyBorder="1">
      <alignment vertical="center"/>
    </xf>
    <xf numFmtId="0" fontId="30" fillId="6" borderId="49" xfId="8" applyFont="1" applyFill="1" applyBorder="1">
      <alignment vertical="center"/>
    </xf>
    <xf numFmtId="0" fontId="22" fillId="0" borderId="0" xfId="8" applyFont="1">
      <alignment vertical="center"/>
    </xf>
    <xf numFmtId="0" fontId="22" fillId="0" borderId="0" xfId="8" applyFont="1" applyAlignment="1">
      <alignment horizontal="left" vertical="center"/>
    </xf>
    <xf numFmtId="0" fontId="23" fillId="0" borderId="0" xfId="8" applyFont="1" applyAlignment="1">
      <alignment horizontal="left" vertical="center"/>
    </xf>
    <xf numFmtId="0" fontId="23" fillId="0" borderId="0" xfId="8" applyFont="1" applyAlignment="1">
      <alignment horizontal="right" vertical="center"/>
    </xf>
    <xf numFmtId="0" fontId="24" fillId="0" borderId="0" xfId="8" applyFont="1" applyAlignment="1">
      <alignment horizontal="left" vertical="center"/>
    </xf>
    <xf numFmtId="0" fontId="23" fillId="0" borderId="0" xfId="8" applyFont="1">
      <alignment vertical="center"/>
    </xf>
    <xf numFmtId="0" fontId="24" fillId="0" borderId="0" xfId="8" applyFont="1" applyAlignment="1">
      <alignment horizontal="right" vertical="center"/>
    </xf>
    <xf numFmtId="0" fontId="24" fillId="6" borderId="0" xfId="8" applyFont="1" applyFill="1" applyAlignment="1">
      <alignment horizontal="center" vertical="center"/>
    </xf>
    <xf numFmtId="0" fontId="24" fillId="6" borderId="0" xfId="8" applyFont="1" applyFill="1" applyAlignment="1">
      <alignment horizontal="right" vertical="center"/>
    </xf>
    <xf numFmtId="0" fontId="24" fillId="6" borderId="0" xfId="8" applyFont="1" applyFill="1">
      <alignment vertical="center"/>
    </xf>
    <xf numFmtId="0" fontId="24" fillId="0" borderId="0" xfId="8" applyFont="1">
      <alignment vertical="center"/>
    </xf>
    <xf numFmtId="0" fontId="23" fillId="0" borderId="0" xfId="8" applyFont="1" applyAlignment="1">
      <alignment horizontal="center" vertical="center"/>
    </xf>
    <xf numFmtId="0" fontId="22" fillId="0" borderId="0" xfId="8" quotePrefix="1" applyFont="1" applyAlignment="1">
      <alignment horizontal="center" vertical="center"/>
    </xf>
    <xf numFmtId="0" fontId="22" fillId="6" borderId="0" xfId="8" applyFont="1" applyFill="1">
      <alignment vertical="center"/>
    </xf>
    <xf numFmtId="0" fontId="23" fillId="6" borderId="0" xfId="8" applyFont="1" applyFill="1" applyAlignment="1">
      <alignment horizontal="right" vertical="center"/>
    </xf>
    <xf numFmtId="0" fontId="23" fillId="6" borderId="0" xfId="8" applyFont="1" applyFill="1">
      <alignment vertical="center"/>
    </xf>
    <xf numFmtId="0" fontId="23" fillId="6" borderId="0" xfId="8" applyFont="1" applyFill="1" applyAlignment="1">
      <alignment horizontal="center" vertical="center"/>
    </xf>
    <xf numFmtId="0" fontId="22" fillId="6" borderId="0" xfId="8" applyFont="1" applyFill="1" applyAlignment="1">
      <alignment horizontal="center" vertical="center"/>
    </xf>
    <xf numFmtId="0" fontId="25" fillId="6" borderId="0" xfId="8" applyFont="1" applyFill="1" applyAlignment="1">
      <alignment horizontal="centerContinuous" vertical="center"/>
    </xf>
    <xf numFmtId="0" fontId="22" fillId="6" borderId="0" xfId="8" applyFont="1" applyFill="1" applyAlignment="1">
      <alignment horizontal="centerContinuous" vertical="center"/>
    </xf>
    <xf numFmtId="0" fontId="25" fillId="0" borderId="0" xfId="8" applyFont="1">
      <alignment vertical="center"/>
    </xf>
    <xf numFmtId="0" fontId="22" fillId="0" borderId="0" xfId="8" applyFont="1" applyAlignment="1">
      <alignment horizontal="center" vertical="center"/>
    </xf>
    <xf numFmtId="0" fontId="22" fillId="0" borderId="0" xfId="8" applyFont="1" applyAlignment="1">
      <alignment horizontal="right" vertical="center"/>
    </xf>
    <xf numFmtId="20" fontId="22" fillId="6" borderId="0" xfId="8" applyNumberFormat="1" applyFont="1" applyFill="1">
      <alignment vertical="center"/>
    </xf>
    <xf numFmtId="20" fontId="22" fillId="6" borderId="0" xfId="8" applyNumberFormat="1" applyFont="1" applyFill="1" applyAlignment="1">
      <alignment horizontal="center" vertical="center"/>
    </xf>
    <xf numFmtId="188" fontId="22" fillId="6" borderId="0" xfId="8" applyNumberFormat="1" applyFont="1" applyFill="1">
      <alignment vertical="center"/>
    </xf>
    <xf numFmtId="0" fontId="22" fillId="6" borderId="0" xfId="8" applyFont="1" applyFill="1" applyAlignment="1">
      <alignment horizontal="left" vertical="center"/>
    </xf>
    <xf numFmtId="0" fontId="25" fillId="0" borderId="0" xfId="8" applyFont="1" applyAlignment="1">
      <alignment horizontal="left" vertical="center"/>
    </xf>
    <xf numFmtId="0" fontId="26" fillId="0" borderId="0" xfId="8" applyFont="1">
      <alignment vertical="center"/>
    </xf>
    <xf numFmtId="0" fontId="26" fillId="0" borderId="0" xfId="8" applyFont="1" applyAlignment="1">
      <alignment horizontal="left" vertical="center"/>
    </xf>
    <xf numFmtId="0" fontId="26" fillId="0" borderId="0" xfId="8" applyFont="1" applyAlignment="1">
      <alignment horizontal="right" vertical="center"/>
    </xf>
    <xf numFmtId="0" fontId="25" fillId="0" borderId="5" xfId="8" applyFont="1" applyBorder="1" applyAlignment="1">
      <alignment horizontal="center" vertical="center"/>
    </xf>
    <xf numFmtId="0" fontId="25" fillId="0" borderId="26" xfId="8" applyFont="1" applyBorder="1" applyAlignment="1">
      <alignment horizontal="center" vertical="center"/>
    </xf>
    <xf numFmtId="0" fontId="25" fillId="0" borderId="45" xfId="8" applyFont="1" applyBorder="1" applyAlignment="1">
      <alignment horizontal="center" vertical="center"/>
    </xf>
    <xf numFmtId="0" fontId="22" fillId="0" borderId="45" xfId="8" applyFont="1" applyBorder="1" applyAlignment="1">
      <alignment horizontal="center" vertical="center"/>
    </xf>
    <xf numFmtId="0" fontId="25" fillId="0" borderId="47" xfId="8" applyFont="1" applyBorder="1" applyAlignment="1">
      <alignment horizontal="center" vertical="center" wrapText="1"/>
    </xf>
    <xf numFmtId="0" fontId="25" fillId="0" borderId="48" xfId="8" applyFont="1" applyBorder="1" applyAlignment="1">
      <alignment horizontal="center" vertical="center" wrapText="1"/>
    </xf>
    <xf numFmtId="0" fontId="25" fillId="0" borderId="49" xfId="8" applyFont="1" applyBorder="1" applyAlignment="1">
      <alignment horizontal="center" vertical="center" wrapText="1"/>
    </xf>
    <xf numFmtId="0" fontId="22" fillId="0" borderId="48" xfId="8" applyFont="1" applyBorder="1" applyAlignment="1">
      <alignment horizontal="center" vertical="center" wrapText="1"/>
    </xf>
    <xf numFmtId="0" fontId="22" fillId="0" borderId="146" xfId="8" applyFont="1" applyBorder="1">
      <alignment vertical="center"/>
    </xf>
    <xf numFmtId="189" fontId="22" fillId="8" borderId="147" xfId="8" applyNumberFormat="1" applyFont="1" applyFill="1" applyBorder="1" applyAlignment="1" applyProtection="1">
      <alignment horizontal="center" vertical="center" shrinkToFit="1"/>
      <protection locked="0"/>
    </xf>
    <xf numFmtId="189" fontId="22" fillId="8" borderId="148" xfId="8" applyNumberFormat="1" applyFont="1" applyFill="1" applyBorder="1" applyAlignment="1" applyProtection="1">
      <alignment horizontal="center" vertical="center" shrinkToFit="1"/>
      <protection locked="0"/>
    </xf>
    <xf numFmtId="189" fontId="22" fillId="8" borderId="149" xfId="8" applyNumberFormat="1" applyFont="1" applyFill="1" applyBorder="1" applyAlignment="1" applyProtection="1">
      <alignment horizontal="center" vertical="center" shrinkToFit="1"/>
      <protection locked="0"/>
    </xf>
    <xf numFmtId="0" fontId="22" fillId="0" borderId="150" xfId="8" applyFont="1" applyBorder="1">
      <alignment vertical="center"/>
    </xf>
    <xf numFmtId="189" fontId="22" fillId="8" borderId="151" xfId="8" applyNumberFormat="1" applyFont="1" applyFill="1" applyBorder="1" applyAlignment="1" applyProtection="1">
      <alignment horizontal="center" vertical="center" shrinkToFit="1"/>
      <protection locked="0"/>
    </xf>
    <xf numFmtId="189" fontId="22" fillId="8" borderId="27" xfId="8" applyNumberFormat="1" applyFont="1" applyFill="1" applyBorder="1" applyAlignment="1" applyProtection="1">
      <alignment horizontal="center" vertical="center" shrinkToFit="1"/>
      <protection locked="0"/>
    </xf>
    <xf numFmtId="189" fontId="22" fillId="8" borderId="152" xfId="8" applyNumberFormat="1" applyFont="1" applyFill="1" applyBorder="1" applyAlignment="1" applyProtection="1">
      <alignment horizontal="center" vertical="center" shrinkToFit="1"/>
      <protection locked="0"/>
    </xf>
    <xf numFmtId="0" fontId="22" fillId="0" borderId="153" xfId="8" applyFont="1" applyBorder="1">
      <alignment vertical="center"/>
    </xf>
    <xf numFmtId="189" fontId="22" fillId="8" borderId="47" xfId="8" applyNumberFormat="1" applyFont="1" applyFill="1" applyBorder="1" applyAlignment="1" applyProtection="1">
      <alignment horizontal="center" vertical="center" shrinkToFit="1"/>
      <protection locked="0"/>
    </xf>
    <xf numFmtId="189" fontId="22" fillId="8" borderId="48" xfId="8" applyNumberFormat="1" applyFont="1" applyFill="1" applyBorder="1" applyAlignment="1" applyProtection="1">
      <alignment horizontal="center" vertical="center" shrinkToFit="1"/>
      <protection locked="0"/>
    </xf>
    <xf numFmtId="189" fontId="22" fillId="8" borderId="49" xfId="8" applyNumberFormat="1" applyFont="1" applyFill="1" applyBorder="1" applyAlignment="1" applyProtection="1">
      <alignment horizontal="center" vertical="center" shrinkToFit="1"/>
      <protection locked="0"/>
    </xf>
    <xf numFmtId="0" fontId="28" fillId="0" borderId="0" xfId="8" applyFont="1">
      <alignment vertical="center"/>
    </xf>
    <xf numFmtId="0" fontId="26" fillId="0" borderId="0" xfId="8" applyFont="1" applyAlignment="1">
      <alignment vertical="center" shrinkToFit="1"/>
    </xf>
    <xf numFmtId="0" fontId="27" fillId="0" borderId="0" xfId="8" applyFont="1" applyAlignment="1">
      <alignment vertical="center" shrinkToFit="1"/>
    </xf>
    <xf numFmtId="0" fontId="25" fillId="6" borderId="0" xfId="8" applyFont="1" applyFill="1">
      <alignment vertical="center"/>
    </xf>
    <xf numFmtId="0" fontId="25" fillId="0" borderId="0" xfId="8" applyFont="1" applyAlignment="1">
      <alignment horizontal="centerContinuous" vertical="center"/>
    </xf>
    <xf numFmtId="178" fontId="25" fillId="6" borderId="0" xfId="8" applyNumberFormat="1" applyFont="1" applyFill="1" applyAlignment="1">
      <alignment horizontal="center" vertical="center"/>
    </xf>
    <xf numFmtId="190" fontId="25" fillId="0" borderId="0" xfId="8" applyNumberFormat="1" applyFont="1">
      <alignment vertical="center"/>
    </xf>
    <xf numFmtId="0" fontId="25" fillId="6" borderId="0" xfId="8" applyFont="1" applyFill="1" applyAlignment="1">
      <alignment horizontal="center" vertical="center"/>
    </xf>
    <xf numFmtId="191" fontId="25" fillId="6" borderId="0" xfId="9" applyNumberFormat="1" applyFont="1" applyFill="1" applyBorder="1" applyAlignment="1" applyProtection="1">
      <alignment horizontal="right" vertical="center"/>
    </xf>
    <xf numFmtId="191" fontId="25" fillId="6" borderId="0" xfId="9" applyNumberFormat="1" applyFont="1" applyFill="1" applyBorder="1" applyAlignment="1" applyProtection="1">
      <alignment vertical="center"/>
    </xf>
    <xf numFmtId="188" fontId="25" fillId="6" borderId="0" xfId="8" applyNumberFormat="1" applyFont="1" applyFill="1">
      <alignment vertical="center"/>
    </xf>
    <xf numFmtId="0" fontId="25" fillId="0" borderId="0" xfId="8" applyFont="1" applyAlignment="1">
      <alignment horizontal="right" vertical="center"/>
    </xf>
    <xf numFmtId="0" fontId="29" fillId="0" borderId="0" xfId="8" applyFont="1">
      <alignment vertical="center"/>
    </xf>
    <xf numFmtId="0" fontId="25" fillId="6" borderId="0" xfId="8" applyFont="1" applyFill="1" applyAlignment="1">
      <alignment horizontal="left" vertical="center"/>
    </xf>
    <xf numFmtId="0" fontId="25" fillId="0" borderId="0" xfId="8" applyFont="1" applyAlignment="1">
      <alignment horizontal="center" vertical="center"/>
    </xf>
    <xf numFmtId="0" fontId="25" fillId="0" borderId="0" xfId="8" applyFont="1" applyAlignment="1">
      <alignment vertical="center" wrapText="1"/>
    </xf>
    <xf numFmtId="0" fontId="25" fillId="0" borderId="0" xfId="8" applyFont="1" applyAlignment="1">
      <alignment horizontal="justify" vertical="center" wrapText="1"/>
    </xf>
    <xf numFmtId="0" fontId="26" fillId="0" borderId="0" xfId="8" applyFont="1" applyAlignment="1">
      <alignment vertical="center" wrapText="1"/>
    </xf>
    <xf numFmtId="0" fontId="26" fillId="0" borderId="0" xfId="8" applyFont="1" applyAlignment="1">
      <alignment horizontal="justify" vertical="center" wrapText="1"/>
    </xf>
    <xf numFmtId="0" fontId="22" fillId="0" borderId="154" xfId="8" applyFont="1" applyBorder="1">
      <alignment vertical="center"/>
    </xf>
    <xf numFmtId="189" fontId="22" fillId="8" borderId="5" xfId="8" applyNumberFormat="1" applyFont="1" applyFill="1" applyBorder="1" applyAlignment="1" applyProtection="1">
      <alignment horizontal="center" vertical="center" shrinkToFit="1"/>
      <protection locked="0"/>
    </xf>
    <xf numFmtId="189" fontId="22" fillId="8" borderId="26" xfId="8" applyNumberFormat="1" applyFont="1" applyFill="1" applyBorder="1" applyAlignment="1" applyProtection="1">
      <alignment horizontal="center" vertical="center" shrinkToFit="1"/>
      <protection locked="0"/>
    </xf>
    <xf numFmtId="189" fontId="22" fillId="8" borderId="45" xfId="8" applyNumberFormat="1" applyFont="1" applyFill="1" applyBorder="1" applyAlignment="1" applyProtection="1">
      <alignment horizontal="center" vertical="center" shrinkToFit="1"/>
      <protection locked="0"/>
    </xf>
    <xf numFmtId="0" fontId="25" fillId="0" borderId="0" xfId="8" applyFont="1" applyAlignment="1">
      <alignment vertical="center" shrinkToFit="1"/>
    </xf>
    <xf numFmtId="0" fontId="0" fillId="6" borderId="7"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57" xfId="0" applyFont="1" applyFill="1" applyBorder="1" applyAlignment="1">
      <alignment horizontal="right" vertical="top" wrapText="1"/>
    </xf>
    <xf numFmtId="0" fontId="0" fillId="6" borderId="57" xfId="0" applyFont="1" applyFill="1" applyBorder="1" applyAlignment="1">
      <alignment horizontal="right" vertical="center" wrapText="1"/>
    </xf>
    <xf numFmtId="0" fontId="0" fillId="6" borderId="57" xfId="0" applyFont="1" applyFill="1" applyBorder="1" applyAlignment="1">
      <alignment horizontal="left" vertical="center" wrapText="1"/>
    </xf>
    <xf numFmtId="0" fontId="0" fillId="6" borderId="0" xfId="0" applyFont="1" applyFill="1" applyBorder="1" applyAlignment="1">
      <alignment vertical="center" wrapText="1"/>
    </xf>
    <xf numFmtId="0" fontId="0" fillId="6" borderId="3" xfId="0" applyFont="1" applyFill="1" applyBorder="1" applyAlignment="1">
      <alignment vertical="center" wrapText="1"/>
    </xf>
    <xf numFmtId="0" fontId="0" fillId="6" borderId="23" xfId="0" applyFont="1" applyFill="1" applyBorder="1" applyAlignment="1">
      <alignment horizontal="right" vertical="center" wrapText="1"/>
    </xf>
    <xf numFmtId="0" fontId="0" fillId="6" borderId="41" xfId="0" applyFont="1" applyFill="1" applyBorder="1" applyAlignment="1">
      <alignment horizontal="right" vertical="center" wrapText="1"/>
    </xf>
    <xf numFmtId="0" fontId="34" fillId="6" borderId="0" xfId="0" applyFont="1" applyFill="1">
      <alignment vertical="center"/>
    </xf>
    <xf numFmtId="0" fontId="0" fillId="6" borderId="0" xfId="0" applyFont="1" applyFill="1">
      <alignment vertical="center"/>
    </xf>
    <xf numFmtId="0" fontId="15" fillId="6" borderId="63" xfId="0" applyFont="1" applyFill="1" applyBorder="1" applyAlignment="1">
      <alignment horizontal="center" vertical="center"/>
    </xf>
    <xf numFmtId="185" fontId="15" fillId="6" borderId="83" xfId="0" applyNumberFormat="1" applyFont="1" applyFill="1" applyBorder="1" applyAlignment="1">
      <alignment horizontal="center" vertical="center"/>
    </xf>
    <xf numFmtId="186" fontId="15" fillId="6" borderId="54" xfId="0" applyNumberFormat="1" applyFont="1" applyFill="1" applyBorder="1" applyAlignment="1">
      <alignment horizontal="center" vertical="center"/>
    </xf>
    <xf numFmtId="0" fontId="0" fillId="6" borderId="0" xfId="0" applyFont="1" applyFill="1" applyAlignment="1">
      <alignment horizontal="center" vertical="center"/>
    </xf>
    <xf numFmtId="0" fontId="15" fillId="6" borderId="129" xfId="0" applyFont="1" applyFill="1" applyBorder="1" applyAlignment="1">
      <alignment horizontal="center" vertical="center"/>
    </xf>
    <xf numFmtId="0" fontId="15" fillId="6" borderId="43"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37" fillId="6" borderId="0" xfId="0" applyNumberFormat="1" applyFont="1" applyFill="1" applyAlignment="1">
      <alignment vertical="center"/>
    </xf>
    <xf numFmtId="0" fontId="15" fillId="6" borderId="0" xfId="0" applyFont="1" applyFill="1" applyBorder="1" applyAlignment="1">
      <alignment vertical="center" wrapText="1"/>
    </xf>
    <xf numFmtId="0" fontId="15" fillId="6" borderId="0" xfId="0" applyFont="1" applyFill="1" applyBorder="1" applyAlignment="1">
      <alignment horizontal="center" vertical="center" wrapText="1"/>
    </xf>
    <xf numFmtId="0" fontId="38" fillId="6" borderId="0" xfId="0" applyFont="1" applyFill="1">
      <alignment vertical="center"/>
    </xf>
    <xf numFmtId="0" fontId="15" fillId="6" borderId="86" xfId="0" applyFont="1" applyFill="1" applyBorder="1">
      <alignment vertical="center"/>
    </xf>
    <xf numFmtId="0" fontId="15" fillId="6" borderId="130" xfId="0" applyFont="1" applyFill="1" applyBorder="1">
      <alignment vertical="center"/>
    </xf>
    <xf numFmtId="0" fontId="15" fillId="6" borderId="130" xfId="0" applyFont="1" applyFill="1" applyBorder="1" applyAlignment="1">
      <alignment horizontal="center" vertical="center"/>
    </xf>
    <xf numFmtId="0" fontId="15" fillId="6" borderId="39" xfId="0" applyFont="1" applyFill="1" applyBorder="1" applyAlignment="1">
      <alignment horizontal="center" vertical="center"/>
    </xf>
    <xf numFmtId="0" fontId="15" fillId="6" borderId="99" xfId="0" applyFont="1" applyFill="1" applyBorder="1" applyAlignment="1">
      <alignment horizontal="center" vertical="center"/>
    </xf>
    <xf numFmtId="0" fontId="15" fillId="6" borderId="99" xfId="0" applyFont="1" applyFill="1" applyBorder="1" applyAlignment="1">
      <alignment vertical="center"/>
    </xf>
    <xf numFmtId="0" fontId="15" fillId="6" borderId="76" xfId="0" applyFont="1" applyFill="1" applyBorder="1" applyAlignment="1">
      <alignment horizontal="center" vertical="center"/>
    </xf>
    <xf numFmtId="0" fontId="15" fillId="6" borderId="41" xfId="0" applyFont="1" applyFill="1" applyBorder="1" applyAlignment="1">
      <alignment vertical="center"/>
    </xf>
    <xf numFmtId="0" fontId="15" fillId="6" borderId="42" xfId="0" applyFont="1" applyFill="1" applyBorder="1" applyAlignment="1">
      <alignment vertical="center"/>
    </xf>
    <xf numFmtId="187" fontId="15" fillId="6" borderId="42" xfId="0" applyNumberFormat="1" applyFont="1" applyFill="1" applyBorder="1" applyAlignment="1">
      <alignment vertical="center"/>
    </xf>
    <xf numFmtId="0" fontId="15" fillId="6" borderId="42" xfId="0" applyFont="1" applyFill="1" applyBorder="1" applyAlignment="1">
      <alignment horizontal="center" vertical="center"/>
    </xf>
    <xf numFmtId="0" fontId="15" fillId="6" borderId="73" xfId="0" applyFont="1" applyFill="1" applyBorder="1" applyAlignment="1">
      <alignment horizontal="center" vertical="center"/>
    </xf>
    <xf numFmtId="0" fontId="0" fillId="6" borderId="9" xfId="0" applyFont="1" applyFill="1" applyBorder="1">
      <alignment vertical="center"/>
    </xf>
    <xf numFmtId="0" fontId="0" fillId="6" borderId="10" xfId="0" applyFont="1" applyFill="1" applyBorder="1">
      <alignment vertical="center"/>
    </xf>
    <xf numFmtId="0" fontId="0" fillId="6" borderId="1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1" xfId="0" applyFont="1" applyFill="1" applyBorder="1" applyAlignment="1">
      <alignment horizontal="right" vertical="top" wrapText="1"/>
    </xf>
    <xf numFmtId="0" fontId="0" fillId="6" borderId="8" xfId="0" applyFont="1" applyFill="1" applyBorder="1" applyAlignment="1">
      <alignment horizontal="right" vertical="top" wrapText="1"/>
    </xf>
    <xf numFmtId="0" fontId="0" fillId="6" borderId="47" xfId="0" applyFont="1" applyFill="1" applyBorder="1" applyAlignment="1">
      <alignment horizontal="center" vertical="center" wrapText="1"/>
    </xf>
    <xf numFmtId="0" fontId="0" fillId="6" borderId="7"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29" xfId="0" applyNumberFormat="1" applyFont="1" applyFill="1" applyBorder="1" applyAlignment="1">
      <alignment horizontal="center" vertical="center"/>
    </xf>
    <xf numFmtId="0" fontId="0" fillId="6" borderId="31" xfId="0" applyFont="1" applyFill="1" applyBorder="1" applyAlignment="1">
      <alignment horizontal="center" vertical="center"/>
    </xf>
    <xf numFmtId="176" fontId="0" fillId="6" borderId="33" xfId="0" applyNumberFormat="1" applyFont="1" applyFill="1" applyBorder="1" applyAlignment="1">
      <alignment horizontal="center" vertical="center"/>
    </xf>
    <xf numFmtId="0" fontId="0" fillId="6" borderId="32" xfId="0" applyFont="1" applyFill="1" applyBorder="1" applyAlignment="1">
      <alignment horizontal="center" vertical="center"/>
    </xf>
    <xf numFmtId="177" fontId="0" fillId="6" borderId="30" xfId="0" applyNumberFormat="1" applyFont="1" applyFill="1" applyBorder="1" applyAlignment="1">
      <alignment horizontal="right" vertical="center"/>
    </xf>
    <xf numFmtId="0" fontId="0" fillId="6" borderId="95" xfId="0" applyFont="1" applyFill="1" applyBorder="1" applyAlignment="1">
      <alignment horizontal="right" vertical="top" wrapText="1"/>
    </xf>
    <xf numFmtId="0" fontId="15" fillId="6" borderId="95" xfId="0" applyFont="1" applyFill="1" applyBorder="1" applyAlignment="1">
      <alignment horizontal="right" vertical="top" wrapText="1"/>
    </xf>
    <xf numFmtId="0" fontId="0" fillId="6" borderId="80" xfId="0" applyFont="1" applyFill="1" applyBorder="1" applyAlignment="1">
      <alignment horizontal="right" vertical="top" wrapText="1"/>
    </xf>
    <xf numFmtId="0" fontId="39" fillId="6" borderId="0" xfId="0" applyFont="1" applyFill="1">
      <alignment vertical="center"/>
    </xf>
    <xf numFmtId="0" fontId="39" fillId="6" borderId="0" xfId="0" applyFont="1" applyFill="1" applyAlignment="1">
      <alignment horizontal="right" vertical="center" wrapText="1"/>
    </xf>
    <xf numFmtId="0" fontId="15" fillId="6" borderId="0" xfId="0" applyFont="1" applyFill="1">
      <alignment vertical="center"/>
    </xf>
    <xf numFmtId="0" fontId="39" fillId="6" borderId="0" xfId="0" applyFont="1" applyFill="1" applyAlignment="1">
      <alignment vertical="center" wrapText="1"/>
    </xf>
    <xf numFmtId="0" fontId="0" fillId="6" borderId="0" xfId="0" applyFont="1" applyFill="1" applyAlignment="1">
      <alignment vertical="center"/>
    </xf>
    <xf numFmtId="0" fontId="39" fillId="6" borderId="0" xfId="0" applyFont="1" applyFill="1" applyAlignment="1">
      <alignment horizontal="right" vertical="center"/>
    </xf>
    <xf numFmtId="0" fontId="0" fillId="6" borderId="0" xfId="0" applyFont="1" applyFill="1" applyAlignment="1">
      <alignment vertical="center" wrapText="1"/>
    </xf>
    <xf numFmtId="0" fontId="0" fillId="6" borderId="0" xfId="0" applyFont="1" applyFill="1" applyAlignment="1">
      <alignment horizontal="center" vertical="center" wrapText="1"/>
    </xf>
    <xf numFmtId="0" fontId="15"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178" fontId="0" fillId="6" borderId="30" xfId="0" applyNumberFormat="1" applyFont="1" applyFill="1" applyBorder="1" applyAlignment="1">
      <alignment horizontal="center" vertical="center"/>
    </xf>
    <xf numFmtId="0" fontId="0" fillId="6" borderId="1" xfId="0" applyFont="1" applyFill="1" applyBorder="1" applyAlignment="1">
      <alignment horizontal="center" vertical="center" wrapText="1"/>
    </xf>
    <xf numFmtId="179" fontId="0" fillId="6" borderId="30" xfId="0" applyNumberFormat="1" applyFont="1" applyFill="1" applyBorder="1" applyAlignment="1">
      <alignment horizontal="center" vertical="center"/>
    </xf>
    <xf numFmtId="0" fontId="15" fillId="6" borderId="0" xfId="0" applyFont="1" applyFill="1" applyBorder="1" applyAlignment="1">
      <alignment horizontal="left" vertical="center"/>
    </xf>
    <xf numFmtId="0" fontId="0" fillId="6" borderId="0" xfId="0" applyFont="1" applyFill="1" applyBorder="1" applyAlignment="1">
      <alignment horizontal="left" vertical="center"/>
    </xf>
    <xf numFmtId="0" fontId="0" fillId="6" borderId="0" xfId="0" applyFont="1" applyFill="1" applyBorder="1" applyAlignment="1">
      <alignment horizontal="center" vertical="center"/>
    </xf>
    <xf numFmtId="178" fontId="0" fillId="6" borderId="0" xfId="0" applyNumberFormat="1" applyFont="1" applyFill="1" applyBorder="1" applyAlignment="1">
      <alignment horizontal="center" vertical="center"/>
    </xf>
    <xf numFmtId="0" fontId="0" fillId="6" borderId="56" xfId="0" applyFont="1" applyFill="1" applyBorder="1" applyAlignment="1">
      <alignment horizontal="center" vertical="center" wrapText="1"/>
    </xf>
    <xf numFmtId="49" fontId="0" fillId="6" borderId="0" xfId="0" applyNumberFormat="1" applyFont="1" applyFill="1" applyBorder="1" applyAlignment="1">
      <alignment horizontal="right" vertical="center" wrapText="1"/>
    </xf>
    <xf numFmtId="49" fontId="0" fillId="6" borderId="0" xfId="0" applyNumberFormat="1" applyFont="1" applyFill="1" applyBorder="1" applyAlignment="1">
      <alignment horizontal="right" vertical="top" wrapText="1"/>
    </xf>
    <xf numFmtId="49" fontId="0" fillId="6" borderId="140" xfId="0" applyNumberFormat="1" applyFont="1" applyFill="1" applyBorder="1" applyAlignment="1">
      <alignment horizontal="right" vertical="top" wrapText="1"/>
    </xf>
    <xf numFmtId="0" fontId="0" fillId="6" borderId="0" xfId="0" applyFont="1" applyFill="1" applyAlignment="1">
      <alignment horizontal="left" vertical="center"/>
    </xf>
    <xf numFmtId="0" fontId="0" fillId="6" borderId="6" xfId="0" applyFont="1" applyFill="1" applyBorder="1" applyAlignment="1">
      <alignment horizontal="right" vertical="top" wrapText="1"/>
    </xf>
    <xf numFmtId="0" fontId="0" fillId="6" borderId="0" xfId="0" applyFont="1" applyFill="1" applyAlignment="1">
      <alignment vertical="top"/>
    </xf>
    <xf numFmtId="0" fontId="15" fillId="6" borderId="57" xfId="0" applyFont="1" applyFill="1" applyBorder="1" applyAlignment="1">
      <alignment horizontal="right" vertical="top" wrapText="1"/>
    </xf>
    <xf numFmtId="49" fontId="0" fillId="6" borderId="59" xfId="0" applyNumberFormat="1" applyFont="1" applyFill="1" applyBorder="1" applyAlignment="1">
      <alignment horizontal="right" vertical="center"/>
    </xf>
    <xf numFmtId="49" fontId="0" fillId="6" borderId="61" xfId="0" applyNumberFormat="1" applyFont="1" applyFill="1" applyBorder="1" applyAlignment="1">
      <alignment horizontal="right" vertical="center"/>
    </xf>
    <xf numFmtId="49" fontId="0" fillId="6" borderId="63" xfId="0" applyNumberFormat="1" applyFont="1" applyFill="1" applyBorder="1" applyAlignment="1">
      <alignment horizontal="right" vertical="center"/>
    </xf>
    <xf numFmtId="0" fontId="0" fillId="6" borderId="37" xfId="0" applyFont="1" applyFill="1" applyBorder="1" applyAlignment="1">
      <alignment horizontal="center" vertical="center" wrapText="1"/>
    </xf>
    <xf numFmtId="0" fontId="0" fillId="6" borderId="61" xfId="0" applyFont="1" applyFill="1" applyBorder="1" applyAlignment="1">
      <alignment horizontal="center" vertical="center"/>
    </xf>
    <xf numFmtId="49" fontId="41" fillId="6" borderId="57" xfId="0" applyNumberFormat="1" applyFont="1" applyFill="1" applyBorder="1" applyAlignment="1">
      <alignment horizontal="right" vertical="center" wrapText="1"/>
    </xf>
    <xf numFmtId="49" fontId="41" fillId="6" borderId="60" xfId="0" applyNumberFormat="1" applyFont="1" applyFill="1" applyBorder="1" applyAlignment="1">
      <alignment horizontal="right" vertical="center" wrapText="1"/>
    </xf>
    <xf numFmtId="49" fontId="0" fillId="6" borderId="41" xfId="0" applyNumberFormat="1" applyFont="1" applyFill="1" applyBorder="1" applyAlignment="1">
      <alignment horizontal="right" vertical="center"/>
    </xf>
    <xf numFmtId="49" fontId="0" fillId="6" borderId="41" xfId="0" applyNumberFormat="1" applyFont="1" applyFill="1" applyBorder="1" applyAlignment="1">
      <alignment horizontal="right" vertical="center" wrapText="1"/>
    </xf>
    <xf numFmtId="49" fontId="0" fillId="6" borderId="63" xfId="0" applyNumberFormat="1" applyFont="1" applyFill="1" applyBorder="1" applyAlignment="1">
      <alignment horizontal="right" vertical="center" wrapText="1"/>
    </xf>
    <xf numFmtId="49" fontId="0" fillId="6" borderId="60" xfId="0" applyNumberFormat="1" applyFont="1" applyFill="1" applyBorder="1" applyAlignment="1">
      <alignment horizontal="right" vertical="center" wrapText="1"/>
    </xf>
    <xf numFmtId="49" fontId="0" fillId="6" borderId="60" xfId="0" applyNumberFormat="1" applyFont="1" applyFill="1" applyBorder="1" applyAlignment="1">
      <alignment horizontal="right" vertical="center"/>
    </xf>
    <xf numFmtId="0" fontId="42" fillId="6" borderId="0" xfId="0" applyFont="1" applyFill="1">
      <alignment vertical="center"/>
    </xf>
    <xf numFmtId="0" fontId="43" fillId="6" borderId="0" xfId="0" applyFont="1" applyFill="1">
      <alignment vertical="center"/>
    </xf>
    <xf numFmtId="0" fontId="43" fillId="6" borderId="0" xfId="0" applyFont="1" applyFill="1" applyAlignment="1">
      <alignment horizontal="center" vertical="center"/>
    </xf>
    <xf numFmtId="49" fontId="0" fillId="6" borderId="61" xfId="0" applyNumberFormat="1" applyFont="1" applyFill="1" applyBorder="1" applyAlignment="1">
      <alignment horizontal="right" vertical="center" wrapText="1"/>
    </xf>
    <xf numFmtId="49" fontId="0" fillId="6" borderId="57" xfId="0" applyNumberFormat="1" applyFont="1" applyFill="1" applyBorder="1" applyAlignment="1">
      <alignment horizontal="right" vertical="center" wrapText="1"/>
    </xf>
    <xf numFmtId="49" fontId="0" fillId="6" borderId="59" xfId="0" applyNumberFormat="1" applyFont="1" applyFill="1" applyBorder="1" applyAlignment="1">
      <alignment horizontal="right" vertical="center" wrapText="1"/>
    </xf>
    <xf numFmtId="49" fontId="0" fillId="6" borderId="138" xfId="0" applyNumberFormat="1" applyFont="1" applyFill="1" applyBorder="1" applyAlignment="1">
      <alignment horizontal="right" vertical="center"/>
    </xf>
    <xf numFmtId="0" fontId="45" fillId="6" borderId="0" xfId="0" applyFont="1" applyFill="1" applyBorder="1" applyAlignment="1">
      <alignment horizontal="left" vertical="center" wrapText="1"/>
    </xf>
    <xf numFmtId="0" fontId="45" fillId="6" borderId="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1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horizontal="left" vertical="center" wrapText="1"/>
    </xf>
    <xf numFmtId="0" fontId="39" fillId="6" borderId="9" xfId="0" applyFont="1" applyFill="1" applyBorder="1">
      <alignment vertical="center"/>
    </xf>
    <xf numFmtId="0" fontId="15" fillId="6" borderId="10" xfId="0" applyFont="1" applyFill="1" applyBorder="1">
      <alignment vertical="center"/>
    </xf>
    <xf numFmtId="0" fontId="15" fillId="6" borderId="10" xfId="0" applyFont="1" applyFill="1" applyBorder="1" applyAlignment="1">
      <alignment horizontal="center" vertical="center"/>
    </xf>
    <xf numFmtId="0" fontId="15" fillId="6" borderId="2"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11" xfId="0" applyFont="1" applyFill="1" applyBorder="1">
      <alignment vertical="center"/>
    </xf>
    <xf numFmtId="0" fontId="0" fillId="6" borderId="26" xfId="0" applyFont="1" applyFill="1" applyBorder="1" applyAlignment="1">
      <alignment horizontal="center" vertical="center"/>
    </xf>
    <xf numFmtId="0" fontId="0" fillId="6" borderId="0" xfId="0" applyFont="1" applyFill="1" applyBorder="1">
      <alignment vertical="center"/>
    </xf>
    <xf numFmtId="178" fontId="0" fillId="6" borderId="26" xfId="0" applyNumberFormat="1" applyFont="1" applyFill="1" applyBorder="1" applyAlignment="1">
      <alignment horizontal="center" vertical="center"/>
    </xf>
    <xf numFmtId="0" fontId="0" fillId="6" borderId="0" xfId="0" applyFont="1" applyFill="1" applyBorder="1" applyAlignment="1">
      <alignment horizontal="center"/>
    </xf>
    <xf numFmtId="0" fontId="46" fillId="6" borderId="11" xfId="0" applyFont="1" applyFill="1" applyBorder="1">
      <alignment vertical="center"/>
    </xf>
    <xf numFmtId="0" fontId="46" fillId="6" borderId="0" xfId="0" applyFont="1" applyFill="1" applyBorder="1">
      <alignment vertical="center"/>
    </xf>
    <xf numFmtId="0" fontId="0" fillId="6" borderId="8" xfId="0" applyFont="1" applyFill="1" applyBorder="1">
      <alignment vertical="center"/>
    </xf>
    <xf numFmtId="0" fontId="0" fillId="6" borderId="6" xfId="0" applyFont="1" applyFill="1" applyBorder="1">
      <alignment vertical="center"/>
    </xf>
    <xf numFmtId="0" fontId="0" fillId="6" borderId="6" xfId="0" applyFont="1" applyFill="1" applyBorder="1" applyAlignment="1">
      <alignment horizontal="center" vertical="center"/>
    </xf>
    <xf numFmtId="0" fontId="0" fillId="6" borderId="4"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6" borderId="141" xfId="0" applyFont="1" applyFill="1" applyBorder="1">
      <alignment vertical="center"/>
    </xf>
    <xf numFmtId="0" fontId="32" fillId="6" borderId="0" xfId="0" applyFont="1" applyFill="1" applyBorder="1" applyAlignment="1">
      <alignment horizontal="center" vertical="center"/>
    </xf>
    <xf numFmtId="0" fontId="42" fillId="6" borderId="0" xfId="0" applyFont="1" applyFill="1" applyAlignment="1">
      <alignment vertical="top"/>
    </xf>
    <xf numFmtId="0" fontId="41" fillId="6" borderId="66" xfId="0" applyFont="1" applyFill="1" applyBorder="1" applyAlignment="1">
      <alignment vertical="center"/>
    </xf>
    <xf numFmtId="0" fontId="15" fillId="6" borderId="60" xfId="0" applyFont="1" applyFill="1" applyBorder="1" applyAlignment="1">
      <alignment horizontal="right" vertical="top" wrapText="1"/>
    </xf>
    <xf numFmtId="0" fontId="34" fillId="6" borderId="0" xfId="0" applyFont="1" applyFill="1" applyBorder="1">
      <alignment vertical="center"/>
    </xf>
    <xf numFmtId="0" fontId="0" fillId="6" borderId="72" xfId="0" applyFont="1" applyFill="1" applyBorder="1" applyAlignment="1">
      <alignment horizontal="center" vertical="center" wrapText="1"/>
    </xf>
    <xf numFmtId="0" fontId="0" fillId="6" borderId="63" xfId="0" applyFont="1" applyFill="1" applyBorder="1" applyAlignment="1">
      <alignment horizontal="right" vertical="top" wrapText="1"/>
    </xf>
    <xf numFmtId="0" fontId="41" fillId="6" borderId="57" xfId="0" applyFont="1" applyFill="1" applyBorder="1" applyAlignment="1">
      <alignment horizontal="right" vertical="top" wrapText="1"/>
    </xf>
    <xf numFmtId="0" fontId="41" fillId="6" borderId="63" xfId="0" applyFont="1" applyFill="1" applyBorder="1" applyAlignment="1">
      <alignment horizontal="right" vertical="top" wrapText="1"/>
    </xf>
    <xf numFmtId="0" fontId="0" fillId="6" borderId="12" xfId="0" applyFont="1" applyFill="1" applyBorder="1">
      <alignment vertical="center"/>
    </xf>
    <xf numFmtId="0" fontId="0" fillId="6" borderId="13" xfId="0" applyFont="1" applyFill="1" applyBorder="1">
      <alignment vertical="center"/>
    </xf>
    <xf numFmtId="0" fontId="0" fillId="6" borderId="13"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right" vertical="top"/>
    </xf>
    <xf numFmtId="0" fontId="15" fillId="6" borderId="16" xfId="0" applyFont="1" applyFill="1" applyBorder="1" applyAlignment="1">
      <alignment horizontal="right" vertical="center"/>
    </xf>
    <xf numFmtId="0" fontId="0" fillId="6" borderId="16" xfId="0" applyFont="1" applyFill="1" applyBorder="1">
      <alignment vertical="center"/>
    </xf>
    <xf numFmtId="0" fontId="0" fillId="6" borderId="15" xfId="0" applyFont="1" applyFill="1" applyBorder="1" applyAlignment="1">
      <alignment horizontal="center" vertical="center"/>
    </xf>
    <xf numFmtId="0" fontId="0" fillId="6" borderId="17" xfId="0" applyFont="1" applyFill="1" applyBorder="1">
      <alignment vertical="center"/>
    </xf>
    <xf numFmtId="0" fontId="0" fillId="6" borderId="18" xfId="0" applyFont="1" applyFill="1" applyBorder="1">
      <alignment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2" xfId="0" applyFont="1" applyFill="1" applyBorder="1" applyAlignment="1">
      <alignment horizontal="left" vertical="center" wrapText="1"/>
    </xf>
    <xf numFmtId="0" fontId="0" fillId="6" borderId="73" xfId="0" applyFont="1" applyFill="1" applyBorder="1" applyAlignment="1">
      <alignment horizontal="left" vertical="center" wrapText="1"/>
    </xf>
    <xf numFmtId="0" fontId="32" fillId="6" borderId="5" xfId="0" applyFont="1" applyFill="1" applyBorder="1" applyAlignment="1">
      <alignment horizontal="center" vertical="center"/>
    </xf>
    <xf numFmtId="0" fontId="32" fillId="6" borderId="45" xfId="0" applyFont="1" applyFill="1" applyBorder="1" applyAlignment="1">
      <alignment horizontal="center" vertical="center"/>
    </xf>
    <xf numFmtId="0" fontId="0" fillId="6" borderId="56" xfId="0" applyFont="1" applyFill="1" applyBorder="1" applyAlignment="1">
      <alignment horizontal="center" vertical="center" wrapText="1"/>
    </xf>
    <xf numFmtId="0" fontId="0" fillId="6" borderId="72" xfId="0" applyFont="1" applyFill="1" applyBorder="1" applyAlignment="1">
      <alignment horizontal="center" vertical="center" wrapText="1"/>
    </xf>
    <xf numFmtId="0" fontId="0" fillId="6" borderId="29" xfId="0" applyFont="1" applyFill="1" applyBorder="1" applyAlignment="1">
      <alignment horizontal="left" vertical="center" wrapText="1"/>
    </xf>
    <xf numFmtId="0" fontId="0" fillId="6" borderId="63" xfId="0" applyFont="1" applyFill="1" applyBorder="1" applyAlignment="1">
      <alignment horizontal="left" vertical="center" wrapText="1"/>
    </xf>
    <xf numFmtId="0" fontId="0" fillId="6" borderId="26" xfId="0" applyFont="1" applyFill="1" applyBorder="1" applyAlignment="1">
      <alignment horizontal="left" vertical="center" wrapText="1"/>
    </xf>
    <xf numFmtId="0" fontId="0" fillId="6" borderId="41" xfId="0" applyFont="1" applyFill="1" applyBorder="1" applyAlignment="1">
      <alignment horizontal="left" vertical="center" wrapText="1"/>
    </xf>
    <xf numFmtId="0" fontId="0" fillId="6" borderId="46" xfId="0" applyFont="1" applyFill="1" applyBorder="1" applyAlignment="1">
      <alignment horizontal="center" vertical="center" wrapText="1"/>
    </xf>
    <xf numFmtId="0" fontId="0" fillId="6" borderId="32" xfId="0" applyFont="1" applyFill="1" applyBorder="1" applyAlignment="1">
      <alignment horizontal="left" vertical="center" wrapText="1"/>
    </xf>
    <xf numFmtId="0" fontId="0" fillId="6" borderId="113" xfId="0" applyFont="1" applyFill="1" applyBorder="1" applyAlignment="1">
      <alignment horizontal="left" vertical="center" wrapText="1"/>
    </xf>
    <xf numFmtId="0" fontId="0" fillId="6" borderId="0"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6" borderId="0" xfId="0" applyFont="1" applyFill="1" applyBorder="1" applyAlignment="1">
      <alignment horizontal="left" vertical="center" wrapText="1"/>
    </xf>
    <xf numFmtId="0" fontId="0" fillId="6" borderId="3" xfId="0" applyFont="1" applyFill="1" applyBorder="1" applyAlignment="1">
      <alignment horizontal="left" vertical="center" wrapText="1"/>
    </xf>
    <xf numFmtId="0" fontId="32" fillId="6" borderId="9" xfId="0" applyFont="1" applyFill="1" applyBorder="1" applyAlignment="1">
      <alignment horizontal="center" vertical="center"/>
    </xf>
    <xf numFmtId="0" fontId="32" fillId="6" borderId="2" xfId="0" applyFont="1" applyFill="1" applyBorder="1" applyAlignment="1">
      <alignment horizontal="center" vertical="center"/>
    </xf>
    <xf numFmtId="0" fontId="32" fillId="6" borderId="8" xfId="0" applyFont="1" applyFill="1" applyBorder="1" applyAlignment="1">
      <alignment horizontal="center" vertical="center"/>
    </xf>
    <xf numFmtId="0" fontId="32" fillId="6" borderId="4" xfId="0" applyFont="1" applyFill="1" applyBorder="1" applyAlignment="1">
      <alignment horizontal="center" vertical="center"/>
    </xf>
    <xf numFmtId="0" fontId="32" fillId="6" borderId="75" xfId="0" applyFont="1" applyFill="1" applyBorder="1" applyAlignment="1">
      <alignment horizontal="center" vertical="center"/>
    </xf>
    <xf numFmtId="0" fontId="32" fillId="6" borderId="76" xfId="0" applyFont="1" applyFill="1" applyBorder="1" applyAlignment="1">
      <alignment horizontal="center" vertical="center"/>
    </xf>
    <xf numFmtId="0" fontId="0" fillId="6" borderId="45" xfId="0" applyFont="1" applyFill="1" applyBorder="1" applyAlignment="1">
      <alignment horizontal="left" vertical="center" wrapText="1"/>
    </xf>
    <xf numFmtId="0" fontId="32" fillId="6" borderId="46" xfId="0" applyFont="1" applyFill="1" applyBorder="1" applyAlignment="1">
      <alignment horizontal="center" vertical="center"/>
    </xf>
    <xf numFmtId="0" fontId="32" fillId="6" borderId="73" xfId="0" applyFont="1" applyFill="1" applyBorder="1" applyAlignment="1">
      <alignment horizontal="center" vertical="center"/>
    </xf>
    <xf numFmtId="0" fontId="0" fillId="6" borderId="48" xfId="0" applyFont="1" applyFill="1" applyBorder="1" applyAlignment="1">
      <alignment horizontal="left" vertical="center" wrapText="1"/>
    </xf>
    <xf numFmtId="0" fontId="0" fillId="6" borderId="49" xfId="0" applyFont="1" applyFill="1" applyBorder="1" applyAlignment="1">
      <alignment horizontal="left" vertical="center" wrapText="1"/>
    </xf>
    <xf numFmtId="0" fontId="0" fillId="6" borderId="35" xfId="0" applyFont="1" applyFill="1" applyBorder="1" applyAlignment="1">
      <alignment vertical="center" wrapText="1"/>
    </xf>
    <xf numFmtId="0" fontId="0" fillId="6" borderId="44" xfId="0" applyFont="1" applyFill="1" applyBorder="1" applyAlignment="1">
      <alignment vertical="center" wrapText="1"/>
    </xf>
    <xf numFmtId="0" fontId="32" fillId="6" borderId="50" xfId="0" applyFont="1" applyFill="1" applyBorder="1" applyAlignment="1">
      <alignment horizontal="center" vertical="center"/>
    </xf>
    <xf numFmtId="0" fontId="32" fillId="6" borderId="74" xfId="0" applyFont="1" applyFill="1" applyBorder="1" applyAlignment="1">
      <alignment horizontal="center" vertical="center"/>
    </xf>
    <xf numFmtId="0" fontId="0" fillId="6" borderId="10" xfId="0" applyFont="1" applyFill="1" applyBorder="1">
      <alignment vertical="center"/>
    </xf>
    <xf numFmtId="0" fontId="31" fillId="6" borderId="6" xfId="0" applyFont="1" applyFill="1" applyBorder="1" applyAlignment="1">
      <alignment horizontal="left"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43" xfId="0" applyFont="1" applyFill="1" applyBorder="1" applyAlignment="1">
      <alignment horizontal="center" vertical="center" wrapText="1"/>
    </xf>
    <xf numFmtId="0" fontId="48" fillId="6" borderId="109" xfId="0" applyFont="1" applyFill="1" applyBorder="1">
      <alignment vertical="center"/>
    </xf>
    <xf numFmtId="0" fontId="39" fillId="6" borderId="109" xfId="0" applyFont="1" applyFill="1" applyBorder="1">
      <alignment vertical="center"/>
    </xf>
    <xf numFmtId="0" fontId="48" fillId="6" borderId="0" xfId="0" applyFont="1" applyFill="1" applyBorder="1">
      <alignment vertical="center"/>
    </xf>
    <xf numFmtId="0" fontId="15" fillId="6" borderId="6" xfId="0" applyFont="1" applyFill="1" applyBorder="1" applyAlignment="1">
      <alignment horizontal="left" vertical="top" wrapText="1"/>
    </xf>
    <xf numFmtId="0" fontId="15" fillId="6" borderId="4" xfId="0" applyFont="1" applyFill="1" applyBorder="1" applyAlignment="1">
      <alignment horizontal="left" vertical="top" wrapText="1"/>
    </xf>
    <xf numFmtId="0" fontId="0" fillId="6" borderId="78" xfId="0" applyFont="1" applyFill="1" applyBorder="1" applyAlignment="1">
      <alignment horizontal="left" vertical="center" wrapText="1"/>
    </xf>
    <xf numFmtId="0" fontId="0" fillId="6" borderId="10" xfId="0" applyFont="1"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35" xfId="0" applyFont="1" applyFill="1" applyBorder="1" applyAlignment="1">
      <alignment horizontal="left" vertical="center" wrapText="1"/>
    </xf>
    <xf numFmtId="0" fontId="0" fillId="6" borderId="44" xfId="0" applyFont="1" applyFill="1" applyBorder="1" applyAlignment="1">
      <alignment horizontal="left" vertical="center" wrapText="1"/>
    </xf>
    <xf numFmtId="0" fontId="0" fillId="6" borderId="51" xfId="0" applyFont="1" applyFill="1" applyBorder="1" applyAlignment="1">
      <alignment horizontal="center" vertical="center" wrapText="1"/>
    </xf>
    <xf numFmtId="0" fontId="32" fillId="6" borderId="75" xfId="0" applyFont="1" applyFill="1" applyBorder="1" applyAlignment="1">
      <alignment horizontal="center" vertical="center" wrapText="1"/>
    </xf>
    <xf numFmtId="0" fontId="32" fillId="6" borderId="76" xfId="0" applyFont="1" applyFill="1" applyBorder="1" applyAlignment="1">
      <alignment horizontal="center" vertical="center" wrapText="1"/>
    </xf>
    <xf numFmtId="0" fontId="32" fillId="6" borderId="68" xfId="0" applyFont="1" applyFill="1" applyBorder="1" applyAlignment="1">
      <alignment horizontal="center" vertical="center" wrapText="1"/>
    </xf>
    <xf numFmtId="0" fontId="32" fillId="6" borderId="69" xfId="0" applyFont="1" applyFill="1" applyBorder="1" applyAlignment="1">
      <alignment horizontal="center" vertical="center" wrapText="1"/>
    </xf>
    <xf numFmtId="0" fontId="32" fillId="6" borderId="70" xfId="0" applyFont="1" applyFill="1" applyBorder="1" applyAlignment="1">
      <alignment horizontal="center" vertical="center" wrapText="1"/>
    </xf>
    <xf numFmtId="0" fontId="32" fillId="6" borderId="71" xfId="0" applyFont="1" applyFill="1" applyBorder="1" applyAlignment="1">
      <alignment horizontal="center" vertical="center" wrapText="1"/>
    </xf>
    <xf numFmtId="0" fontId="32" fillId="6" borderId="46" xfId="0" applyFont="1" applyFill="1" applyBorder="1" applyAlignment="1">
      <alignment horizontal="center" vertical="center" wrapText="1"/>
    </xf>
    <xf numFmtId="0" fontId="32" fillId="6" borderId="73" xfId="0" applyFont="1" applyFill="1" applyBorder="1" applyAlignment="1">
      <alignment horizontal="center" vertical="center" wrapText="1"/>
    </xf>
    <xf numFmtId="0" fontId="0" fillId="6" borderId="98" xfId="0" applyFont="1" applyFill="1" applyBorder="1" applyAlignment="1">
      <alignment horizontal="center" vertical="center" wrapText="1"/>
    </xf>
    <xf numFmtId="49" fontId="0" fillId="6" borderId="42" xfId="0" applyNumberFormat="1" applyFont="1" applyFill="1" applyBorder="1" applyAlignment="1">
      <alignment horizontal="left" vertical="center" wrapText="1"/>
    </xf>
    <xf numFmtId="49" fontId="0" fillId="6" borderId="73" xfId="0" applyNumberFormat="1" applyFont="1" applyFill="1" applyBorder="1" applyAlignment="1">
      <alignment horizontal="left" vertical="center" wrapText="1"/>
    </xf>
    <xf numFmtId="0" fontId="15" fillId="6" borderId="23"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69" xfId="0" applyFont="1" applyFill="1" applyBorder="1" applyAlignment="1">
      <alignment horizontal="left" vertical="center" wrapText="1"/>
    </xf>
    <xf numFmtId="0" fontId="15" fillId="6" borderId="63" xfId="0" applyFont="1" applyFill="1" applyBorder="1" applyAlignment="1">
      <alignment horizontal="left" vertical="center" wrapText="1"/>
    </xf>
    <xf numFmtId="0" fontId="15" fillId="6" borderId="83" xfId="0" applyFont="1" applyFill="1" applyBorder="1" applyAlignment="1">
      <alignment horizontal="left" vertical="center" wrapText="1"/>
    </xf>
    <xf numFmtId="0" fontId="15" fillId="6" borderId="71" xfId="0" applyFont="1" applyFill="1" applyBorder="1" applyAlignment="1">
      <alignment horizontal="left" vertical="center" wrapText="1"/>
    </xf>
    <xf numFmtId="0" fontId="0" fillId="6" borderId="37"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6" borderId="74"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2" fillId="6" borderId="4" xfId="0" applyFont="1" applyFill="1" applyBorder="1" applyAlignment="1">
      <alignment horizontal="center" vertical="center" wrapText="1"/>
    </xf>
    <xf numFmtId="178" fontId="0" fillId="6" borderId="120" xfId="0" applyNumberFormat="1" applyFont="1" applyFill="1" applyBorder="1" applyAlignment="1">
      <alignment horizontal="center" vertical="center"/>
    </xf>
    <xf numFmtId="178" fontId="0" fillId="6" borderId="142" xfId="0" applyNumberFormat="1" applyFont="1" applyFill="1" applyBorder="1" applyAlignment="1">
      <alignment horizontal="center" vertical="center"/>
    </xf>
    <xf numFmtId="0" fontId="31" fillId="6" borderId="0" xfId="0" applyFont="1" applyFill="1">
      <alignment vertical="center"/>
    </xf>
    <xf numFmtId="0" fontId="39" fillId="6" borderId="6" xfId="0" applyFont="1" applyFill="1" applyBorder="1">
      <alignment vertical="center"/>
    </xf>
    <xf numFmtId="0" fontId="0" fillId="6" borderId="64" xfId="0" applyFont="1" applyFill="1" applyBorder="1" applyAlignment="1">
      <alignment horizontal="left" vertical="center" wrapText="1"/>
    </xf>
    <xf numFmtId="0" fontId="0" fillId="6" borderId="65" xfId="0" applyFont="1" applyFill="1" applyBorder="1" applyAlignment="1">
      <alignment horizontal="left" vertical="center" wrapText="1"/>
    </xf>
    <xf numFmtId="0" fontId="32" fillId="6" borderId="47"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15" fillId="6" borderId="36" xfId="0" applyFont="1" applyFill="1" applyBorder="1" applyAlignment="1">
      <alignment horizontal="left" vertical="center" wrapText="1"/>
    </xf>
    <xf numFmtId="0" fontId="0" fillId="6" borderId="36" xfId="0" applyFont="1" applyFill="1" applyBorder="1" applyAlignment="1">
      <alignment horizontal="left" vertical="center" wrapText="1"/>
    </xf>
    <xf numFmtId="0" fontId="0" fillId="6" borderId="52" xfId="0" applyFont="1" applyFill="1" applyBorder="1" applyAlignment="1">
      <alignment horizontal="left" vertical="center" wrapText="1"/>
    </xf>
    <xf numFmtId="0" fontId="0" fillId="6" borderId="120" xfId="0" applyFont="1" applyFill="1" applyBorder="1" applyAlignment="1">
      <alignment horizontal="left" vertical="center" wrapText="1"/>
    </xf>
    <xf numFmtId="0" fontId="32" fillId="6" borderId="40"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15" fillId="6" borderId="48" xfId="0" applyFont="1" applyFill="1" applyBorder="1" applyAlignment="1">
      <alignment horizontal="left" vertical="center" wrapText="1"/>
    </xf>
    <xf numFmtId="0" fontId="0" fillId="6" borderId="9"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15" fillId="6" borderId="60"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0" fillId="6" borderId="3" xfId="0" applyFont="1" applyFill="1" applyBorder="1" applyAlignment="1">
      <alignment horizontal="center" vertical="center" wrapText="1"/>
    </xf>
    <xf numFmtId="0" fontId="0" fillId="6" borderId="70" xfId="0" applyFont="1" applyFill="1" applyBorder="1" applyAlignment="1">
      <alignment horizontal="center" vertical="center" wrapText="1"/>
    </xf>
    <xf numFmtId="0" fontId="0" fillId="6" borderId="71" xfId="0" applyFont="1" applyFill="1" applyBorder="1" applyAlignment="1">
      <alignment horizontal="center" vertical="center" wrapText="1"/>
    </xf>
    <xf numFmtId="49" fontId="0" fillId="6" borderId="64" xfId="0" applyNumberFormat="1" applyFont="1" applyFill="1" applyBorder="1" applyAlignment="1">
      <alignment vertical="center"/>
    </xf>
    <xf numFmtId="0" fontId="0" fillId="6" borderId="6" xfId="0" applyFont="1" applyFill="1" applyBorder="1" applyAlignment="1">
      <alignment horizontal="left" vertical="center" wrapText="1"/>
    </xf>
    <xf numFmtId="0" fontId="0" fillId="6" borderId="4" xfId="0" applyFont="1" applyFill="1" applyBorder="1" applyAlignment="1">
      <alignment horizontal="left" vertical="center" wrapText="1"/>
    </xf>
    <xf numFmtId="49" fontId="0" fillId="6" borderId="6" xfId="0" applyNumberFormat="1" applyFont="1" applyFill="1" applyBorder="1" applyAlignment="1">
      <alignment horizontal="left" vertical="center" wrapText="1"/>
    </xf>
    <xf numFmtId="49" fontId="0" fillId="6" borderId="4" xfId="0" applyNumberFormat="1" applyFont="1" applyFill="1" applyBorder="1" applyAlignment="1">
      <alignment horizontal="left" vertical="center" wrapText="1"/>
    </xf>
    <xf numFmtId="0" fontId="15" fillId="6" borderId="49" xfId="0" applyFont="1" applyFill="1" applyBorder="1" applyAlignment="1">
      <alignment horizontal="left" vertical="center" wrapText="1"/>
    </xf>
    <xf numFmtId="0" fontId="0" fillId="6" borderId="30" xfId="0" applyFont="1" applyFill="1" applyBorder="1" applyAlignment="1">
      <alignment horizontal="left" vertical="center" wrapText="1"/>
    </xf>
    <xf numFmtId="0" fontId="0" fillId="6" borderId="79" xfId="0" applyFont="1" applyFill="1" applyBorder="1" applyAlignment="1">
      <alignment horizontal="left" vertical="center" wrapText="1"/>
    </xf>
    <xf numFmtId="0" fontId="0" fillId="6" borderId="34" xfId="0" applyFont="1" applyFill="1" applyBorder="1" applyAlignment="1">
      <alignment horizontal="left" vertical="center" wrapText="1"/>
    </xf>
    <xf numFmtId="0" fontId="0" fillId="6" borderId="77" xfId="0" applyFont="1" applyFill="1" applyBorder="1" applyAlignment="1">
      <alignment horizontal="left" vertical="center" wrapText="1"/>
    </xf>
    <xf numFmtId="0" fontId="41" fillId="6" borderId="64" xfId="0" applyFont="1" applyFill="1" applyBorder="1" applyAlignment="1">
      <alignment horizontal="left" vertical="center" wrapText="1"/>
    </xf>
    <xf numFmtId="0" fontId="0" fillId="6" borderId="5" xfId="0" applyFont="1" applyFill="1" applyBorder="1" applyAlignment="1">
      <alignment horizontal="center" vertical="center" wrapText="1"/>
    </xf>
    <xf numFmtId="0" fontId="15" fillId="6" borderId="26" xfId="0" applyFont="1" applyFill="1" applyBorder="1" applyAlignment="1">
      <alignment horizontal="left" vertical="center" wrapText="1"/>
    </xf>
    <xf numFmtId="0" fontId="15" fillId="6" borderId="41" xfId="0" applyFont="1" applyFill="1" applyBorder="1" applyAlignment="1">
      <alignment horizontal="left" vertical="center" wrapText="1"/>
    </xf>
    <xf numFmtId="0" fontId="0" fillId="6" borderId="6" xfId="0" applyFont="1" applyFill="1" applyBorder="1" applyAlignment="1">
      <alignment horizontal="left" vertical="top" wrapText="1"/>
    </xf>
    <xf numFmtId="0" fontId="0" fillId="6" borderId="4" xfId="0" applyFont="1" applyFill="1" applyBorder="1" applyAlignment="1">
      <alignment horizontal="left" vertical="top" wrapText="1"/>
    </xf>
    <xf numFmtId="0" fontId="15" fillId="6" borderId="45" xfId="0" applyFont="1" applyFill="1" applyBorder="1" applyAlignment="1">
      <alignment horizontal="left" vertical="center" wrapText="1"/>
    </xf>
    <xf numFmtId="0" fontId="0" fillId="6" borderId="11"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70" xfId="0" applyFont="1" applyFill="1" applyBorder="1" applyAlignment="1">
      <alignment horizontal="center" vertical="center"/>
    </xf>
    <xf numFmtId="0" fontId="0" fillId="6" borderId="71" xfId="0" applyFont="1" applyFill="1" applyBorder="1" applyAlignment="1">
      <alignment horizontal="center" vertical="center"/>
    </xf>
    <xf numFmtId="0" fontId="48" fillId="6" borderId="6" xfId="0" applyFont="1" applyFill="1" applyBorder="1">
      <alignment vertical="center"/>
    </xf>
    <xf numFmtId="0" fontId="31" fillId="6" borderId="6" xfId="0" applyFont="1" applyFill="1" applyBorder="1">
      <alignment vertical="center"/>
    </xf>
    <xf numFmtId="0" fontId="0" fillId="6" borderId="83" xfId="0" applyFont="1" applyFill="1" applyBorder="1" applyAlignment="1">
      <alignment vertical="top" wrapText="1"/>
    </xf>
    <xf numFmtId="0" fontId="0" fillId="6" borderId="71" xfId="0" applyFont="1" applyFill="1" applyBorder="1" applyAlignment="1">
      <alignment vertical="top" wrapText="1"/>
    </xf>
    <xf numFmtId="0" fontId="0" fillId="6" borderId="120" xfId="0" applyFont="1" applyFill="1" applyBorder="1" applyAlignment="1">
      <alignment horizontal="left" vertical="top" wrapText="1"/>
    </xf>
    <xf numFmtId="0" fontId="0" fillId="6" borderId="116" xfId="0" applyFont="1" applyFill="1" applyBorder="1" applyAlignment="1">
      <alignment horizontal="left" vertical="top" wrapText="1"/>
    </xf>
    <xf numFmtId="0" fontId="0" fillId="6" borderId="74" xfId="0" applyFont="1" applyFill="1" applyBorder="1" applyAlignment="1">
      <alignment horizontal="left" vertical="top" wrapText="1"/>
    </xf>
    <xf numFmtId="0" fontId="0" fillId="6" borderId="67" xfId="0" applyFont="1" applyFill="1" applyBorder="1" applyAlignment="1">
      <alignment vertical="center" wrapText="1"/>
    </xf>
    <xf numFmtId="0" fontId="32" fillId="6" borderId="7" xfId="0" applyFont="1" applyFill="1" applyBorder="1" applyAlignment="1">
      <alignment horizontal="center" vertical="center"/>
    </xf>
    <xf numFmtId="0" fontId="32" fillId="6" borderId="44" xfId="0" applyFont="1" applyFill="1" applyBorder="1" applyAlignment="1">
      <alignment horizontal="center" vertical="center"/>
    </xf>
    <xf numFmtId="0" fontId="0" fillId="6" borderId="10" xfId="0" applyFont="1" applyFill="1" applyBorder="1" applyAlignment="1">
      <alignment horizontal="center" vertical="center" wrapText="1"/>
    </xf>
    <xf numFmtId="0" fontId="31" fillId="6" borderId="0" xfId="0" applyFont="1" applyFill="1" applyBorder="1">
      <alignment vertical="center"/>
    </xf>
    <xf numFmtId="0" fontId="0" fillId="6" borderId="83" xfId="0" applyFont="1" applyFill="1" applyBorder="1" applyAlignment="1">
      <alignment horizontal="left" vertical="center" wrapText="1"/>
    </xf>
    <xf numFmtId="0" fontId="0" fillId="6" borderId="71" xfId="0" applyFont="1" applyFill="1" applyBorder="1" applyAlignment="1">
      <alignment horizontal="left" vertical="center" wrapText="1"/>
    </xf>
    <xf numFmtId="0" fontId="32" fillId="6" borderId="11" xfId="0" applyFont="1" applyFill="1" applyBorder="1" applyAlignment="1">
      <alignment horizontal="center" vertical="center"/>
    </xf>
    <xf numFmtId="0" fontId="32" fillId="6" borderId="3" xfId="0" applyFont="1" applyFill="1" applyBorder="1" applyAlignment="1">
      <alignment horizontal="center" vertical="center"/>
    </xf>
    <xf numFmtId="0" fontId="32" fillId="6" borderId="70" xfId="0" applyFont="1" applyFill="1" applyBorder="1" applyAlignment="1">
      <alignment horizontal="center" vertical="center"/>
    </xf>
    <xf numFmtId="0" fontId="32" fillId="6" borderId="71" xfId="0" applyFont="1" applyFill="1" applyBorder="1" applyAlignment="1">
      <alignment horizontal="center" vertical="center"/>
    </xf>
    <xf numFmtId="0" fontId="41" fillId="6" borderId="0" xfId="0" applyFont="1" applyFill="1" applyBorder="1" applyAlignment="1">
      <alignment horizontal="left" vertical="top" wrapText="1"/>
    </xf>
    <xf numFmtId="0" fontId="41" fillId="6" borderId="3" xfId="0" applyFont="1" applyFill="1" applyBorder="1" applyAlignment="1">
      <alignment horizontal="left" vertical="top" wrapText="1"/>
    </xf>
    <xf numFmtId="0" fontId="0" fillId="6" borderId="57" xfId="0" applyFont="1" applyFill="1" applyBorder="1" applyAlignment="1">
      <alignment horizontal="left" vertical="center" wrapText="1"/>
    </xf>
    <xf numFmtId="0" fontId="15" fillId="6" borderId="0"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0"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41" fillId="6" borderId="83" xfId="0" applyFont="1" applyFill="1" applyBorder="1" applyAlignment="1">
      <alignment horizontal="left" vertical="top" wrapText="1"/>
    </xf>
    <xf numFmtId="0" fontId="41" fillId="6" borderId="71" xfId="0" applyFont="1" applyFill="1" applyBorder="1" applyAlignment="1">
      <alignment horizontal="left" vertical="top" wrapText="1"/>
    </xf>
    <xf numFmtId="0" fontId="15" fillId="6" borderId="0" xfId="0" applyFont="1" applyFill="1" applyBorder="1" applyAlignment="1">
      <alignment horizontal="left" vertical="top"/>
    </xf>
    <xf numFmtId="0" fontId="15" fillId="6" borderId="3" xfId="0" applyFont="1" applyFill="1" applyBorder="1" applyAlignment="1">
      <alignment horizontal="left" vertical="top"/>
    </xf>
    <xf numFmtId="0" fontId="0" fillId="6" borderId="67" xfId="0" applyFont="1" applyFill="1" applyBorder="1" applyAlignment="1">
      <alignment horizontal="left" vertical="center" wrapText="1"/>
    </xf>
    <xf numFmtId="0" fontId="0" fillId="6" borderId="0" xfId="0" applyFont="1" applyFill="1" applyBorder="1" applyAlignment="1">
      <alignment vertical="top" wrapText="1"/>
    </xf>
    <xf numFmtId="0" fontId="0" fillId="6" borderId="3" xfId="0" applyFont="1" applyFill="1" applyBorder="1" applyAlignment="1">
      <alignment vertical="top" wrapText="1"/>
    </xf>
    <xf numFmtId="0" fontId="31" fillId="6" borderId="0" xfId="0" applyFont="1" applyFill="1" applyAlignment="1">
      <alignment horizontal="left" vertical="center"/>
    </xf>
    <xf numFmtId="0" fontId="40" fillId="6" borderId="109" xfId="0" applyFont="1" applyFill="1" applyBorder="1" applyAlignment="1">
      <alignment horizontal="center" vertical="center" wrapText="1"/>
    </xf>
    <xf numFmtId="0" fontId="40" fillId="6" borderId="87" xfId="0" applyFont="1" applyFill="1" applyBorder="1" applyAlignment="1">
      <alignment horizontal="center" vertical="center" wrapText="1"/>
    </xf>
    <xf numFmtId="0" fontId="15" fillId="6" borderId="86" xfId="0" applyFont="1" applyFill="1" applyBorder="1" applyAlignment="1">
      <alignment horizontal="center" vertical="center"/>
    </xf>
    <xf numFmtId="0" fontId="15" fillId="6" borderId="109" xfId="0" applyFont="1" applyFill="1" applyBorder="1" applyAlignment="1">
      <alignment horizontal="center" vertical="center"/>
    </xf>
    <xf numFmtId="0" fontId="15" fillId="6" borderId="39" xfId="0" applyFont="1" applyFill="1" applyBorder="1" applyAlignment="1">
      <alignment horizontal="center" vertical="center"/>
    </xf>
    <xf numFmtId="0" fontId="34" fillId="6" borderId="40" xfId="0" applyFont="1" applyFill="1" applyBorder="1" applyAlignment="1">
      <alignment horizontal="center" vertical="center"/>
    </xf>
    <xf numFmtId="0" fontId="34" fillId="6" borderId="39" xfId="0" applyFont="1" applyFill="1" applyBorder="1" applyAlignment="1">
      <alignment horizontal="center" vertical="center"/>
    </xf>
    <xf numFmtId="178" fontId="0" fillId="6" borderId="30" xfId="0" applyNumberFormat="1" applyFont="1" applyFill="1" applyBorder="1" applyAlignment="1">
      <alignment horizontal="center" vertical="center"/>
    </xf>
    <xf numFmtId="0" fontId="0" fillId="6" borderId="30" xfId="0" applyFont="1" applyFill="1" applyBorder="1" applyAlignment="1">
      <alignment horizontal="center" vertical="center"/>
    </xf>
    <xf numFmtId="0" fontId="0" fillId="6" borderId="79" xfId="0" applyFont="1" applyFill="1" applyBorder="1" applyAlignment="1">
      <alignment horizontal="center" vertical="center"/>
    </xf>
    <xf numFmtId="177" fontId="0" fillId="6" borderId="86" xfId="0" applyNumberFormat="1" applyFont="1" applyFill="1" applyBorder="1" applyAlignment="1">
      <alignment horizontal="right" vertical="center"/>
    </xf>
    <xf numFmtId="177" fontId="0" fillId="6" borderId="87" xfId="0" applyNumberFormat="1" applyFont="1" applyFill="1" applyBorder="1" applyAlignment="1">
      <alignment horizontal="right" vertical="center"/>
    </xf>
    <xf numFmtId="183" fontId="0" fillId="6" borderId="30" xfId="0" applyNumberFormat="1" applyFont="1" applyFill="1" applyBorder="1" applyAlignment="1">
      <alignment horizontal="center" vertical="center"/>
    </xf>
    <xf numFmtId="177" fontId="0" fillId="6" borderId="39" xfId="0" applyNumberFormat="1" applyFont="1" applyFill="1" applyBorder="1" applyAlignment="1">
      <alignment horizontal="right" vertical="center"/>
    </xf>
    <xf numFmtId="0" fontId="15" fillId="6" borderId="1" xfId="0" applyFont="1" applyFill="1" applyBorder="1" applyAlignment="1">
      <alignment horizontal="center" vertical="center"/>
    </xf>
    <xf numFmtId="0" fontId="15" fillId="6" borderId="30" xfId="0" applyFont="1" applyFill="1" applyBorder="1" applyAlignment="1">
      <alignment horizontal="center" vertical="center"/>
    </xf>
    <xf numFmtId="0" fontId="31" fillId="6" borderId="4" xfId="0" applyFont="1" applyFill="1" applyBorder="1" applyAlignment="1">
      <alignment horizontal="left" vertical="center"/>
    </xf>
    <xf numFmtId="0" fontId="15" fillId="6" borderId="26" xfId="0" applyFont="1" applyFill="1" applyBorder="1" applyAlignment="1">
      <alignment horizontal="center" vertical="center"/>
    </xf>
    <xf numFmtId="0" fontId="15" fillId="6" borderId="45" xfId="0" applyFont="1" applyFill="1" applyBorder="1" applyAlignment="1">
      <alignment horizontal="center" vertical="center"/>
    </xf>
    <xf numFmtId="0" fontId="15" fillId="6" borderId="46" xfId="0" applyFont="1" applyFill="1" applyBorder="1" applyAlignment="1">
      <alignment horizontal="center" vertical="center" wrapText="1"/>
    </xf>
    <xf numFmtId="0" fontId="15" fillId="6" borderId="43" xfId="0" applyFont="1" applyFill="1" applyBorder="1" applyAlignment="1">
      <alignment horizontal="center" vertical="center" wrapText="1"/>
    </xf>
    <xf numFmtId="0" fontId="15" fillId="6" borderId="26" xfId="0" applyFont="1" applyFill="1" applyBorder="1" applyAlignment="1">
      <alignment horizontal="center" vertical="center" shrinkToFit="1"/>
    </xf>
    <xf numFmtId="0" fontId="15" fillId="6" borderId="42" xfId="0" applyFont="1" applyFill="1" applyBorder="1" applyAlignment="1">
      <alignment horizontal="center" vertical="center"/>
    </xf>
    <xf numFmtId="0" fontId="15" fillId="6" borderId="73" xfId="0" applyFont="1" applyFill="1" applyBorder="1" applyAlignment="1">
      <alignment horizontal="center" vertical="center"/>
    </xf>
    <xf numFmtId="0" fontId="15" fillId="6" borderId="67" xfId="0" applyFont="1" applyFill="1" applyBorder="1" applyAlignment="1">
      <alignment horizontal="right" vertical="center"/>
    </xf>
    <xf numFmtId="0" fontId="15" fillId="6" borderId="99" xfId="0" applyFont="1" applyFill="1" applyBorder="1" applyAlignment="1">
      <alignment horizontal="right" vertical="center"/>
    </xf>
    <xf numFmtId="0" fontId="15" fillId="6" borderId="99" xfId="0" applyFont="1" applyFill="1" applyBorder="1" applyAlignment="1">
      <alignment horizontal="center" vertical="center"/>
    </xf>
    <xf numFmtId="0" fontId="0" fillId="6" borderId="84" xfId="0" applyFont="1" applyFill="1" applyBorder="1" applyAlignment="1">
      <alignment horizontal="left" vertical="center" wrapText="1"/>
    </xf>
    <xf numFmtId="0" fontId="0" fillId="6" borderId="85" xfId="0" applyFont="1" applyFill="1" applyBorder="1" applyAlignment="1">
      <alignment horizontal="left" vertical="center" wrapText="1"/>
    </xf>
    <xf numFmtId="49" fontId="0" fillId="6" borderId="0" xfId="0" applyNumberFormat="1" applyFont="1" applyFill="1" applyBorder="1" applyAlignment="1">
      <alignment horizontal="left" vertical="top" wrapText="1"/>
    </xf>
    <xf numFmtId="49" fontId="0" fillId="6" borderId="3" xfId="0" applyNumberFormat="1" applyFont="1" applyFill="1" applyBorder="1" applyAlignment="1">
      <alignment horizontal="left" vertical="top" wrapText="1"/>
    </xf>
    <xf numFmtId="0" fontId="0" fillId="6" borderId="1" xfId="0" applyFont="1" applyFill="1" applyBorder="1" applyAlignment="1">
      <alignment horizontal="center" vertical="center" shrinkToFit="1"/>
    </xf>
    <xf numFmtId="0" fontId="0" fillId="6" borderId="30" xfId="0" applyFont="1" applyFill="1" applyBorder="1" applyAlignment="1">
      <alignment horizontal="center" vertical="center" shrinkToFit="1"/>
    </xf>
    <xf numFmtId="0" fontId="39" fillId="6" borderId="0" xfId="0" applyFont="1" applyFill="1" applyAlignment="1">
      <alignment horizontal="left" vertical="center" wrapText="1"/>
    </xf>
    <xf numFmtId="179" fontId="0" fillId="6" borderId="30" xfId="0" applyNumberFormat="1" applyFont="1" applyFill="1" applyBorder="1" applyAlignment="1">
      <alignment horizontal="center" vertical="center"/>
    </xf>
    <xf numFmtId="179" fontId="0" fillId="6" borderId="79" xfId="0" applyNumberFormat="1" applyFont="1" applyFill="1" applyBorder="1" applyAlignment="1">
      <alignment horizontal="center" vertical="center"/>
    </xf>
    <xf numFmtId="178" fontId="0" fillId="6" borderId="79" xfId="0" applyNumberFormat="1" applyFont="1" applyFill="1" applyBorder="1" applyAlignment="1">
      <alignment horizontal="center" vertical="center"/>
    </xf>
    <xf numFmtId="0" fontId="0" fillId="6" borderId="1" xfId="0" applyFont="1" applyFill="1" applyBorder="1" applyAlignment="1">
      <alignment horizontal="center" vertical="center"/>
    </xf>
    <xf numFmtId="0" fontId="31" fillId="6" borderId="6" xfId="0" applyFont="1" applyFill="1" applyBorder="1" applyAlignment="1">
      <alignment horizontal="left" vertical="center" shrinkToFit="1"/>
    </xf>
    <xf numFmtId="0" fontId="37" fillId="6" borderId="6" xfId="0" applyFont="1" applyFill="1" applyBorder="1" applyAlignment="1">
      <alignment horizontal="right" vertical="center" wrapText="1"/>
    </xf>
    <xf numFmtId="0" fontId="31" fillId="6" borderId="0" xfId="0" applyFont="1" applyFill="1" applyBorder="1" applyAlignment="1">
      <alignment horizontal="left" vertical="center"/>
    </xf>
    <xf numFmtId="0" fontId="32" fillId="6" borderId="7" xfId="0" applyFont="1" applyFill="1" applyBorder="1" applyAlignment="1">
      <alignment horizontal="center" vertical="center" wrapText="1"/>
    </xf>
    <xf numFmtId="0" fontId="32" fillId="6" borderId="4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45" xfId="0" applyFont="1" applyFill="1" applyBorder="1" applyAlignment="1">
      <alignment horizontal="center" vertical="center" wrapText="1"/>
    </xf>
    <xf numFmtId="178" fontId="0" fillId="6" borderId="41" xfId="0" applyNumberFormat="1" applyFont="1" applyFill="1" applyBorder="1" applyAlignment="1">
      <alignment horizontal="center" vertical="center"/>
    </xf>
    <xf numFmtId="178" fontId="0" fillId="6" borderId="43" xfId="0" applyNumberFormat="1" applyFont="1" applyFill="1" applyBorder="1" applyAlignment="1">
      <alignment horizontal="center" vertical="center"/>
    </xf>
    <xf numFmtId="0" fontId="0" fillId="6" borderId="40" xfId="0" applyFont="1" applyFill="1" applyBorder="1" applyAlignment="1">
      <alignment horizontal="right" vertical="center"/>
    </xf>
    <xf numFmtId="0" fontId="0" fillId="6" borderId="109" xfId="0" applyFont="1" applyFill="1" applyBorder="1" applyAlignment="1">
      <alignment horizontal="right" vertical="center"/>
    </xf>
    <xf numFmtId="0" fontId="0" fillId="6" borderId="39" xfId="0" applyFont="1" applyFill="1" applyBorder="1" applyAlignment="1">
      <alignment horizontal="right" vertical="center"/>
    </xf>
    <xf numFmtId="0" fontId="0" fillId="6" borderId="41"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0" xfId="0" applyFont="1" applyFill="1" applyBorder="1" applyAlignment="1">
      <alignment horizontal="left" vertical="center" wrapText="1"/>
    </xf>
    <xf numFmtId="0" fontId="0" fillId="6" borderId="114" xfId="0" applyFont="1" applyFill="1" applyBorder="1" applyAlignment="1">
      <alignment horizontal="left" vertical="center" wrapText="1"/>
    </xf>
    <xf numFmtId="0" fontId="0" fillId="6" borderId="115" xfId="0" applyFont="1" applyFill="1" applyBorder="1" applyAlignment="1">
      <alignment horizontal="left" vertical="center" wrapText="1"/>
    </xf>
    <xf numFmtId="0" fontId="0" fillId="6" borderId="99" xfId="0" applyFont="1" applyFill="1" applyBorder="1" applyAlignment="1">
      <alignment horizontal="left" vertical="center" wrapText="1"/>
    </xf>
    <xf numFmtId="0" fontId="0" fillId="6" borderId="76" xfId="0" applyFont="1" applyFill="1" applyBorder="1" applyAlignment="1">
      <alignment horizontal="left" vertical="center" wrapText="1"/>
    </xf>
    <xf numFmtId="0" fontId="0" fillId="6" borderId="24" xfId="0" applyFont="1" applyFill="1" applyBorder="1" applyAlignment="1">
      <alignment horizontal="left" vertical="center" wrapText="1"/>
    </xf>
    <xf numFmtId="0" fontId="0" fillId="6" borderId="110" xfId="0" applyFont="1" applyFill="1" applyBorder="1" applyAlignment="1">
      <alignment horizontal="left" vertical="center" wrapText="1"/>
    </xf>
    <xf numFmtId="0" fontId="0" fillId="6" borderId="23" xfId="0" applyFont="1" applyFill="1" applyBorder="1" applyAlignment="1">
      <alignment horizontal="left" vertical="center" wrapText="1"/>
    </xf>
    <xf numFmtId="0" fontId="0" fillId="6" borderId="69" xfId="0" applyFont="1" applyFill="1" applyBorder="1" applyAlignment="1">
      <alignment horizontal="left" vertical="center" wrapText="1"/>
    </xf>
    <xf numFmtId="0" fontId="46" fillId="6" borderId="63" xfId="0" applyFont="1" applyFill="1" applyBorder="1" applyAlignment="1">
      <alignment horizontal="right" vertical="top"/>
    </xf>
    <xf numFmtId="0" fontId="46" fillId="6" borderId="71" xfId="0" applyFont="1" applyFill="1" applyBorder="1" applyAlignment="1">
      <alignment horizontal="right" vertical="top"/>
    </xf>
    <xf numFmtId="0" fontId="32" fillId="6" borderId="68" xfId="0" applyFont="1" applyFill="1" applyBorder="1" applyAlignment="1">
      <alignment horizontal="center" vertical="center"/>
    </xf>
    <xf numFmtId="0" fontId="32" fillId="6" borderId="69" xfId="0" applyFont="1" applyFill="1" applyBorder="1" applyAlignment="1">
      <alignment horizontal="center" vertical="center"/>
    </xf>
    <xf numFmtId="0" fontId="48" fillId="6" borderId="109" xfId="0" applyFont="1" applyFill="1" applyBorder="1" applyAlignment="1">
      <alignment horizontal="left" vertical="center"/>
    </xf>
    <xf numFmtId="0" fontId="32" fillId="6" borderId="40" xfId="0" applyFont="1" applyFill="1" applyBorder="1" applyAlignment="1">
      <alignment horizontal="center" vertical="center"/>
    </xf>
    <xf numFmtId="0" fontId="32" fillId="6" borderId="39" xfId="0" applyFont="1" applyFill="1" applyBorder="1" applyAlignment="1">
      <alignment horizontal="center" vertical="center"/>
    </xf>
    <xf numFmtId="0" fontId="0" fillId="6" borderId="86" xfId="0" applyFont="1" applyFill="1" applyBorder="1" applyAlignment="1">
      <alignment horizontal="left" vertical="center" wrapText="1"/>
    </xf>
    <xf numFmtId="0" fontId="0" fillId="6" borderId="109" xfId="0" applyFont="1" applyFill="1" applyBorder="1" applyAlignment="1">
      <alignment horizontal="left" vertical="center" wrapText="1"/>
    </xf>
    <xf numFmtId="0" fontId="0" fillId="6" borderId="39" xfId="0" applyFont="1" applyFill="1" applyBorder="1" applyAlignment="1">
      <alignment horizontal="left" vertical="center" wrapText="1"/>
    </xf>
    <xf numFmtId="0" fontId="0" fillId="6" borderId="0" xfId="0" applyFont="1" applyFill="1" applyBorder="1" applyAlignment="1">
      <alignment vertical="center" wrapText="1"/>
    </xf>
    <xf numFmtId="0" fontId="41" fillId="6" borderId="103" xfId="0" applyFont="1" applyFill="1" applyBorder="1" applyAlignment="1">
      <alignment horizontal="left" vertical="center"/>
    </xf>
    <xf numFmtId="0" fontId="41" fillId="6" borderId="104" xfId="0" applyFont="1" applyFill="1" applyBorder="1" applyAlignment="1">
      <alignment horizontal="left" vertical="center"/>
    </xf>
    <xf numFmtId="0" fontId="41" fillId="6" borderId="105" xfId="0" applyFont="1" applyFill="1" applyBorder="1" applyAlignment="1">
      <alignment horizontal="left" vertical="center"/>
    </xf>
    <xf numFmtId="0" fontId="15" fillId="6" borderId="63" xfId="0" applyFont="1" applyFill="1" applyBorder="1" applyAlignment="1">
      <alignment horizontal="left" vertical="top" wrapText="1"/>
    </xf>
    <xf numFmtId="0" fontId="15" fillId="6" borderId="83" xfId="0" applyFont="1" applyFill="1" applyBorder="1" applyAlignment="1">
      <alignment horizontal="left" vertical="top" wrapText="1"/>
    </xf>
    <xf numFmtId="0" fontId="15" fillId="6" borderId="71" xfId="0" applyFont="1" applyFill="1" applyBorder="1" applyAlignment="1">
      <alignment horizontal="left" vertical="top" wrapText="1"/>
    </xf>
    <xf numFmtId="0" fontId="0" fillId="6" borderId="100" xfId="0" applyFont="1" applyFill="1" applyBorder="1" applyAlignment="1">
      <alignment horizontal="left" vertical="center" wrapText="1"/>
    </xf>
    <xf numFmtId="0" fontId="0" fillId="6" borderId="101" xfId="0" applyFont="1" applyFill="1" applyBorder="1" applyAlignment="1">
      <alignment horizontal="left" vertical="center" wrapText="1"/>
    </xf>
    <xf numFmtId="0" fontId="0" fillId="6" borderId="102" xfId="0" applyFont="1" applyFill="1" applyBorder="1" applyAlignment="1">
      <alignment horizontal="left" vertical="center" wrapText="1"/>
    </xf>
    <xf numFmtId="0" fontId="0" fillId="6" borderId="111" xfId="0" applyFont="1" applyFill="1" applyBorder="1" applyAlignment="1">
      <alignment horizontal="left" vertical="center" wrapText="1"/>
    </xf>
    <xf numFmtId="0" fontId="0" fillId="6" borderId="112" xfId="0" applyFont="1" applyFill="1" applyBorder="1" applyAlignment="1">
      <alignment horizontal="left" vertical="center" wrapText="1"/>
    </xf>
    <xf numFmtId="0" fontId="0" fillId="6" borderId="24" xfId="0" applyFont="1" applyFill="1" applyBorder="1" applyAlignment="1">
      <alignment vertical="center" wrapText="1"/>
    </xf>
    <xf numFmtId="0" fontId="46" fillId="6" borderId="41" xfId="0" applyFont="1" applyFill="1" applyBorder="1" applyAlignment="1">
      <alignment horizontal="center" vertical="center" wrapText="1"/>
    </xf>
    <xf numFmtId="0" fontId="46" fillId="6" borderId="73" xfId="0" applyFont="1" applyFill="1" applyBorder="1">
      <alignment vertical="center"/>
    </xf>
    <xf numFmtId="0" fontId="0" fillId="6" borderId="7" xfId="0" applyFont="1" applyFill="1" applyBorder="1" applyAlignment="1">
      <alignment horizontal="center" vertical="center" wrapText="1"/>
    </xf>
    <xf numFmtId="0" fontId="41" fillId="6" borderId="106" xfId="0" applyFont="1" applyFill="1" applyBorder="1" applyAlignment="1">
      <alignment horizontal="left" vertical="center" wrapText="1"/>
    </xf>
    <xf numFmtId="0" fontId="41" fillId="6" borderId="107" xfId="0" applyFont="1" applyFill="1" applyBorder="1" applyAlignment="1">
      <alignment horizontal="left" vertical="center" wrapText="1"/>
    </xf>
    <xf numFmtId="0" fontId="41" fillId="6" borderId="108" xfId="0" applyFont="1" applyFill="1" applyBorder="1" applyAlignment="1">
      <alignment horizontal="left" vertical="center" wrapText="1"/>
    </xf>
    <xf numFmtId="0" fontId="37" fillId="6" borderId="6" xfId="0" applyFont="1" applyFill="1" applyBorder="1" applyAlignment="1">
      <alignment horizontal="right" vertical="center"/>
    </xf>
    <xf numFmtId="49" fontId="0" fillId="6" borderId="116" xfId="0" applyNumberFormat="1" applyFont="1" applyFill="1" applyBorder="1" applyAlignment="1">
      <alignment horizontal="left" vertical="center" wrapText="1"/>
    </xf>
    <xf numFmtId="49" fontId="0" fillId="6" borderId="74" xfId="0" applyNumberFormat="1" applyFont="1" applyFill="1" applyBorder="1" applyAlignment="1">
      <alignment horizontal="left" vertical="center" wrapText="1"/>
    </xf>
    <xf numFmtId="0" fontId="15" fillId="6" borderId="32" xfId="0" applyFont="1" applyFill="1" applyBorder="1" applyAlignment="1">
      <alignment horizontal="left" vertical="center" wrapText="1"/>
    </xf>
    <xf numFmtId="177" fontId="0" fillId="6" borderId="9" xfId="0" applyNumberFormat="1" applyFont="1" applyFill="1" applyBorder="1" applyAlignment="1">
      <alignment horizontal="center" vertical="center"/>
    </xf>
    <xf numFmtId="177" fontId="0" fillId="6" borderId="2" xfId="0" applyNumberFormat="1" applyFont="1" applyFill="1" applyBorder="1" applyAlignment="1">
      <alignment horizontal="center" vertical="center"/>
    </xf>
    <xf numFmtId="177" fontId="0" fillId="6" borderId="11" xfId="0" applyNumberFormat="1" applyFont="1" applyFill="1" applyBorder="1" applyAlignment="1">
      <alignment horizontal="center" vertical="center"/>
    </xf>
    <xf numFmtId="177" fontId="0" fillId="6" borderId="3" xfId="0" applyNumberFormat="1" applyFont="1" applyFill="1" applyBorder="1" applyAlignment="1">
      <alignment horizontal="center" vertical="center"/>
    </xf>
    <xf numFmtId="177" fontId="0" fillId="6" borderId="8" xfId="0" applyNumberFormat="1" applyFont="1" applyFill="1" applyBorder="1" applyAlignment="1">
      <alignment horizontal="center" vertical="center"/>
    </xf>
    <xf numFmtId="177" fontId="0" fillId="6" borderId="4" xfId="0" applyNumberFormat="1" applyFont="1" applyFill="1" applyBorder="1" applyAlignment="1">
      <alignment horizontal="center" vertical="center"/>
    </xf>
    <xf numFmtId="0" fontId="39" fillId="6" borderId="0" xfId="0" applyFont="1" applyFill="1" applyAlignment="1">
      <alignment horizontal="left" vertical="top" wrapText="1"/>
    </xf>
    <xf numFmtId="38" fontId="0" fillId="6" borderId="41" xfId="1" applyFont="1" applyFill="1" applyBorder="1" applyAlignment="1">
      <alignment horizontal="center" vertical="center" wrapText="1"/>
    </xf>
    <xf numFmtId="38" fontId="0" fillId="6" borderId="42" xfId="1" applyFont="1" applyFill="1" applyBorder="1" applyAlignment="1">
      <alignment horizontal="center" vertical="center" wrapText="1"/>
    </xf>
    <xf numFmtId="38" fontId="0" fillId="6" borderId="43" xfId="1" applyFont="1" applyFill="1" applyBorder="1" applyAlignment="1">
      <alignment horizontal="center" vertical="center" wrapText="1"/>
    </xf>
    <xf numFmtId="0" fontId="0" fillId="6" borderId="83" xfId="0" applyFont="1" applyFill="1" applyBorder="1" applyAlignment="1">
      <alignment horizontal="left" vertical="center"/>
    </xf>
    <xf numFmtId="0" fontId="0" fillId="6" borderId="11" xfId="0" applyFont="1" applyFill="1" applyBorder="1" applyAlignment="1">
      <alignment horizontal="right" vertical="center"/>
    </xf>
    <xf numFmtId="0" fontId="0" fillId="6" borderId="0" xfId="0" applyFont="1" applyFill="1" applyBorder="1" applyAlignment="1">
      <alignment horizontal="right" vertical="center"/>
    </xf>
    <xf numFmtId="0" fontId="0" fillId="6" borderId="11" xfId="0" applyFont="1" applyFill="1" applyBorder="1" applyAlignment="1">
      <alignment horizontal="right" vertical="center" wrapText="1"/>
    </xf>
    <xf numFmtId="0" fontId="0" fillId="6" borderId="0" xfId="0" applyFont="1" applyFill="1" applyBorder="1" applyAlignment="1">
      <alignment horizontal="right" vertical="center" wrapText="1"/>
    </xf>
    <xf numFmtId="179" fontId="0" fillId="6" borderId="9" xfId="0" applyNumberFormat="1" applyFont="1" applyFill="1" applyBorder="1" applyAlignment="1">
      <alignment horizontal="center" vertical="center"/>
    </xf>
    <xf numFmtId="179" fontId="0" fillId="6" borderId="2" xfId="0" applyNumberFormat="1" applyFont="1" applyFill="1" applyBorder="1" applyAlignment="1">
      <alignment horizontal="center" vertical="center"/>
    </xf>
    <xf numFmtId="179" fontId="0" fillId="6" borderId="11" xfId="0" applyNumberFormat="1" applyFont="1" applyFill="1" applyBorder="1" applyAlignment="1">
      <alignment horizontal="center" vertical="center"/>
    </xf>
    <xf numFmtId="179" fontId="0" fillId="6" borderId="3" xfId="0" applyNumberFormat="1" applyFont="1" applyFill="1" applyBorder="1" applyAlignment="1">
      <alignment horizontal="center" vertical="center"/>
    </xf>
    <xf numFmtId="179" fontId="0" fillId="6" borderId="8" xfId="0" applyNumberFormat="1" applyFont="1" applyFill="1" applyBorder="1" applyAlignment="1">
      <alignment horizontal="center" vertical="center"/>
    </xf>
    <xf numFmtId="179" fontId="0" fillId="6" borderId="4" xfId="0" applyNumberFormat="1" applyFont="1" applyFill="1" applyBorder="1" applyAlignment="1">
      <alignment horizontal="center" vertical="center"/>
    </xf>
    <xf numFmtId="49" fontId="0" fillId="6" borderId="0" xfId="0" applyNumberFormat="1" applyFont="1" applyFill="1" applyBorder="1" applyAlignment="1">
      <alignment horizontal="left" vertical="center" wrapText="1"/>
    </xf>
    <xf numFmtId="0" fontId="15" fillId="6" borderId="20" xfId="0" applyFont="1" applyFill="1" applyBorder="1" applyAlignment="1">
      <alignment horizontal="left" vertical="center"/>
    </xf>
    <xf numFmtId="0" fontId="15" fillId="6" borderId="21" xfId="0" applyFont="1" applyFill="1" applyBorder="1" applyAlignment="1">
      <alignment horizontal="left" vertical="center"/>
    </xf>
    <xf numFmtId="0" fontId="15" fillId="6" borderId="22" xfId="0" applyFont="1" applyFill="1" applyBorder="1" applyAlignment="1">
      <alignment horizontal="left" vertical="center"/>
    </xf>
    <xf numFmtId="0" fontId="15" fillId="6" borderId="80" xfId="0" applyFont="1" applyFill="1" applyBorder="1" applyAlignment="1">
      <alignment horizontal="left" vertical="center" wrapText="1"/>
    </xf>
    <xf numFmtId="0" fontId="15" fillId="6" borderId="81" xfId="0" applyFont="1" applyFill="1" applyBorder="1" applyAlignment="1">
      <alignment horizontal="left" vertical="center" wrapText="1"/>
    </xf>
    <xf numFmtId="0" fontId="15" fillId="6" borderId="82" xfId="0" applyFont="1" applyFill="1" applyBorder="1" applyAlignment="1">
      <alignment horizontal="left" vertical="center" wrapText="1"/>
    </xf>
    <xf numFmtId="177" fontId="0" fillId="6" borderId="40" xfId="0" applyNumberFormat="1" applyFont="1" applyFill="1" applyBorder="1" applyAlignment="1">
      <alignment horizontal="right" vertical="center"/>
    </xf>
    <xf numFmtId="177" fontId="0" fillId="6" borderId="109" xfId="0" applyNumberFormat="1" applyFont="1" applyFill="1" applyBorder="1" applyAlignment="1">
      <alignment horizontal="right" vertical="center"/>
    </xf>
    <xf numFmtId="0" fontId="46" fillId="6" borderId="41" xfId="0" applyFont="1" applyFill="1" applyBorder="1" applyAlignment="1">
      <alignment horizontal="right" vertical="center"/>
    </xf>
    <xf numFmtId="0" fontId="0" fillId="6" borderId="42" xfId="0" applyFont="1" applyFill="1" applyBorder="1" applyAlignment="1">
      <alignment horizontal="right" vertical="center"/>
    </xf>
    <xf numFmtId="49" fontId="0" fillId="6" borderId="42" xfId="0" applyNumberFormat="1" applyFont="1" applyFill="1" applyBorder="1" applyAlignment="1">
      <alignment horizontal="left" vertical="center"/>
    </xf>
    <xf numFmtId="49" fontId="0" fillId="6" borderId="73" xfId="0" applyNumberFormat="1" applyFont="1" applyFill="1" applyBorder="1" applyAlignment="1">
      <alignment horizontal="left" vertical="center"/>
    </xf>
    <xf numFmtId="49" fontId="0" fillId="6" borderId="83" xfId="0" applyNumberFormat="1" applyFont="1" applyFill="1" applyBorder="1" applyAlignment="1">
      <alignment horizontal="left" vertical="center"/>
    </xf>
    <xf numFmtId="49" fontId="0" fillId="6" borderId="71" xfId="0" applyNumberFormat="1" applyFont="1" applyFill="1" applyBorder="1" applyAlignment="1">
      <alignment horizontal="left" vertical="center"/>
    </xf>
    <xf numFmtId="49" fontId="0" fillId="6" borderId="83" xfId="0" applyNumberFormat="1" applyFont="1" applyFill="1" applyBorder="1" applyAlignment="1">
      <alignment horizontal="left" vertical="center" wrapText="1"/>
    </xf>
    <xf numFmtId="49" fontId="0" fillId="6" borderId="71" xfId="0" applyNumberFormat="1" applyFont="1" applyFill="1" applyBorder="1" applyAlignment="1">
      <alignment horizontal="left" vertical="center" wrapTex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11" xfId="0" applyFont="1" applyFill="1" applyBorder="1" applyAlignment="1">
      <alignment horizontal="left" vertical="center" wrapText="1"/>
    </xf>
    <xf numFmtId="0" fontId="0" fillId="6" borderId="47" xfId="0" applyFont="1" applyFill="1" applyBorder="1" applyAlignment="1">
      <alignment horizontal="center" vertical="center" wrapText="1"/>
    </xf>
    <xf numFmtId="49" fontId="0" fillId="6" borderId="84" xfId="0" applyNumberFormat="1" applyFont="1" applyFill="1" applyBorder="1" applyAlignment="1">
      <alignment horizontal="left" vertical="center" wrapText="1"/>
    </xf>
    <xf numFmtId="49" fontId="0" fillId="6" borderId="85" xfId="0" applyNumberFormat="1" applyFont="1" applyFill="1" applyBorder="1" applyAlignment="1">
      <alignment horizontal="left" vertical="center" wrapText="1"/>
    </xf>
    <xf numFmtId="49" fontId="0" fillId="6" borderId="110" xfId="0" applyNumberFormat="1" applyFont="1" applyFill="1" applyBorder="1" applyAlignment="1">
      <alignment horizontal="left" vertical="center" wrapText="1"/>
    </xf>
    <xf numFmtId="0" fontId="0" fillId="6" borderId="96" xfId="0" applyFont="1" applyFill="1" applyBorder="1" applyAlignment="1">
      <alignment horizontal="left" vertical="top" wrapText="1"/>
    </xf>
    <xf numFmtId="0" fontId="0" fillId="6" borderId="20" xfId="0" applyFont="1" applyFill="1" applyBorder="1" applyAlignment="1">
      <alignment horizontal="left" vertical="center"/>
    </xf>
    <xf numFmtId="0" fontId="0" fillId="6" borderId="21" xfId="0" applyFont="1" applyFill="1" applyBorder="1" applyAlignment="1">
      <alignment horizontal="left" vertical="center"/>
    </xf>
    <xf numFmtId="0" fontId="0" fillId="6" borderId="22" xfId="0" applyFont="1" applyFill="1" applyBorder="1" applyAlignment="1">
      <alignment horizontal="left" vertical="center"/>
    </xf>
    <xf numFmtId="0" fontId="15" fillId="6" borderId="96" xfId="0" applyFont="1" applyFill="1" applyBorder="1" applyAlignment="1">
      <alignment horizontal="left" vertical="top" wrapText="1"/>
    </xf>
    <xf numFmtId="49" fontId="0" fillId="6" borderId="111" xfId="0" applyNumberFormat="1" applyFont="1" applyFill="1" applyBorder="1" applyAlignment="1">
      <alignment horizontal="left" vertical="top" wrapText="1"/>
    </xf>
    <xf numFmtId="49" fontId="0" fillId="6" borderId="112" xfId="0" applyNumberFormat="1" applyFont="1" applyFill="1" applyBorder="1" applyAlignment="1">
      <alignment horizontal="left" vertical="top" wrapText="1"/>
    </xf>
    <xf numFmtId="49" fontId="0" fillId="6" borderId="61" xfId="0" applyNumberFormat="1" applyFont="1" applyFill="1" applyBorder="1" applyAlignment="1">
      <alignment horizontal="left" vertical="top" wrapText="1"/>
    </xf>
    <xf numFmtId="49" fontId="0" fillId="6" borderId="64" xfId="0" applyNumberFormat="1" applyFont="1" applyFill="1" applyBorder="1" applyAlignment="1">
      <alignment horizontal="left" vertical="top" wrapText="1"/>
    </xf>
    <xf numFmtId="49" fontId="0" fillId="6" borderId="65" xfId="0" applyNumberFormat="1" applyFont="1" applyFill="1" applyBorder="1" applyAlignment="1">
      <alignment horizontal="left" vertical="top" wrapText="1"/>
    </xf>
    <xf numFmtId="0" fontId="0" fillId="6" borderId="81" xfId="0" applyFont="1" applyFill="1" applyBorder="1" applyAlignment="1">
      <alignment horizontal="left" vertical="top" wrapText="1"/>
    </xf>
    <xf numFmtId="0" fontId="0" fillId="6" borderId="82" xfId="0" applyFont="1" applyFill="1" applyBorder="1" applyAlignment="1">
      <alignment horizontal="left" vertical="top" wrapText="1"/>
    </xf>
    <xf numFmtId="0" fontId="39" fillId="6" borderId="0" xfId="0" applyFont="1" applyFill="1" applyAlignment="1">
      <alignment horizontal="left" vertical="center"/>
    </xf>
    <xf numFmtId="0" fontId="0" fillId="6" borderId="0" xfId="0" applyFont="1" applyFill="1" applyAlignment="1">
      <alignment horizontal="left" vertical="center" wrapText="1"/>
    </xf>
    <xf numFmtId="49" fontId="0" fillId="6" borderId="41" xfId="0" applyNumberFormat="1" applyFont="1" applyFill="1" applyBorder="1" applyAlignment="1">
      <alignment horizontal="left" vertical="center" wrapText="1"/>
    </xf>
    <xf numFmtId="183" fontId="0" fillId="6" borderId="79" xfId="0" applyNumberFormat="1" applyFont="1" applyFill="1" applyBorder="1" applyAlignment="1">
      <alignment horizontal="center" vertical="center"/>
    </xf>
    <xf numFmtId="0" fontId="39" fillId="6" borderId="6" xfId="0" applyFont="1" applyFill="1" applyBorder="1" applyAlignment="1">
      <alignment vertical="center" wrapText="1"/>
    </xf>
    <xf numFmtId="0" fontId="39" fillId="6" borderId="0" xfId="0" applyFont="1" applyFill="1" applyAlignment="1">
      <alignment vertical="center" wrapText="1"/>
    </xf>
    <xf numFmtId="0" fontId="15" fillId="6" borderId="0" xfId="0" applyFont="1" applyFill="1" applyBorder="1" applyAlignment="1">
      <alignment vertical="center" wrapText="1"/>
    </xf>
    <xf numFmtId="0" fontId="37" fillId="6" borderId="0" xfId="0" applyNumberFormat="1" applyFont="1" applyFill="1" applyAlignment="1">
      <alignment vertical="center" wrapText="1"/>
    </xf>
    <xf numFmtId="0" fontId="0" fillId="6" borderId="23"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88" xfId="0" applyFont="1" applyFill="1" applyBorder="1" applyAlignment="1">
      <alignment horizontal="center" vertical="center"/>
    </xf>
    <xf numFmtId="176" fontId="0" fillId="6" borderId="92" xfId="0" applyNumberFormat="1" applyFont="1" applyFill="1" applyBorder="1" applyAlignment="1">
      <alignment horizontal="center" vertical="center"/>
    </xf>
    <xf numFmtId="176" fontId="0" fillId="6" borderId="94" xfId="0" applyNumberFormat="1" applyFont="1" applyFill="1" applyBorder="1" applyAlignment="1">
      <alignment horizontal="center" vertical="center"/>
    </xf>
    <xf numFmtId="0" fontId="0" fillId="6" borderId="63"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54"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91" xfId="0" applyFont="1" applyFill="1" applyBorder="1" applyAlignment="1">
      <alignment horizontal="center" vertical="center"/>
    </xf>
    <xf numFmtId="0" fontId="15" fillId="6" borderId="7" xfId="0" applyFont="1" applyFill="1" applyBorder="1" applyAlignment="1">
      <alignment horizontal="center" vertical="center" wrapText="1"/>
    </xf>
    <xf numFmtId="0" fontId="15" fillId="6" borderId="35" xfId="0"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48" xfId="0" applyFont="1" applyFill="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xf>
    <xf numFmtId="0" fontId="0" fillId="6" borderId="86"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31"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35" xfId="0" applyFont="1" applyFill="1" applyBorder="1" applyAlignment="1">
      <alignment horizontal="left" vertical="center"/>
    </xf>
    <xf numFmtId="0" fontId="0" fillId="6" borderId="44" xfId="0" applyFont="1" applyFill="1" applyBorder="1" applyAlignment="1">
      <alignment horizontal="left" vertical="center"/>
    </xf>
    <xf numFmtId="0" fontId="0" fillId="6" borderId="26" xfId="0" applyFont="1" applyFill="1" applyBorder="1" applyAlignment="1">
      <alignment horizontal="left" vertical="center"/>
    </xf>
    <xf numFmtId="0" fontId="0" fillId="6" borderId="45" xfId="0" applyFont="1" applyFill="1" applyBorder="1" applyAlignment="1">
      <alignment horizontal="left" vertical="center"/>
    </xf>
    <xf numFmtId="0" fontId="0" fillId="6" borderId="56" xfId="0" applyFont="1" applyFill="1" applyBorder="1" applyAlignment="1">
      <alignment horizontal="center" vertical="center"/>
    </xf>
    <xf numFmtId="0" fontId="0" fillId="6" borderId="32" xfId="0" applyFont="1" applyFill="1" applyBorder="1" applyAlignment="1">
      <alignment horizontal="center" vertical="center"/>
    </xf>
    <xf numFmtId="176" fontId="0" fillId="6" borderId="93" xfId="0" applyNumberFormat="1" applyFont="1" applyFill="1" applyBorder="1" applyAlignment="1">
      <alignment horizontal="center" vertical="center"/>
    </xf>
    <xf numFmtId="0" fontId="0" fillId="6" borderId="9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76" xfId="0" applyFont="1" applyFill="1" applyBorder="1" applyAlignment="1">
      <alignment horizontal="center" vertical="center"/>
    </xf>
    <xf numFmtId="0" fontId="15" fillId="6" borderId="29" xfId="0" applyFont="1" applyFill="1" applyBorder="1" applyAlignment="1">
      <alignment horizontal="left" vertical="center" wrapText="1"/>
    </xf>
    <xf numFmtId="0" fontId="32" fillId="6" borderId="11" xfId="0" applyFont="1" applyFill="1" applyBorder="1" applyAlignment="1">
      <alignment horizontal="center" vertical="center" wrapText="1"/>
    </xf>
    <xf numFmtId="0" fontId="32" fillId="6" borderId="3" xfId="0" applyFont="1" applyFill="1" applyBorder="1" applyAlignment="1">
      <alignment horizontal="center" vertical="center" wrapText="1"/>
    </xf>
    <xf numFmtId="49" fontId="0" fillId="6" borderId="62" xfId="0" applyNumberFormat="1" applyFont="1" applyFill="1" applyBorder="1" applyAlignment="1">
      <alignment vertical="center"/>
    </xf>
    <xf numFmtId="0" fontId="52" fillId="6" borderId="17" xfId="0" applyFont="1" applyFill="1" applyBorder="1" applyAlignment="1">
      <alignment horizontal="center" vertical="center"/>
    </xf>
    <xf numFmtId="0" fontId="52" fillId="6" borderId="18"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51" fillId="6" borderId="16" xfId="0" applyFont="1" applyFill="1" applyBorder="1" applyAlignment="1">
      <alignment horizontal="center" vertical="center"/>
    </xf>
    <xf numFmtId="0" fontId="51"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15" xfId="0" applyFont="1" applyFill="1" applyBorder="1" applyAlignment="1">
      <alignment horizontal="center" vertical="center"/>
    </xf>
    <xf numFmtId="0" fontId="15" fillId="6" borderId="15" xfId="0" applyFont="1" applyFill="1" applyBorder="1" applyAlignment="1">
      <alignment horizontal="left" vertical="top" wrapText="1"/>
    </xf>
    <xf numFmtId="0" fontId="50" fillId="6" borderId="41" xfId="0" applyFont="1" applyFill="1" applyBorder="1" applyAlignment="1">
      <alignment horizontal="center" vertical="center" wrapText="1"/>
    </xf>
    <xf numFmtId="0" fontId="50" fillId="6" borderId="42" xfId="0" applyFont="1" applyFill="1" applyBorder="1" applyAlignment="1">
      <alignment horizontal="center" vertical="center" wrapText="1"/>
    </xf>
    <xf numFmtId="0" fontId="50" fillId="6" borderId="43" xfId="0" applyFont="1" applyFill="1" applyBorder="1" applyAlignment="1">
      <alignment horizontal="center" vertical="center" wrapText="1"/>
    </xf>
    <xf numFmtId="0" fontId="15" fillId="6" borderId="42" xfId="0" applyFont="1" applyFill="1" applyBorder="1" applyAlignment="1">
      <alignment horizontal="left" vertical="center" wrapText="1"/>
    </xf>
    <xf numFmtId="0" fontId="15" fillId="6" borderId="73" xfId="0" applyFont="1" applyFill="1" applyBorder="1" applyAlignment="1">
      <alignment horizontal="left" vertical="center" wrapText="1"/>
    </xf>
    <xf numFmtId="0" fontId="15" fillId="6" borderId="0" xfId="0" applyFont="1" applyFill="1" applyBorder="1" applyAlignment="1">
      <alignment horizontal="left" vertical="center"/>
    </xf>
    <xf numFmtId="0" fontId="15" fillId="6" borderId="15" xfId="0" applyFont="1" applyFill="1" applyBorder="1" applyAlignment="1">
      <alignment horizontal="left" vertical="center"/>
    </xf>
    <xf numFmtId="0" fontId="0" fillId="6" borderId="15" xfId="0" applyFont="1" applyFill="1" applyBorder="1" applyAlignment="1">
      <alignment horizontal="left" vertical="top" wrapText="1"/>
    </xf>
    <xf numFmtId="0" fontId="0" fillId="6" borderId="68" xfId="0" applyFont="1" applyFill="1" applyBorder="1" applyAlignment="1">
      <alignment horizontal="center" vertical="center" wrapText="1"/>
    </xf>
    <xf numFmtId="0" fontId="32" fillId="6" borderId="56" xfId="0" applyFont="1" applyFill="1" applyBorder="1" applyAlignment="1">
      <alignment horizontal="center" vertical="center"/>
    </xf>
    <xf numFmtId="0" fontId="32" fillId="6" borderId="113" xfId="0" applyFont="1" applyFill="1" applyBorder="1" applyAlignment="1">
      <alignment horizontal="center" vertical="center"/>
    </xf>
    <xf numFmtId="0" fontId="15" fillId="6" borderId="57" xfId="0" applyFont="1" applyFill="1" applyBorder="1" applyAlignment="1">
      <alignment horizontal="left" vertical="center" wrapText="1"/>
    </xf>
    <xf numFmtId="0" fontId="15" fillId="6" borderId="63" xfId="0" applyFont="1" applyFill="1" applyBorder="1" applyAlignment="1">
      <alignment vertical="center" wrapText="1"/>
    </xf>
    <xf numFmtId="0" fontId="15" fillId="6" borderId="83" xfId="0" applyFont="1" applyFill="1" applyBorder="1" applyAlignment="1">
      <alignment vertical="center" wrapText="1"/>
    </xf>
    <xf numFmtId="0" fontId="15" fillId="6" borderId="26" xfId="0" applyFont="1" applyFill="1" applyBorder="1" applyAlignment="1">
      <alignment vertical="center" wrapText="1"/>
    </xf>
    <xf numFmtId="0" fontId="15" fillId="6" borderId="41" xfId="0" applyFont="1" applyFill="1" applyBorder="1" applyAlignment="1">
      <alignment vertical="center" wrapText="1"/>
    </xf>
    <xf numFmtId="0" fontId="41" fillId="6" borderId="57" xfId="0" applyFont="1" applyFill="1" applyBorder="1" applyAlignment="1">
      <alignment horizontal="left" vertical="center" wrapText="1"/>
    </xf>
    <xf numFmtId="0" fontId="41" fillId="6" borderId="0" xfId="0" applyFont="1" applyFill="1" applyBorder="1" applyAlignment="1">
      <alignment horizontal="left" vertical="center" wrapText="1"/>
    </xf>
    <xf numFmtId="0" fontId="0" fillId="6" borderId="32" xfId="0" applyFont="1" applyFill="1" applyBorder="1" applyAlignment="1">
      <alignment horizontal="left" vertical="center"/>
    </xf>
    <xf numFmtId="0" fontId="0" fillId="6" borderId="23" xfId="0" applyFont="1" applyFill="1" applyBorder="1" applyAlignment="1">
      <alignment horizontal="left" vertical="center"/>
    </xf>
    <xf numFmtId="0" fontId="33" fillId="6" borderId="0" xfId="0" applyFont="1" applyFill="1" applyAlignment="1">
      <alignment horizontal="distributed" vertical="center" indent="5"/>
    </xf>
    <xf numFmtId="0" fontId="37" fillId="6" borderId="0" xfId="0" applyNumberFormat="1" applyFont="1" applyFill="1" applyAlignment="1">
      <alignment horizontal="left" vertical="center" wrapText="1"/>
    </xf>
    <xf numFmtId="0" fontId="15" fillId="6" borderId="23" xfId="0" applyFont="1" applyFill="1" applyBorder="1" applyAlignment="1">
      <alignment horizontal="distributed" vertical="center" indent="4"/>
    </xf>
    <xf numFmtId="0" fontId="15" fillId="6" borderId="24" xfId="0" applyFont="1" applyFill="1" applyBorder="1" applyAlignment="1">
      <alignment horizontal="distributed" vertical="center" indent="4"/>
    </xf>
    <xf numFmtId="0" fontId="15" fillId="6" borderId="25" xfId="0" applyFont="1" applyFill="1" applyBorder="1" applyAlignment="1">
      <alignment horizontal="distributed" vertical="center" indent="4"/>
    </xf>
    <xf numFmtId="0" fontId="15" fillId="6" borderId="41" xfId="0" applyFont="1" applyFill="1" applyBorder="1" applyAlignment="1">
      <alignment horizontal="left" vertical="center"/>
    </xf>
    <xf numFmtId="0" fontId="15" fillId="6" borderId="42" xfId="0" applyFont="1" applyFill="1" applyBorder="1" applyAlignment="1">
      <alignment horizontal="left" vertical="center"/>
    </xf>
    <xf numFmtId="0" fontId="15" fillId="6" borderId="43" xfId="0" applyFont="1" applyFill="1" applyBorder="1" applyAlignment="1">
      <alignment horizontal="left" vertical="center"/>
    </xf>
    <xf numFmtId="0" fontId="15" fillId="6" borderId="66" xfId="0" applyFont="1" applyFill="1" applyBorder="1" applyAlignment="1">
      <alignment horizontal="center" vertical="center"/>
    </xf>
    <xf numFmtId="0" fontId="15" fillId="6" borderId="62" xfId="0" applyFont="1" applyFill="1" applyBorder="1" applyAlignment="1">
      <alignment horizontal="center" vertical="center"/>
    </xf>
    <xf numFmtId="0" fontId="15" fillId="6" borderId="139" xfId="0" applyFont="1" applyFill="1" applyBorder="1" applyAlignment="1">
      <alignment horizontal="center" vertical="center"/>
    </xf>
    <xf numFmtId="0" fontId="15" fillId="6" borderId="84" xfId="0" applyFont="1" applyFill="1" applyBorder="1" applyAlignment="1">
      <alignment horizontal="center" vertical="center"/>
    </xf>
    <xf numFmtId="0" fontId="15" fillId="6" borderId="85" xfId="0" applyFont="1" applyFill="1" applyBorder="1" applyAlignment="1">
      <alignment horizontal="center" vertical="center"/>
    </xf>
    <xf numFmtId="0" fontId="15" fillId="6" borderId="134" xfId="0" applyFont="1" applyFill="1" applyBorder="1" applyAlignment="1">
      <alignment horizontal="center" vertical="center"/>
    </xf>
    <xf numFmtId="0" fontId="0" fillId="6" borderId="135" xfId="0" applyFont="1" applyFill="1" applyBorder="1" applyAlignment="1">
      <alignment horizontal="center" vertical="center"/>
    </xf>
    <xf numFmtId="0" fontId="0" fillId="6" borderId="136" xfId="0" applyFont="1" applyFill="1" applyBorder="1" applyAlignment="1">
      <alignment horizontal="center" vertical="center"/>
    </xf>
    <xf numFmtId="0" fontId="0" fillId="6" borderId="137" xfId="0" applyFont="1" applyFill="1" applyBorder="1" applyAlignment="1">
      <alignment horizontal="center" vertical="center"/>
    </xf>
    <xf numFmtId="0" fontId="15" fillId="6" borderId="41" xfId="0" applyFont="1" applyFill="1" applyBorder="1" applyAlignment="1">
      <alignment horizontal="center" vertical="center" shrinkToFit="1"/>
    </xf>
    <xf numFmtId="0" fontId="15" fillId="6" borderId="43" xfId="0" applyFont="1" applyFill="1" applyBorder="1" applyAlignment="1">
      <alignment horizontal="center" vertical="center" shrinkToFit="1"/>
    </xf>
    <xf numFmtId="0" fontId="15" fillId="6" borderId="32"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63" xfId="0" applyFont="1" applyFill="1" applyBorder="1" applyAlignment="1">
      <alignment horizontal="left" vertical="center"/>
    </xf>
    <xf numFmtId="0" fontId="15" fillId="6" borderId="83" xfId="0" applyFont="1" applyFill="1" applyBorder="1" applyAlignment="1">
      <alignment horizontal="left" vertical="center"/>
    </xf>
    <xf numFmtId="0" fontId="15" fillId="6" borderId="54" xfId="0" applyFont="1" applyFill="1" applyBorder="1" applyAlignment="1">
      <alignment horizontal="left" vertical="center"/>
    </xf>
    <xf numFmtId="0" fontId="15" fillId="6" borderId="23" xfId="0" applyFont="1" applyFill="1" applyBorder="1" applyAlignment="1">
      <alignment horizontal="left" vertical="center"/>
    </xf>
    <xf numFmtId="0" fontId="15" fillId="6" borderId="24" xfId="0" applyFont="1" applyFill="1" applyBorder="1" applyAlignment="1">
      <alignment horizontal="left" vertical="center"/>
    </xf>
    <xf numFmtId="0" fontId="15" fillId="6" borderId="25" xfId="0" applyFont="1" applyFill="1" applyBorder="1" applyAlignment="1">
      <alignment horizontal="left" vertical="center"/>
    </xf>
    <xf numFmtId="0" fontId="35" fillId="6" borderId="83" xfId="0" applyFont="1" applyFill="1" applyBorder="1" applyAlignment="1">
      <alignment horizontal="distributed" vertical="center" indent="15"/>
    </xf>
    <xf numFmtId="0" fontId="36" fillId="6" borderId="24" xfId="0" applyFont="1" applyFill="1" applyBorder="1" applyAlignment="1">
      <alignment horizontal="center" vertical="center"/>
    </xf>
    <xf numFmtId="0" fontId="15" fillId="6" borderId="30" xfId="0" applyFont="1" applyFill="1" applyBorder="1" applyAlignment="1">
      <alignment horizontal="left" vertical="center" wrapText="1"/>
    </xf>
    <xf numFmtId="0" fontId="15" fillId="6" borderId="79" xfId="0" applyFont="1" applyFill="1" applyBorder="1" applyAlignment="1">
      <alignment horizontal="left" vertical="center" wrapText="1"/>
    </xf>
    <xf numFmtId="0" fontId="0" fillId="6" borderId="26" xfId="0" applyFont="1" applyFill="1" applyBorder="1" applyAlignment="1">
      <alignment vertical="center" wrapText="1"/>
    </xf>
    <xf numFmtId="0" fontId="41" fillId="6" borderId="63" xfId="0" applyFont="1" applyFill="1" applyBorder="1" applyAlignment="1">
      <alignment horizontal="left" vertical="center" wrapText="1"/>
    </xf>
    <xf numFmtId="0" fontId="41" fillId="6" borderId="83" xfId="0" applyFont="1" applyFill="1" applyBorder="1" applyAlignment="1">
      <alignment horizontal="left" vertical="center" wrapText="1"/>
    </xf>
    <xf numFmtId="0" fontId="15" fillId="6" borderId="23" xfId="0" applyFont="1" applyFill="1" applyBorder="1" applyAlignment="1">
      <alignment vertical="center" wrapText="1"/>
    </xf>
    <xf numFmtId="0" fontId="15" fillId="6" borderId="24" xfId="0" applyFont="1" applyFill="1" applyBorder="1" applyAlignment="1">
      <alignment vertical="center" wrapText="1"/>
    </xf>
    <xf numFmtId="0" fontId="15" fillId="6" borderId="35" xfId="0" applyFont="1" applyFill="1" applyBorder="1" applyAlignment="1">
      <alignment horizontal="left" vertical="center" wrapText="1"/>
    </xf>
    <xf numFmtId="0" fontId="15" fillId="6" borderId="44" xfId="0" applyFont="1" applyFill="1" applyBorder="1" applyAlignment="1">
      <alignment horizontal="left" vertical="center" wrapText="1"/>
    </xf>
    <xf numFmtId="0" fontId="15" fillId="6" borderId="120" xfId="0" applyFont="1" applyFill="1" applyBorder="1" applyAlignment="1">
      <alignment horizontal="left" vertical="center" wrapText="1"/>
    </xf>
    <xf numFmtId="0" fontId="15" fillId="6" borderId="116" xfId="0" applyFont="1" applyFill="1" applyBorder="1" applyAlignment="1">
      <alignment horizontal="left" vertical="center" wrapText="1"/>
    </xf>
    <xf numFmtId="0" fontId="23" fillId="7" borderId="0" xfId="8" applyFont="1" applyFill="1" applyAlignment="1" applyProtection="1">
      <alignment horizontal="center" vertical="center"/>
      <protection locked="0"/>
    </xf>
    <xf numFmtId="0" fontId="23" fillId="8" borderId="0" xfId="8" applyFont="1" applyFill="1" applyAlignment="1" applyProtection="1">
      <alignment horizontal="center" vertical="center"/>
      <protection locked="0"/>
    </xf>
    <xf numFmtId="0" fontId="23" fillId="0" borderId="0" xfId="8" applyFont="1" applyAlignment="1">
      <alignment horizontal="center" vertical="center"/>
    </xf>
    <xf numFmtId="0" fontId="22" fillId="7" borderId="26" xfId="8" applyFont="1" applyFill="1" applyBorder="1" applyAlignment="1" applyProtection="1">
      <alignment horizontal="center" vertical="center"/>
      <protection locked="0"/>
    </xf>
    <xf numFmtId="0" fontId="22" fillId="8" borderId="41" xfId="8" applyFont="1" applyFill="1" applyBorder="1" applyAlignment="1" applyProtection="1">
      <alignment horizontal="center" vertical="center"/>
      <protection locked="0"/>
    </xf>
    <xf numFmtId="0" fontId="22" fillId="8" borderId="43" xfId="8" applyFont="1" applyFill="1" applyBorder="1" applyAlignment="1" applyProtection="1">
      <alignment horizontal="center" vertical="center"/>
      <protection locked="0"/>
    </xf>
    <xf numFmtId="0" fontId="22" fillId="6" borderId="41" xfId="8" applyFont="1" applyFill="1" applyBorder="1" applyAlignment="1">
      <alignment horizontal="center" vertical="center"/>
    </xf>
    <xf numFmtId="0" fontId="22" fillId="6" borderId="43" xfId="8" applyFont="1" applyFill="1" applyBorder="1" applyAlignment="1">
      <alignment horizontal="center" vertical="center"/>
    </xf>
    <xf numFmtId="0" fontId="22" fillId="0" borderId="117" xfId="8" applyFont="1" applyBorder="1" applyAlignment="1">
      <alignment horizontal="center" vertical="center"/>
    </xf>
    <xf numFmtId="0" fontId="22" fillId="0" borderId="144" xfId="8" applyFont="1" applyBorder="1" applyAlignment="1">
      <alignment horizontal="center" vertical="center"/>
    </xf>
    <xf numFmtId="0" fontId="22" fillId="0" borderId="118" xfId="8" applyFont="1" applyBorder="1" applyAlignment="1">
      <alignment horizontal="center" vertical="center"/>
    </xf>
    <xf numFmtId="0" fontId="22" fillId="0" borderId="10" xfId="8" applyFont="1" applyBorder="1" applyAlignment="1">
      <alignment horizontal="center" vertical="center" wrapText="1"/>
    </xf>
    <xf numFmtId="0" fontId="22" fillId="0" borderId="143" xfId="8" applyFont="1" applyBorder="1" applyAlignment="1">
      <alignment horizontal="center" vertical="center" wrapText="1"/>
    </xf>
    <xf numFmtId="0" fontId="22" fillId="0" borderId="0" xfId="8" applyFont="1" applyAlignment="1">
      <alignment horizontal="center" vertical="center" wrapText="1"/>
    </xf>
    <xf numFmtId="0" fontId="22" fillId="0" borderId="58" xfId="8" applyFont="1" applyBorder="1" applyAlignment="1">
      <alignment horizontal="center" vertical="center" wrapText="1"/>
    </xf>
    <xf numFmtId="0" fontId="22" fillId="0" borderId="6" xfId="8" applyFont="1" applyBorder="1" applyAlignment="1">
      <alignment horizontal="center" vertical="center" wrapText="1"/>
    </xf>
    <xf numFmtId="0" fontId="22" fillId="0" borderId="145" xfId="8" applyFont="1" applyBorder="1" applyAlignment="1">
      <alignment horizontal="center" vertical="center" wrapText="1"/>
    </xf>
    <xf numFmtId="0" fontId="22" fillId="0" borderId="78" xfId="8" applyFont="1" applyBorder="1" applyAlignment="1">
      <alignment horizontal="center" vertical="center" wrapText="1"/>
    </xf>
    <xf numFmtId="0" fontId="22" fillId="0" borderId="57" xfId="8" applyFont="1" applyBorder="1" applyAlignment="1">
      <alignment horizontal="center" vertical="center" wrapText="1"/>
    </xf>
    <xf numFmtId="0" fontId="22" fillId="0" borderId="60" xfId="8" applyFont="1" applyBorder="1" applyAlignment="1">
      <alignment horizontal="center" vertical="center" wrapText="1"/>
    </xf>
    <xf numFmtId="0" fontId="22" fillId="0" borderId="2" xfId="8" applyFont="1" applyBorder="1" applyAlignment="1">
      <alignment horizontal="center" vertical="center" wrapText="1"/>
    </xf>
    <xf numFmtId="0" fontId="22" fillId="0" borderId="3" xfId="8" applyFont="1" applyBorder="1" applyAlignment="1">
      <alignment horizontal="center" vertical="center" wrapText="1"/>
    </xf>
    <xf numFmtId="0" fontId="22" fillId="0" borderId="4" xfId="8" applyFont="1" applyBorder="1" applyAlignment="1">
      <alignment horizontal="center" vertical="center" wrapText="1"/>
    </xf>
    <xf numFmtId="0" fontId="22" fillId="0" borderId="9" xfId="8" quotePrefix="1" applyFont="1" applyBorder="1" applyAlignment="1">
      <alignment horizontal="center" vertical="center"/>
    </xf>
    <xf numFmtId="0" fontId="22" fillId="0" borderId="10" xfId="8" applyFont="1" applyBorder="1" applyAlignment="1">
      <alignment horizontal="center" vertical="center"/>
    </xf>
    <xf numFmtId="0" fontId="26" fillId="0" borderId="7" xfId="8" applyFont="1" applyBorder="1" applyAlignment="1">
      <alignment horizontal="center" vertical="center" wrapText="1"/>
    </xf>
    <xf numFmtId="0" fontId="26" fillId="0" borderId="44" xfId="8" applyFont="1" applyBorder="1" applyAlignment="1">
      <alignment horizontal="center" vertical="center" wrapText="1"/>
    </xf>
    <xf numFmtId="0" fontId="26" fillId="0" borderId="5" xfId="8" applyFont="1" applyBorder="1" applyAlignment="1">
      <alignment horizontal="center" vertical="center" wrapText="1"/>
    </xf>
    <xf numFmtId="0" fontId="26" fillId="0" borderId="45"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113" xfId="8" applyFont="1" applyBorder="1" applyAlignment="1">
      <alignment horizontal="center" vertical="center" wrapText="1"/>
    </xf>
    <xf numFmtId="0" fontId="26" fillId="0" borderId="47" xfId="8" applyFont="1" applyBorder="1" applyAlignment="1">
      <alignment horizontal="center" vertical="center" wrapText="1"/>
    </xf>
    <xf numFmtId="0" fontId="26" fillId="0" borderId="49" xfId="8" applyFont="1" applyBorder="1" applyAlignment="1">
      <alignment horizontal="center" vertical="center" wrapText="1"/>
    </xf>
    <xf numFmtId="0" fontId="22" fillId="0" borderId="124" xfId="8" applyFont="1" applyBorder="1" applyAlignment="1">
      <alignment horizontal="center" vertical="center" wrapText="1"/>
    </xf>
    <xf numFmtId="0" fontId="22" fillId="0" borderId="117" xfId="8" applyFont="1" applyBorder="1" applyAlignment="1">
      <alignment horizontal="center" vertical="center" wrapText="1"/>
    </xf>
    <xf numFmtId="0" fontId="22" fillId="0" borderId="46" xfId="8" applyFont="1" applyBorder="1" applyAlignment="1">
      <alignment horizontal="center" vertical="center"/>
    </xf>
    <xf numFmtId="0" fontId="22" fillId="0" borderId="42" xfId="8" applyFont="1" applyBorder="1" applyAlignment="1">
      <alignment horizontal="center" vertical="center"/>
    </xf>
    <xf numFmtId="0" fontId="22" fillId="0" borderId="73" xfId="8" applyFont="1" applyBorder="1" applyAlignment="1">
      <alignment horizontal="center" vertical="center"/>
    </xf>
    <xf numFmtId="0" fontId="22" fillId="8" borderId="75" xfId="8" applyFont="1" applyFill="1" applyBorder="1" applyAlignment="1" applyProtection="1">
      <alignment horizontal="left" vertical="center" wrapText="1"/>
      <protection locked="0"/>
    </xf>
    <xf numFmtId="0" fontId="22" fillId="8" borderId="99" xfId="8" applyFont="1" applyFill="1" applyBorder="1" applyAlignment="1" applyProtection="1">
      <alignment horizontal="left" vertical="center" wrapText="1"/>
      <protection locked="0"/>
    </xf>
    <xf numFmtId="0" fontId="22" fillId="8" borderId="76" xfId="8" applyFont="1" applyFill="1" applyBorder="1" applyAlignment="1" applyProtection="1">
      <alignment horizontal="left" vertical="center" wrapText="1"/>
      <protection locked="0"/>
    </xf>
    <xf numFmtId="0" fontId="26" fillId="7" borderId="46" xfId="8" applyFont="1" applyFill="1" applyBorder="1" applyAlignment="1" applyProtection="1">
      <alignment horizontal="center" vertical="center" wrapText="1"/>
      <protection locked="0"/>
    </xf>
    <xf numFmtId="0" fontId="26" fillId="7" borderId="43" xfId="8" applyFont="1" applyFill="1" applyBorder="1" applyAlignment="1" applyProtection="1">
      <alignment horizontal="center" vertical="center" wrapText="1"/>
      <protection locked="0"/>
    </xf>
    <xf numFmtId="0" fontId="22" fillId="7" borderId="41" xfId="8" applyFont="1" applyFill="1" applyBorder="1" applyAlignment="1" applyProtection="1">
      <alignment horizontal="center" vertical="center" wrapText="1"/>
      <protection locked="0"/>
    </xf>
    <xf numFmtId="0" fontId="22" fillId="7" borderId="43" xfId="8" applyFont="1" applyFill="1" applyBorder="1" applyAlignment="1" applyProtection="1">
      <alignment horizontal="center" vertical="center" wrapText="1"/>
      <protection locked="0"/>
    </xf>
    <xf numFmtId="0" fontId="22" fillId="7" borderId="41" xfId="8" applyFont="1" applyFill="1" applyBorder="1" applyAlignment="1" applyProtection="1">
      <alignment horizontal="center" vertical="center" shrinkToFit="1"/>
      <protection locked="0"/>
    </xf>
    <xf numFmtId="0" fontId="22" fillId="7" borderId="42" xfId="8" applyFont="1" applyFill="1" applyBorder="1" applyAlignment="1" applyProtection="1">
      <alignment horizontal="center" vertical="center" shrinkToFit="1"/>
      <protection locked="0"/>
    </xf>
    <xf numFmtId="0" fontId="22" fillId="7" borderId="43" xfId="8" applyFont="1" applyFill="1" applyBorder="1" applyAlignment="1" applyProtection="1">
      <alignment horizontal="center" vertical="center" shrinkToFit="1"/>
      <protection locked="0"/>
    </xf>
    <xf numFmtId="0" fontId="22" fillId="8" borderId="41" xfId="8" applyFont="1" applyFill="1" applyBorder="1" applyAlignment="1" applyProtection="1">
      <alignment horizontal="center" vertical="center" wrapText="1"/>
      <protection locked="0"/>
    </xf>
    <xf numFmtId="0" fontId="22" fillId="8" borderId="42" xfId="8" applyFont="1" applyFill="1" applyBorder="1" applyAlignment="1" applyProtection="1">
      <alignment horizontal="center" vertical="center" wrapText="1"/>
      <protection locked="0"/>
    </xf>
    <xf numFmtId="0" fontId="22" fillId="8" borderId="73" xfId="8" applyFont="1" applyFill="1" applyBorder="1" applyAlignment="1" applyProtection="1">
      <alignment horizontal="center" vertical="center" wrapText="1"/>
      <protection locked="0"/>
    </xf>
    <xf numFmtId="189" fontId="23" fillId="6" borderId="46" xfId="8" applyNumberFormat="1" applyFont="1" applyFill="1" applyBorder="1" applyAlignment="1">
      <alignment horizontal="center" vertical="center" wrapText="1"/>
    </xf>
    <xf numFmtId="189" fontId="23" fillId="6" borderId="73" xfId="8" applyNumberFormat="1" applyFont="1" applyFill="1" applyBorder="1" applyAlignment="1">
      <alignment horizontal="center" vertical="center" wrapText="1"/>
    </xf>
    <xf numFmtId="189" fontId="23" fillId="6" borderId="46" xfId="9" applyNumberFormat="1" applyFont="1" applyFill="1" applyBorder="1" applyAlignment="1" applyProtection="1">
      <alignment horizontal="center" vertical="center" wrapText="1"/>
    </xf>
    <xf numFmtId="189" fontId="23" fillId="6" borderId="73" xfId="9" applyNumberFormat="1" applyFont="1" applyFill="1" applyBorder="1" applyAlignment="1" applyProtection="1">
      <alignment horizontal="center" vertical="center" wrapText="1"/>
    </xf>
    <xf numFmtId="0" fontId="22" fillId="8" borderId="46" xfId="8" applyFont="1" applyFill="1" applyBorder="1" applyAlignment="1" applyProtection="1">
      <alignment horizontal="left" vertical="center" wrapText="1"/>
      <protection locked="0"/>
    </xf>
    <xf numFmtId="0" fontId="22" fillId="8" borderId="42" xfId="8" applyFont="1" applyFill="1" applyBorder="1" applyAlignment="1" applyProtection="1">
      <alignment horizontal="left" vertical="center" wrapText="1"/>
      <protection locked="0"/>
    </xf>
    <xf numFmtId="0" fontId="22" fillId="8" borderId="73" xfId="8" applyFont="1" applyFill="1" applyBorder="1" applyAlignment="1" applyProtection="1">
      <alignment horizontal="left" vertical="center" wrapText="1"/>
      <protection locked="0"/>
    </xf>
    <xf numFmtId="0" fontId="26" fillId="7" borderId="75" xfId="8" applyFont="1" applyFill="1" applyBorder="1" applyAlignment="1" applyProtection="1">
      <alignment horizontal="center" vertical="center" wrapText="1"/>
      <protection locked="0"/>
    </xf>
    <xf numFmtId="0" fontId="26" fillId="7" borderId="88" xfId="8" applyFont="1" applyFill="1" applyBorder="1" applyAlignment="1" applyProtection="1">
      <alignment horizontal="center" vertical="center" wrapText="1"/>
      <protection locked="0"/>
    </xf>
    <xf numFmtId="0" fontId="22" fillId="7" borderId="67" xfId="8" applyFont="1" applyFill="1" applyBorder="1" applyAlignment="1" applyProtection="1">
      <alignment horizontal="center" vertical="center" wrapText="1"/>
      <protection locked="0"/>
    </xf>
    <xf numFmtId="0" fontId="22" fillId="7" borderId="88" xfId="8" applyFont="1" applyFill="1" applyBorder="1" applyAlignment="1" applyProtection="1">
      <alignment horizontal="center" vertical="center" wrapText="1"/>
      <protection locked="0"/>
    </xf>
    <xf numFmtId="0" fontId="22" fillId="7" borderId="67" xfId="8" applyFont="1" applyFill="1" applyBorder="1" applyAlignment="1" applyProtection="1">
      <alignment horizontal="center" vertical="center" shrinkToFit="1"/>
      <protection locked="0"/>
    </xf>
    <xf numFmtId="0" fontId="22" fillId="7" borderId="99" xfId="8" applyFont="1" applyFill="1" applyBorder="1" applyAlignment="1" applyProtection="1">
      <alignment horizontal="center" vertical="center" shrinkToFit="1"/>
      <protection locked="0"/>
    </xf>
    <xf numFmtId="0" fontId="22" fillId="7" borderId="88" xfId="8" applyFont="1" applyFill="1" applyBorder="1" applyAlignment="1" applyProtection="1">
      <alignment horizontal="center" vertical="center" shrinkToFit="1"/>
      <protection locked="0"/>
    </xf>
    <xf numFmtId="0" fontId="22" fillId="8" borderId="67" xfId="8" applyFont="1" applyFill="1" applyBorder="1" applyAlignment="1" applyProtection="1">
      <alignment horizontal="center" vertical="center" wrapText="1"/>
      <protection locked="0"/>
    </xf>
    <xf numFmtId="0" fontId="22" fillId="8" borderId="99" xfId="8" applyFont="1" applyFill="1" applyBorder="1" applyAlignment="1" applyProtection="1">
      <alignment horizontal="center" vertical="center" wrapText="1"/>
      <protection locked="0"/>
    </xf>
    <xf numFmtId="0" fontId="22" fillId="8" borderId="76" xfId="8" applyFont="1" applyFill="1" applyBorder="1" applyAlignment="1" applyProtection="1">
      <alignment horizontal="center" vertical="center" wrapText="1"/>
      <protection locked="0"/>
    </xf>
    <xf numFmtId="189" fontId="23" fillId="6" borderId="75" xfId="8" applyNumberFormat="1" applyFont="1" applyFill="1" applyBorder="1" applyAlignment="1">
      <alignment horizontal="center" vertical="center" wrapText="1"/>
    </xf>
    <xf numFmtId="189" fontId="23" fillId="6" borderId="76" xfId="8" applyNumberFormat="1" applyFont="1" applyFill="1" applyBorder="1" applyAlignment="1">
      <alignment horizontal="center" vertical="center" wrapText="1"/>
    </xf>
    <xf numFmtId="189" fontId="23" fillId="6" borderId="75" xfId="9" applyNumberFormat="1" applyFont="1" applyFill="1" applyBorder="1" applyAlignment="1" applyProtection="1">
      <alignment horizontal="center" vertical="center" wrapText="1"/>
    </xf>
    <xf numFmtId="189" fontId="23" fillId="6" borderId="76" xfId="9" applyNumberFormat="1" applyFont="1" applyFill="1" applyBorder="1" applyAlignment="1" applyProtection="1">
      <alignment horizontal="center" vertical="center" wrapText="1"/>
    </xf>
    <xf numFmtId="0" fontId="26" fillId="7" borderId="50" xfId="8" applyFont="1" applyFill="1" applyBorder="1" applyAlignment="1" applyProtection="1">
      <alignment horizontal="center" vertical="center" wrapText="1"/>
      <protection locked="0"/>
    </xf>
    <xf numFmtId="0" fontId="26" fillId="7" borderId="142" xfId="8" applyFont="1" applyFill="1" applyBorder="1" applyAlignment="1" applyProtection="1">
      <alignment horizontal="center" vertical="center" wrapText="1"/>
      <protection locked="0"/>
    </xf>
    <xf numFmtId="0" fontId="22" fillId="7" borderId="120" xfId="8" applyFont="1" applyFill="1" applyBorder="1" applyAlignment="1" applyProtection="1">
      <alignment horizontal="center" vertical="center" wrapText="1"/>
      <protection locked="0"/>
    </xf>
    <xf numFmtId="0" fontId="22" fillId="7" borderId="142" xfId="8" applyFont="1" applyFill="1" applyBorder="1" applyAlignment="1" applyProtection="1">
      <alignment horizontal="center" vertical="center" wrapText="1"/>
      <protection locked="0"/>
    </xf>
    <xf numFmtId="0" fontId="22" fillId="7" borderId="120" xfId="8" applyFont="1" applyFill="1" applyBorder="1" applyAlignment="1" applyProtection="1">
      <alignment horizontal="center" vertical="center" shrinkToFit="1"/>
      <protection locked="0"/>
    </xf>
    <xf numFmtId="0" fontId="22" fillId="7" borderId="116" xfId="8" applyFont="1" applyFill="1" applyBorder="1" applyAlignment="1" applyProtection="1">
      <alignment horizontal="center" vertical="center" shrinkToFit="1"/>
      <protection locked="0"/>
    </xf>
    <xf numFmtId="0" fontId="22" fillId="7" borderId="142" xfId="8" applyFont="1" applyFill="1" applyBorder="1" applyAlignment="1" applyProtection="1">
      <alignment horizontal="center" vertical="center" shrinkToFit="1"/>
      <protection locked="0"/>
    </xf>
    <xf numFmtId="0" fontId="22" fillId="8" borderId="120" xfId="8" applyFont="1" applyFill="1" applyBorder="1" applyAlignment="1" applyProtection="1">
      <alignment horizontal="center" vertical="center" wrapText="1"/>
      <protection locked="0"/>
    </xf>
    <xf numFmtId="0" fontId="22" fillId="8" borderId="116" xfId="8" applyFont="1" applyFill="1" applyBorder="1" applyAlignment="1" applyProtection="1">
      <alignment horizontal="center" vertical="center" wrapText="1"/>
      <protection locked="0"/>
    </xf>
    <xf numFmtId="0" fontId="22" fillId="8" borderId="74" xfId="8" applyFont="1" applyFill="1" applyBorder="1" applyAlignment="1" applyProtection="1">
      <alignment horizontal="center" vertical="center" wrapText="1"/>
      <protection locked="0"/>
    </xf>
    <xf numFmtId="189" fontId="23" fillId="6" borderId="50" xfId="8" applyNumberFormat="1" applyFont="1" applyFill="1" applyBorder="1" applyAlignment="1">
      <alignment horizontal="center" vertical="center" wrapText="1"/>
    </xf>
    <xf numFmtId="189" fontId="23" fillId="6" borderId="74" xfId="8" applyNumberFormat="1" applyFont="1" applyFill="1" applyBorder="1" applyAlignment="1">
      <alignment horizontal="center" vertical="center" wrapText="1"/>
    </xf>
    <xf numFmtId="189" fontId="23" fillId="6" borderId="50" xfId="9" applyNumberFormat="1" applyFont="1" applyFill="1" applyBorder="1" applyAlignment="1" applyProtection="1">
      <alignment horizontal="center" vertical="center" wrapText="1"/>
    </xf>
    <xf numFmtId="189" fontId="23" fillId="6" borderId="74" xfId="9" applyNumberFormat="1" applyFont="1" applyFill="1" applyBorder="1" applyAlignment="1" applyProtection="1">
      <alignment horizontal="center" vertical="center" wrapText="1"/>
    </xf>
    <xf numFmtId="0" fontId="22" fillId="8" borderId="50" xfId="8" applyFont="1" applyFill="1" applyBorder="1" applyAlignment="1" applyProtection="1">
      <alignment horizontal="left" vertical="center" wrapText="1"/>
      <protection locked="0"/>
    </xf>
    <xf numFmtId="0" fontId="22" fillId="8" borderId="116" xfId="8" applyFont="1" applyFill="1" applyBorder="1" applyAlignment="1" applyProtection="1">
      <alignment horizontal="left" vertical="center" wrapText="1"/>
      <protection locked="0"/>
    </xf>
    <xf numFmtId="0" fontId="22" fillId="8" borderId="74" xfId="8" applyFont="1" applyFill="1" applyBorder="1" applyAlignment="1" applyProtection="1">
      <alignment horizontal="left" vertical="center" wrapText="1"/>
      <protection locked="0"/>
    </xf>
    <xf numFmtId="0" fontId="25" fillId="0" borderId="41" xfId="8" applyFont="1" applyBorder="1" applyAlignment="1">
      <alignment horizontal="center" vertical="center"/>
    </xf>
    <xf numFmtId="0" fontId="25" fillId="0" borderId="42" xfId="8" applyFont="1" applyBorder="1" applyAlignment="1">
      <alignment horizontal="center" vertical="center"/>
    </xf>
    <xf numFmtId="0" fontId="25" fillId="0" borderId="43" xfId="8" applyFont="1" applyBorder="1" applyAlignment="1">
      <alignment horizontal="center" vertical="center"/>
    </xf>
    <xf numFmtId="190" fontId="25" fillId="0" borderId="41" xfId="8" applyNumberFormat="1" applyFont="1" applyBorder="1" applyAlignment="1">
      <alignment horizontal="right" vertical="center"/>
    </xf>
    <xf numFmtId="190" fontId="25" fillId="0" borderId="43" xfId="8" applyNumberFormat="1" applyFont="1" applyBorder="1" applyAlignment="1">
      <alignment horizontal="right" vertical="center"/>
    </xf>
    <xf numFmtId="190" fontId="25" fillId="0" borderId="41" xfId="9" applyNumberFormat="1" applyFont="1" applyFill="1" applyBorder="1" applyAlignment="1" applyProtection="1">
      <alignment horizontal="right" vertical="center"/>
    </xf>
    <xf numFmtId="190" fontId="25" fillId="0" borderId="43" xfId="9" applyNumberFormat="1" applyFont="1" applyFill="1" applyBorder="1" applyAlignment="1" applyProtection="1">
      <alignment horizontal="right" vertical="center"/>
    </xf>
    <xf numFmtId="190" fontId="25" fillId="8" borderId="41" xfId="8" applyNumberFormat="1" applyFont="1" applyFill="1" applyBorder="1" applyAlignment="1" applyProtection="1">
      <alignment horizontal="right" vertical="center"/>
      <protection locked="0"/>
    </xf>
    <xf numFmtId="190" fontId="25" fillId="8" borderId="43" xfId="8" applyNumberFormat="1" applyFont="1" applyFill="1" applyBorder="1" applyAlignment="1" applyProtection="1">
      <alignment horizontal="right" vertical="center"/>
      <protection locked="0"/>
    </xf>
    <xf numFmtId="0" fontId="25" fillId="0" borderId="0" xfId="8" applyFont="1" applyAlignment="1">
      <alignment horizontal="center" vertical="center"/>
    </xf>
    <xf numFmtId="0" fontId="25" fillId="0" borderId="83" xfId="8" applyFont="1" applyBorder="1" applyAlignment="1">
      <alignment horizontal="center" vertical="center"/>
    </xf>
    <xf numFmtId="0" fontId="26" fillId="0" borderId="0" xfId="8" applyFont="1" applyAlignment="1">
      <alignment horizontal="center" vertical="center" wrapText="1"/>
    </xf>
    <xf numFmtId="190" fontId="25" fillId="8" borderId="41" xfId="9" applyNumberFormat="1" applyFont="1" applyFill="1" applyBorder="1" applyAlignment="1" applyProtection="1">
      <alignment horizontal="right" vertical="center"/>
      <protection locked="0"/>
    </xf>
    <xf numFmtId="190" fontId="25" fillId="8" borderId="43" xfId="9" applyNumberFormat="1" applyFont="1" applyFill="1" applyBorder="1" applyAlignment="1" applyProtection="1">
      <alignment horizontal="right" vertical="center"/>
      <protection locked="0"/>
    </xf>
    <xf numFmtId="191" fontId="25" fillId="6" borderId="0" xfId="8" applyNumberFormat="1" applyFont="1" applyFill="1" applyAlignment="1">
      <alignment horizontal="center" vertical="center"/>
    </xf>
    <xf numFmtId="0" fontId="25" fillId="6" borderId="0" xfId="8" applyFont="1" applyFill="1" applyAlignment="1">
      <alignment horizontal="center" vertical="center"/>
    </xf>
    <xf numFmtId="0" fontId="25" fillId="6" borderId="0" xfId="8" applyFont="1" applyFill="1" applyAlignment="1">
      <alignment horizontal="right" vertical="center"/>
    </xf>
    <xf numFmtId="188" fontId="25" fillId="0" borderId="41" xfId="8" applyNumberFormat="1" applyFont="1" applyBorder="1" applyAlignment="1">
      <alignment horizontal="center" vertical="center"/>
    </xf>
    <xf numFmtId="188" fontId="25" fillId="0" borderId="42" xfId="8" applyNumberFormat="1" applyFont="1" applyBorder="1" applyAlignment="1">
      <alignment horizontal="center" vertical="center"/>
    </xf>
    <xf numFmtId="188" fontId="25" fillId="0" borderId="43" xfId="8" applyNumberFormat="1" applyFont="1" applyBorder="1" applyAlignment="1">
      <alignment horizontal="center" vertical="center"/>
    </xf>
    <xf numFmtId="192" fontId="25" fillId="6" borderId="41" xfId="8" applyNumberFormat="1" applyFont="1" applyFill="1" applyBorder="1" applyAlignment="1">
      <alignment horizontal="center" vertical="center"/>
    </xf>
    <xf numFmtId="192" fontId="25" fillId="6" borderId="42" xfId="8" applyNumberFormat="1" applyFont="1" applyFill="1" applyBorder="1" applyAlignment="1">
      <alignment horizontal="center" vertical="center"/>
    </xf>
    <xf numFmtId="192" fontId="25" fillId="6" borderId="43" xfId="8" applyNumberFormat="1" applyFont="1" applyFill="1" applyBorder="1" applyAlignment="1">
      <alignment horizontal="center" vertical="center"/>
    </xf>
    <xf numFmtId="0" fontId="25" fillId="8" borderId="41" xfId="8" applyFont="1" applyFill="1" applyBorder="1" applyAlignment="1" applyProtection="1">
      <alignment horizontal="center" vertical="center"/>
      <protection locked="0"/>
    </xf>
    <xf numFmtId="0" fontId="25" fillId="8" borderId="43" xfId="8" applyFont="1" applyFill="1" applyBorder="1" applyAlignment="1" applyProtection="1">
      <alignment horizontal="center" vertical="center"/>
      <protection locked="0"/>
    </xf>
    <xf numFmtId="190" fontId="25" fillId="0" borderId="41" xfId="8" applyNumberFormat="1" applyFont="1" applyBorder="1" applyAlignment="1">
      <alignment horizontal="center" vertical="center"/>
    </xf>
    <xf numFmtId="190" fontId="25" fillId="0" borderId="42" xfId="8" applyNumberFormat="1" applyFont="1" applyBorder="1" applyAlignment="1">
      <alignment horizontal="center" vertical="center"/>
    </xf>
    <xf numFmtId="190" fontId="25" fillId="0" borderId="43" xfId="8" applyNumberFormat="1" applyFont="1" applyBorder="1" applyAlignment="1">
      <alignment horizontal="center" vertical="center"/>
    </xf>
    <xf numFmtId="0" fontId="25" fillId="0" borderId="83" xfId="6" applyFont="1" applyBorder="1" applyAlignment="1">
      <alignment horizontal="center" vertical="center"/>
    </xf>
    <xf numFmtId="0" fontId="25" fillId="0" borderId="41" xfId="6" applyFont="1" applyBorder="1" applyAlignment="1">
      <alignment horizontal="center" vertical="center"/>
    </xf>
    <xf numFmtId="0" fontId="25" fillId="0" borderId="42" xfId="6" applyFont="1" applyBorder="1" applyAlignment="1">
      <alignment horizontal="center" vertical="center"/>
    </xf>
    <xf numFmtId="0" fontId="25" fillId="0" borderId="43" xfId="6" applyFont="1" applyBorder="1" applyAlignment="1">
      <alignment horizontal="center" vertical="center"/>
    </xf>
    <xf numFmtId="188" fontId="25" fillId="0" borderId="41" xfId="6" applyNumberFormat="1" applyFont="1" applyBorder="1" applyAlignment="1">
      <alignment horizontal="center" vertical="center"/>
    </xf>
    <xf numFmtId="188" fontId="25" fillId="0" borderId="42" xfId="6" applyNumberFormat="1" applyFont="1" applyBorder="1" applyAlignment="1">
      <alignment horizontal="center" vertical="center"/>
    </xf>
    <xf numFmtId="188" fontId="25" fillId="0" borderId="43" xfId="6" applyNumberFormat="1" applyFont="1" applyBorder="1" applyAlignment="1">
      <alignment horizontal="center" vertical="center"/>
    </xf>
    <xf numFmtId="192" fontId="25" fillId="6" borderId="41" xfId="6" applyNumberFormat="1" applyFont="1" applyFill="1" applyBorder="1" applyAlignment="1">
      <alignment horizontal="center" vertical="center"/>
    </xf>
    <xf numFmtId="192" fontId="25" fillId="6" borderId="42" xfId="6" applyNumberFormat="1" applyFont="1" applyFill="1" applyBorder="1" applyAlignment="1">
      <alignment horizontal="center" vertical="center"/>
    </xf>
    <xf numFmtId="192" fontId="25" fillId="6" borderId="43" xfId="6" applyNumberFormat="1" applyFont="1" applyFill="1" applyBorder="1" applyAlignment="1">
      <alignment horizontal="center" vertical="center"/>
    </xf>
    <xf numFmtId="0" fontId="25" fillId="8" borderId="41" xfId="6" applyFont="1" applyFill="1" applyBorder="1" applyAlignment="1" applyProtection="1">
      <alignment horizontal="center" vertical="center"/>
      <protection locked="0"/>
    </xf>
    <xf numFmtId="0" fontId="25" fillId="8" borderId="43" xfId="6" applyFont="1" applyFill="1" applyBorder="1" applyAlignment="1" applyProtection="1">
      <alignment horizontal="center" vertical="center"/>
      <protection locked="0"/>
    </xf>
    <xf numFmtId="190" fontId="25" fillId="0" borderId="41" xfId="6" applyNumberFormat="1" applyFont="1" applyBorder="1" applyAlignment="1">
      <alignment horizontal="center" vertical="center"/>
    </xf>
    <xf numFmtId="190" fontId="25" fillId="0" borderId="42" xfId="6" applyNumberFormat="1" applyFont="1" applyBorder="1" applyAlignment="1">
      <alignment horizontal="center" vertical="center"/>
    </xf>
    <xf numFmtId="190" fontId="25" fillId="0" borderId="43" xfId="6" applyNumberFormat="1" applyFont="1" applyBorder="1" applyAlignment="1">
      <alignment horizontal="center" vertical="center"/>
    </xf>
    <xf numFmtId="191" fontId="25" fillId="6" borderId="0" xfId="6" applyNumberFormat="1" applyFont="1" applyFill="1" applyAlignment="1">
      <alignment horizontal="center" vertical="center"/>
    </xf>
    <xf numFmtId="0" fontId="25" fillId="6" borderId="0" xfId="6" applyFont="1" applyFill="1" applyAlignment="1">
      <alignment horizontal="center" vertical="center"/>
    </xf>
    <xf numFmtId="0" fontId="25" fillId="6" borderId="0" xfId="6" applyFont="1" applyFill="1" applyAlignment="1">
      <alignment horizontal="right" vertical="center"/>
    </xf>
    <xf numFmtId="190" fontId="25" fillId="0" borderId="41" xfId="6" applyNumberFormat="1" applyFont="1" applyBorder="1" applyAlignment="1">
      <alignment horizontal="right" vertical="center"/>
    </xf>
    <xf numFmtId="190" fontId="25" fillId="0" borderId="43" xfId="6" applyNumberFormat="1" applyFont="1" applyBorder="1" applyAlignment="1">
      <alignment horizontal="right" vertical="center"/>
    </xf>
    <xf numFmtId="190" fontId="25" fillId="0" borderId="41" xfId="7" applyNumberFormat="1" applyFont="1" applyFill="1" applyBorder="1" applyAlignment="1" applyProtection="1">
      <alignment horizontal="right" vertical="center"/>
    </xf>
    <xf numFmtId="190" fontId="25" fillId="0" borderId="43" xfId="7" applyNumberFormat="1" applyFont="1" applyFill="1" applyBorder="1" applyAlignment="1" applyProtection="1">
      <alignment horizontal="right" vertical="center"/>
    </xf>
    <xf numFmtId="190" fontId="25" fillId="8" borderId="41" xfId="6" applyNumberFormat="1" applyFont="1" applyFill="1" applyBorder="1" applyAlignment="1" applyProtection="1">
      <alignment horizontal="right" vertical="center"/>
      <protection locked="0"/>
    </xf>
    <xf numFmtId="190" fontId="25" fillId="8" borderId="43" xfId="6" applyNumberFormat="1" applyFont="1" applyFill="1" applyBorder="1" applyAlignment="1" applyProtection="1">
      <alignment horizontal="right" vertical="center"/>
      <protection locked="0"/>
    </xf>
    <xf numFmtId="190" fontId="25" fillId="8" borderId="41" xfId="7" applyNumberFormat="1" applyFont="1" applyFill="1" applyBorder="1" applyAlignment="1" applyProtection="1">
      <alignment horizontal="right" vertical="center"/>
      <protection locked="0"/>
    </xf>
    <xf numFmtId="190" fontId="25" fillId="8" borderId="43" xfId="7" applyNumberFormat="1" applyFont="1" applyFill="1" applyBorder="1" applyAlignment="1" applyProtection="1">
      <alignment horizontal="right" vertical="center"/>
      <protection locked="0"/>
    </xf>
    <xf numFmtId="0" fontId="25" fillId="0" borderId="0" xfId="6" applyFont="1" applyAlignment="1">
      <alignment horizontal="center" vertical="center"/>
    </xf>
    <xf numFmtId="0" fontId="26" fillId="0" borderId="0" xfId="6" applyFont="1" applyAlignment="1">
      <alignment horizontal="center" vertical="center" wrapText="1"/>
    </xf>
    <xf numFmtId="0" fontId="22" fillId="8" borderId="46" xfId="6" applyFont="1" applyFill="1" applyBorder="1" applyAlignment="1" applyProtection="1">
      <alignment horizontal="left" vertical="center" wrapText="1"/>
      <protection locked="0"/>
    </xf>
    <xf numFmtId="0" fontId="22" fillId="8" borderId="42" xfId="6" applyFont="1" applyFill="1" applyBorder="1" applyAlignment="1" applyProtection="1">
      <alignment horizontal="left" vertical="center" wrapText="1"/>
      <protection locked="0"/>
    </xf>
    <xf numFmtId="0" fontId="22" fillId="8" borderId="73" xfId="6" applyFont="1" applyFill="1" applyBorder="1" applyAlignment="1" applyProtection="1">
      <alignment horizontal="left" vertical="center" wrapText="1"/>
      <protection locked="0"/>
    </xf>
    <xf numFmtId="0" fontId="26" fillId="7" borderId="50" xfId="6" applyFont="1" applyFill="1" applyBorder="1" applyAlignment="1" applyProtection="1">
      <alignment horizontal="center" vertical="center" wrapText="1"/>
      <protection locked="0"/>
    </xf>
    <xf numFmtId="0" fontId="26" fillId="7" borderId="142" xfId="6" applyFont="1" applyFill="1" applyBorder="1" applyAlignment="1" applyProtection="1">
      <alignment horizontal="center" vertical="center" wrapText="1"/>
      <protection locked="0"/>
    </xf>
    <xf numFmtId="0" fontId="22" fillId="7" borderId="120" xfId="6" applyFont="1" applyFill="1" applyBorder="1" applyAlignment="1" applyProtection="1">
      <alignment horizontal="center" vertical="center" wrapText="1"/>
      <protection locked="0"/>
    </xf>
    <xf numFmtId="0" fontId="22" fillId="7" borderId="142" xfId="6" applyFont="1" applyFill="1" applyBorder="1" applyAlignment="1" applyProtection="1">
      <alignment horizontal="center" vertical="center" wrapText="1"/>
      <protection locked="0"/>
    </xf>
    <xf numFmtId="0" fontId="22" fillId="7" borderId="120" xfId="6" applyFont="1" applyFill="1" applyBorder="1" applyAlignment="1" applyProtection="1">
      <alignment horizontal="center" vertical="center" shrinkToFit="1"/>
      <protection locked="0"/>
    </xf>
    <xf numFmtId="0" fontId="22" fillId="7" borderId="116" xfId="6" applyFont="1" applyFill="1" applyBorder="1" applyAlignment="1" applyProtection="1">
      <alignment horizontal="center" vertical="center" shrinkToFit="1"/>
      <protection locked="0"/>
    </xf>
    <xf numFmtId="0" fontId="22" fillId="7" borderId="142" xfId="6" applyFont="1" applyFill="1" applyBorder="1" applyAlignment="1" applyProtection="1">
      <alignment horizontal="center" vertical="center" shrinkToFit="1"/>
      <protection locked="0"/>
    </xf>
    <xf numFmtId="0" fontId="22" fillId="8" borderId="120" xfId="6" applyFont="1" applyFill="1" applyBorder="1" applyAlignment="1" applyProtection="1">
      <alignment horizontal="center" vertical="center" wrapText="1"/>
      <protection locked="0"/>
    </xf>
    <xf numFmtId="0" fontId="22" fillId="8" borderId="116" xfId="6" applyFont="1" applyFill="1" applyBorder="1" applyAlignment="1" applyProtection="1">
      <alignment horizontal="center" vertical="center" wrapText="1"/>
      <protection locked="0"/>
    </xf>
    <xf numFmtId="0" fontId="22" fillId="8" borderId="74" xfId="6" applyFont="1" applyFill="1" applyBorder="1" applyAlignment="1" applyProtection="1">
      <alignment horizontal="center" vertical="center" wrapText="1"/>
      <protection locked="0"/>
    </xf>
    <xf numFmtId="189" fontId="23" fillId="6" borderId="50" xfId="6" applyNumberFormat="1" applyFont="1" applyFill="1" applyBorder="1" applyAlignment="1">
      <alignment horizontal="center" vertical="center" wrapText="1"/>
    </xf>
    <xf numFmtId="189" fontId="23" fillId="6" borderId="74" xfId="6" applyNumberFormat="1" applyFont="1" applyFill="1" applyBorder="1" applyAlignment="1">
      <alignment horizontal="center" vertical="center" wrapText="1"/>
    </xf>
    <xf numFmtId="189" fontId="23" fillId="6" borderId="50" xfId="7" applyNumberFormat="1" applyFont="1" applyFill="1" applyBorder="1" applyAlignment="1" applyProtection="1">
      <alignment horizontal="center" vertical="center" wrapText="1"/>
    </xf>
    <xf numFmtId="189" fontId="23" fillId="6" borderId="74" xfId="7" applyNumberFormat="1" applyFont="1" applyFill="1" applyBorder="1" applyAlignment="1" applyProtection="1">
      <alignment horizontal="center" vertical="center" wrapText="1"/>
    </xf>
    <xf numFmtId="0" fontId="22" fillId="8" borderId="50" xfId="6" applyFont="1" applyFill="1" applyBorder="1" applyAlignment="1" applyProtection="1">
      <alignment horizontal="left" vertical="center" wrapText="1"/>
      <protection locked="0"/>
    </xf>
    <xf numFmtId="0" fontId="22" fillId="8" borderId="116" xfId="6" applyFont="1" applyFill="1" applyBorder="1" applyAlignment="1" applyProtection="1">
      <alignment horizontal="left" vertical="center" wrapText="1"/>
      <protection locked="0"/>
    </xf>
    <xf numFmtId="0" fontId="22" fillId="8" borderId="74" xfId="6" applyFont="1" applyFill="1" applyBorder="1" applyAlignment="1" applyProtection="1">
      <alignment horizontal="left" vertical="center" wrapText="1"/>
      <protection locked="0"/>
    </xf>
    <xf numFmtId="0" fontId="26" fillId="7" borderId="46" xfId="6" applyFont="1" applyFill="1" applyBorder="1" applyAlignment="1" applyProtection="1">
      <alignment horizontal="center" vertical="center" wrapText="1"/>
      <protection locked="0"/>
    </xf>
    <xf numFmtId="0" fontId="26" fillId="7" borderId="43" xfId="6" applyFont="1" applyFill="1" applyBorder="1" applyAlignment="1" applyProtection="1">
      <alignment horizontal="center" vertical="center" wrapText="1"/>
      <protection locked="0"/>
    </xf>
    <xf numFmtId="0" fontId="22" fillId="7" borderId="41" xfId="6" applyFont="1" applyFill="1" applyBorder="1" applyAlignment="1" applyProtection="1">
      <alignment horizontal="center" vertical="center" wrapText="1"/>
      <protection locked="0"/>
    </xf>
    <xf numFmtId="0" fontId="22" fillId="7" borderId="43" xfId="6" applyFont="1" applyFill="1" applyBorder="1" applyAlignment="1" applyProtection="1">
      <alignment horizontal="center" vertical="center" wrapText="1"/>
      <protection locked="0"/>
    </xf>
    <xf numFmtId="0" fontId="22" fillId="7" borderId="41" xfId="6" applyFont="1" applyFill="1" applyBorder="1" applyAlignment="1" applyProtection="1">
      <alignment horizontal="center" vertical="center" shrinkToFit="1"/>
      <protection locked="0"/>
    </xf>
    <xf numFmtId="0" fontId="22" fillId="7" borderId="42" xfId="6" applyFont="1" applyFill="1" applyBorder="1" applyAlignment="1" applyProtection="1">
      <alignment horizontal="center" vertical="center" shrinkToFit="1"/>
      <protection locked="0"/>
    </xf>
    <xf numFmtId="0" fontId="22" fillId="7" borderId="43" xfId="6" applyFont="1" applyFill="1" applyBorder="1" applyAlignment="1" applyProtection="1">
      <alignment horizontal="center" vertical="center" shrinkToFit="1"/>
      <protection locked="0"/>
    </xf>
    <xf numFmtId="0" fontId="22" fillId="8" borderId="41" xfId="6" applyFont="1" applyFill="1" applyBorder="1" applyAlignment="1" applyProtection="1">
      <alignment horizontal="center" vertical="center" wrapText="1"/>
      <protection locked="0"/>
    </xf>
    <xf numFmtId="0" fontId="22" fillId="8" borderId="42" xfId="6" applyFont="1" applyFill="1" applyBorder="1" applyAlignment="1" applyProtection="1">
      <alignment horizontal="center" vertical="center" wrapText="1"/>
      <protection locked="0"/>
    </xf>
    <xf numFmtId="0" fontId="22" fillId="8" borderId="73" xfId="6" applyFont="1" applyFill="1" applyBorder="1" applyAlignment="1" applyProtection="1">
      <alignment horizontal="center" vertical="center" wrapText="1"/>
      <protection locked="0"/>
    </xf>
    <xf numFmtId="189" fontId="23" fillId="6" borderId="46" xfId="6" applyNumberFormat="1" applyFont="1" applyFill="1" applyBorder="1" applyAlignment="1">
      <alignment horizontal="center" vertical="center" wrapText="1"/>
    </xf>
    <xf numFmtId="189" fontId="23" fillId="6" borderId="73" xfId="6" applyNumberFormat="1" applyFont="1" applyFill="1" applyBorder="1" applyAlignment="1">
      <alignment horizontal="center" vertical="center" wrapText="1"/>
    </xf>
    <xf numFmtId="189" fontId="23" fillId="6" borderId="46" xfId="7" applyNumberFormat="1" applyFont="1" applyFill="1" applyBorder="1" applyAlignment="1" applyProtection="1">
      <alignment horizontal="center" vertical="center" wrapText="1"/>
    </xf>
    <xf numFmtId="189" fontId="23" fillId="6" borderId="73" xfId="7" applyNumberFormat="1" applyFont="1" applyFill="1" applyBorder="1" applyAlignment="1" applyProtection="1">
      <alignment horizontal="center" vertical="center" wrapText="1"/>
    </xf>
    <xf numFmtId="0" fontId="22" fillId="8" borderId="75" xfId="6" applyFont="1" applyFill="1" applyBorder="1" applyAlignment="1" applyProtection="1">
      <alignment horizontal="left" vertical="center" wrapText="1"/>
      <protection locked="0"/>
    </xf>
    <xf numFmtId="0" fontId="22" fillId="8" borderId="99" xfId="6" applyFont="1" applyFill="1" applyBorder="1" applyAlignment="1" applyProtection="1">
      <alignment horizontal="left" vertical="center" wrapText="1"/>
      <protection locked="0"/>
    </xf>
    <xf numFmtId="0" fontId="22" fillId="8" borderId="76" xfId="6" applyFont="1" applyFill="1" applyBorder="1" applyAlignment="1" applyProtection="1">
      <alignment horizontal="left" vertical="center" wrapText="1"/>
      <protection locked="0"/>
    </xf>
    <xf numFmtId="0" fontId="26" fillId="7" borderId="75" xfId="6" applyFont="1" applyFill="1" applyBorder="1" applyAlignment="1" applyProtection="1">
      <alignment horizontal="center" vertical="center" wrapText="1"/>
      <protection locked="0"/>
    </xf>
    <xf numFmtId="0" fontId="26" fillId="7" borderId="88" xfId="6" applyFont="1" applyFill="1" applyBorder="1" applyAlignment="1" applyProtection="1">
      <alignment horizontal="center" vertical="center" wrapText="1"/>
      <protection locked="0"/>
    </xf>
    <xf numFmtId="0" fontId="22" fillId="7" borderId="67" xfId="6" applyFont="1" applyFill="1" applyBorder="1" applyAlignment="1" applyProtection="1">
      <alignment horizontal="center" vertical="center" wrapText="1"/>
      <protection locked="0"/>
    </xf>
    <xf numFmtId="0" fontId="22" fillId="7" borderId="88" xfId="6" applyFont="1" applyFill="1" applyBorder="1" applyAlignment="1" applyProtection="1">
      <alignment horizontal="center" vertical="center" wrapText="1"/>
      <protection locked="0"/>
    </xf>
    <xf numFmtId="0" fontId="22" fillId="7" borderId="67" xfId="6" applyFont="1" applyFill="1" applyBorder="1" applyAlignment="1" applyProtection="1">
      <alignment horizontal="center" vertical="center" shrinkToFit="1"/>
      <protection locked="0"/>
    </xf>
    <xf numFmtId="0" fontId="22" fillId="7" borderId="99" xfId="6" applyFont="1" applyFill="1" applyBorder="1" applyAlignment="1" applyProtection="1">
      <alignment horizontal="center" vertical="center" shrinkToFit="1"/>
      <protection locked="0"/>
    </xf>
    <xf numFmtId="0" fontId="22" fillId="7" borderId="88" xfId="6" applyFont="1" applyFill="1" applyBorder="1" applyAlignment="1" applyProtection="1">
      <alignment horizontal="center" vertical="center" shrinkToFit="1"/>
      <protection locked="0"/>
    </xf>
    <xf numFmtId="0" fontId="22" fillId="8" borderId="67" xfId="6" applyFont="1" applyFill="1" applyBorder="1" applyAlignment="1" applyProtection="1">
      <alignment horizontal="center" vertical="center" wrapText="1"/>
      <protection locked="0"/>
    </xf>
    <xf numFmtId="0" fontId="22" fillId="8" borderId="99" xfId="6" applyFont="1" applyFill="1" applyBorder="1" applyAlignment="1" applyProtection="1">
      <alignment horizontal="center" vertical="center" wrapText="1"/>
      <protection locked="0"/>
    </xf>
    <xf numFmtId="0" fontId="22" fillId="8" borderId="76" xfId="6" applyFont="1" applyFill="1" applyBorder="1" applyAlignment="1" applyProtection="1">
      <alignment horizontal="center" vertical="center" wrapText="1"/>
      <protection locked="0"/>
    </xf>
    <xf numFmtId="189" fontId="23" fillId="6" borderId="75" xfId="6" applyNumberFormat="1" applyFont="1" applyFill="1" applyBorder="1" applyAlignment="1">
      <alignment horizontal="center" vertical="center" wrapText="1"/>
    </xf>
    <xf numFmtId="189" fontId="23" fillId="6" borderId="76" xfId="6" applyNumberFormat="1" applyFont="1" applyFill="1" applyBorder="1" applyAlignment="1">
      <alignment horizontal="center" vertical="center" wrapText="1"/>
    </xf>
    <xf numFmtId="189" fontId="23" fillId="6" borderId="75" xfId="7" applyNumberFormat="1" applyFont="1" applyFill="1" applyBorder="1" applyAlignment="1" applyProtection="1">
      <alignment horizontal="center" vertical="center" wrapText="1"/>
    </xf>
    <xf numFmtId="189" fontId="23" fillId="6" borderId="76" xfId="7" applyNumberFormat="1" applyFont="1" applyFill="1" applyBorder="1" applyAlignment="1" applyProtection="1">
      <alignment horizontal="center" vertical="center" wrapText="1"/>
    </xf>
    <xf numFmtId="0" fontId="22" fillId="8" borderId="41" xfId="6" applyFont="1" applyFill="1" applyBorder="1" applyAlignment="1" applyProtection="1">
      <alignment horizontal="center" vertical="center"/>
      <protection locked="0"/>
    </xf>
    <xf numFmtId="0" fontId="22" fillId="8" borderId="43" xfId="6" applyFont="1" applyFill="1" applyBorder="1" applyAlignment="1" applyProtection="1">
      <alignment horizontal="center" vertical="center"/>
      <protection locked="0"/>
    </xf>
    <xf numFmtId="0" fontId="22" fillId="6" borderId="41" xfId="6" applyFont="1" applyFill="1" applyBorder="1" applyAlignment="1">
      <alignment horizontal="center" vertical="center"/>
    </xf>
    <xf numFmtId="0" fontId="22" fillId="6" borderId="43" xfId="6" applyFont="1" applyFill="1" applyBorder="1" applyAlignment="1">
      <alignment horizontal="center" vertical="center"/>
    </xf>
    <xf numFmtId="0" fontId="22" fillId="0" borderId="117" xfId="6" applyFont="1" applyBorder="1" applyAlignment="1">
      <alignment horizontal="center" vertical="center"/>
    </xf>
    <xf numFmtId="0" fontId="22" fillId="0" borderId="144" xfId="6" applyFont="1" applyBorder="1" applyAlignment="1">
      <alignment horizontal="center" vertical="center"/>
    </xf>
    <xf numFmtId="0" fontId="22" fillId="0" borderId="118" xfId="6" applyFont="1" applyBorder="1" applyAlignment="1">
      <alignment horizontal="center" vertical="center"/>
    </xf>
    <xf numFmtId="0" fontId="22" fillId="0" borderId="10" xfId="6" applyFont="1" applyBorder="1" applyAlignment="1">
      <alignment horizontal="center" vertical="center" wrapText="1"/>
    </xf>
    <xf numFmtId="0" fontId="22" fillId="0" borderId="143" xfId="6" applyFont="1" applyBorder="1" applyAlignment="1">
      <alignment horizontal="center" vertical="center" wrapText="1"/>
    </xf>
    <xf numFmtId="0" fontId="22" fillId="0" borderId="0" xfId="6" applyFont="1" applyAlignment="1">
      <alignment horizontal="center" vertical="center" wrapText="1"/>
    </xf>
    <xf numFmtId="0" fontId="22" fillId="0" borderId="58" xfId="6" applyFont="1" applyBorder="1" applyAlignment="1">
      <alignment horizontal="center" vertical="center" wrapText="1"/>
    </xf>
    <xf numFmtId="0" fontId="22" fillId="0" borderId="6" xfId="6" applyFont="1" applyBorder="1" applyAlignment="1">
      <alignment horizontal="center" vertical="center" wrapText="1"/>
    </xf>
    <xf numFmtId="0" fontId="22" fillId="0" borderId="145" xfId="6" applyFont="1" applyBorder="1" applyAlignment="1">
      <alignment horizontal="center" vertical="center" wrapText="1"/>
    </xf>
    <xf numFmtId="0" fontId="22" fillId="0" borderId="78" xfId="6" applyFont="1" applyBorder="1" applyAlignment="1">
      <alignment horizontal="center" vertical="center" wrapText="1"/>
    </xf>
    <xf numFmtId="0" fontId="22" fillId="0" borderId="57" xfId="6" applyFont="1" applyBorder="1" applyAlignment="1">
      <alignment horizontal="center" vertical="center" wrapText="1"/>
    </xf>
    <xf numFmtId="0" fontId="22" fillId="0" borderId="60" xfId="6" applyFont="1" applyBorder="1" applyAlignment="1">
      <alignment horizontal="center" vertical="center" wrapText="1"/>
    </xf>
    <xf numFmtId="0" fontId="22" fillId="0" borderId="2" xfId="6" applyFont="1" applyBorder="1" applyAlignment="1">
      <alignment horizontal="center" vertical="center" wrapText="1"/>
    </xf>
    <xf numFmtId="0" fontId="22" fillId="0" borderId="3" xfId="6" applyFont="1" applyBorder="1" applyAlignment="1">
      <alignment horizontal="center" vertical="center" wrapText="1"/>
    </xf>
    <xf numFmtId="0" fontId="22" fillId="0" borderId="4" xfId="6" applyFont="1" applyBorder="1" applyAlignment="1">
      <alignment horizontal="center" vertical="center" wrapText="1"/>
    </xf>
    <xf numFmtId="0" fontId="22" fillId="0" borderId="9" xfId="6" quotePrefix="1" applyFont="1" applyBorder="1" applyAlignment="1">
      <alignment horizontal="center" vertical="center"/>
    </xf>
    <xf numFmtId="0" fontId="22" fillId="0" borderId="10" xfId="6" applyFont="1" applyBorder="1" applyAlignment="1">
      <alignment horizontal="center" vertical="center"/>
    </xf>
    <xf numFmtId="0" fontId="26" fillId="0" borderId="7" xfId="6" applyFont="1" applyBorder="1" applyAlignment="1">
      <alignment horizontal="center" vertical="center" wrapText="1"/>
    </xf>
    <xf numFmtId="0" fontId="26" fillId="0" borderId="44" xfId="6" applyFont="1" applyBorder="1" applyAlignment="1">
      <alignment horizontal="center" vertical="center" wrapText="1"/>
    </xf>
    <xf numFmtId="0" fontId="26" fillId="0" borderId="5" xfId="6" applyFont="1" applyBorder="1" applyAlignment="1">
      <alignment horizontal="center" vertical="center" wrapText="1"/>
    </xf>
    <xf numFmtId="0" fontId="26" fillId="0" borderId="45" xfId="6" applyFont="1" applyBorder="1" applyAlignment="1">
      <alignment horizontal="center" vertical="center" wrapText="1"/>
    </xf>
    <xf numFmtId="0" fontId="26" fillId="0" borderId="56" xfId="6" applyFont="1" applyBorder="1" applyAlignment="1">
      <alignment horizontal="center" vertical="center" wrapText="1"/>
    </xf>
    <xf numFmtId="0" fontId="26" fillId="0" borderId="113" xfId="6" applyFont="1" applyBorder="1" applyAlignment="1">
      <alignment horizontal="center" vertical="center" wrapText="1"/>
    </xf>
    <xf numFmtId="0" fontId="26" fillId="0" borderId="47" xfId="6" applyFont="1" applyBorder="1" applyAlignment="1">
      <alignment horizontal="center" vertical="center" wrapText="1"/>
    </xf>
    <xf numFmtId="0" fontId="26" fillId="0" borderId="49" xfId="6" applyFont="1" applyBorder="1" applyAlignment="1">
      <alignment horizontal="center" vertical="center" wrapText="1"/>
    </xf>
    <xf numFmtId="0" fontId="22" fillId="0" borderId="124" xfId="6" applyFont="1" applyBorder="1" applyAlignment="1">
      <alignment horizontal="center" vertical="center" wrapText="1"/>
    </xf>
    <xf numFmtId="0" fontId="22" fillId="0" borderId="117" xfId="6" applyFont="1" applyBorder="1" applyAlignment="1">
      <alignment horizontal="center" vertical="center" wrapText="1"/>
    </xf>
    <xf numFmtId="0" fontId="22" fillId="0" borderId="46" xfId="6" applyFont="1" applyBorder="1" applyAlignment="1">
      <alignment horizontal="center" vertical="center"/>
    </xf>
    <xf numFmtId="0" fontId="22" fillId="0" borderId="42" xfId="6" applyFont="1" applyBorder="1" applyAlignment="1">
      <alignment horizontal="center" vertical="center"/>
    </xf>
    <xf numFmtId="0" fontId="22" fillId="0" borderId="73" xfId="6" applyFont="1" applyBorder="1" applyAlignment="1">
      <alignment horizontal="center" vertical="center"/>
    </xf>
    <xf numFmtId="0" fontId="23" fillId="7" borderId="0" xfId="6" applyFont="1" applyFill="1" applyAlignment="1" applyProtection="1">
      <alignment horizontal="center" vertical="center"/>
      <protection locked="0"/>
    </xf>
    <xf numFmtId="0" fontId="23" fillId="8" borderId="0" xfId="6" applyFont="1" applyFill="1" applyAlignment="1" applyProtection="1">
      <alignment horizontal="center" vertical="center"/>
      <protection locked="0"/>
    </xf>
    <xf numFmtId="0" fontId="23" fillId="0" borderId="0" xfId="6" applyFont="1" applyAlignment="1">
      <alignment horizontal="center" vertical="center"/>
    </xf>
    <xf numFmtId="0" fontId="22" fillId="7" borderId="26" xfId="6" applyFont="1" applyFill="1" applyBorder="1" applyAlignment="1" applyProtection="1">
      <alignment horizontal="center" vertical="center"/>
      <protection locked="0"/>
    </xf>
    <xf numFmtId="0" fontId="22" fillId="8" borderId="63" xfId="6" applyFont="1" applyFill="1" applyBorder="1" applyAlignment="1" applyProtection="1">
      <alignment horizontal="center" vertical="center"/>
      <protection locked="0"/>
    </xf>
    <xf numFmtId="0" fontId="22" fillId="8" borderId="54" xfId="6" applyFont="1" applyFill="1" applyBorder="1" applyAlignment="1" applyProtection="1">
      <alignment horizontal="center" vertical="center"/>
      <protection locked="0"/>
    </xf>
    <xf numFmtId="0" fontId="6" fillId="0" borderId="57" xfId="5" applyFont="1" applyBorder="1" applyAlignment="1">
      <alignment horizontal="left" vertical="center" wrapText="1"/>
    </xf>
    <xf numFmtId="0" fontId="6" fillId="0" borderId="0" xfId="5" applyFont="1" applyBorder="1" applyAlignment="1">
      <alignment horizontal="left" vertical="center" wrapText="1"/>
    </xf>
    <xf numFmtId="0" fontId="6" fillId="0" borderId="58" xfId="5" applyFont="1" applyBorder="1" applyAlignment="1">
      <alignment horizontal="left" vertical="center" wrapText="1"/>
    </xf>
    <xf numFmtId="0" fontId="15" fillId="0" borderId="63" xfId="5" applyFont="1" applyBorder="1" applyAlignment="1">
      <alignment horizontal="left" vertical="center" wrapText="1"/>
    </xf>
    <xf numFmtId="0" fontId="15" fillId="0" borderId="83" xfId="5" applyFont="1" applyBorder="1" applyAlignment="1">
      <alignment horizontal="left" vertical="center" wrapText="1"/>
    </xf>
    <xf numFmtId="0" fontId="15" fillId="0" borderId="54" xfId="5" applyFont="1" applyBorder="1" applyAlignment="1">
      <alignment horizontal="left" vertical="center" wrapText="1"/>
    </xf>
    <xf numFmtId="0" fontId="6" fillId="0" borderId="63" xfId="5" applyFont="1" applyBorder="1" applyAlignment="1">
      <alignment horizontal="center" vertical="center"/>
    </xf>
    <xf numFmtId="0" fontId="6" fillId="0" borderId="83" xfId="5" applyFont="1" applyBorder="1" applyAlignment="1">
      <alignment horizontal="center" vertical="center"/>
    </xf>
    <xf numFmtId="0" fontId="6" fillId="0" borderId="54" xfId="5" applyFont="1" applyBorder="1" applyAlignment="1">
      <alignment horizontal="center" vertical="center"/>
    </xf>
    <xf numFmtId="0" fontId="15" fillId="0" borderId="0" xfId="5" applyFont="1" applyAlignment="1">
      <alignment horizontal="left" vertical="center" wrapText="1"/>
    </xf>
    <xf numFmtId="0" fontId="6" fillId="0" borderId="57" xfId="5" applyFont="1" applyBorder="1" applyAlignment="1">
      <alignment vertical="center" wrapText="1"/>
    </xf>
    <xf numFmtId="0" fontId="6" fillId="0" borderId="0" xfId="5" applyFont="1" applyBorder="1" applyAlignment="1">
      <alignment vertical="center" wrapText="1"/>
    </xf>
    <xf numFmtId="0" fontId="6" fillId="0" borderId="58" xfId="5" applyFont="1" applyBorder="1" applyAlignment="1">
      <alignment vertical="center" wrapText="1"/>
    </xf>
    <xf numFmtId="0" fontId="6" fillId="0" borderId="63" xfId="5" applyFont="1" applyBorder="1" applyAlignment="1">
      <alignment vertical="center" wrapText="1"/>
    </xf>
    <xf numFmtId="0" fontId="6" fillId="0" borderId="83" xfId="5" applyFont="1" applyBorder="1" applyAlignment="1">
      <alignment vertical="center" wrapText="1"/>
    </xf>
    <xf numFmtId="0" fontId="6" fillId="0" borderId="54" xfId="5" applyFont="1" applyBorder="1" applyAlignment="1">
      <alignment vertical="center" wrapText="1"/>
    </xf>
    <xf numFmtId="0" fontId="6" fillId="0" borderId="57" xfId="5" applyFont="1" applyBorder="1" applyAlignment="1">
      <alignment horizontal="center" vertical="center"/>
    </xf>
    <xf numFmtId="0" fontId="6" fillId="0" borderId="0" xfId="5" applyFont="1" applyBorder="1" applyAlignment="1">
      <alignment horizontal="center" vertical="center"/>
    </xf>
    <xf numFmtId="0" fontId="6" fillId="0" borderId="58" xfId="5" applyFont="1" applyBorder="1" applyAlignment="1">
      <alignment horizontal="center" vertical="center"/>
    </xf>
    <xf numFmtId="0" fontId="15" fillId="0" borderId="83" xfId="5" applyFont="1" applyBorder="1" applyAlignment="1">
      <alignment horizontal="right" vertical="center"/>
    </xf>
    <xf numFmtId="0" fontId="15" fillId="0" borderId="54" xfId="5" applyFont="1" applyBorder="1" applyAlignment="1">
      <alignment horizontal="right" vertical="center"/>
    </xf>
    <xf numFmtId="0" fontId="15" fillId="0" borderId="57" xfId="5" applyFont="1" applyBorder="1" applyAlignment="1">
      <alignment horizontal="left" vertical="center"/>
    </xf>
    <xf numFmtId="0" fontId="15" fillId="0" borderId="0" xfId="5" applyFont="1" applyBorder="1" applyAlignment="1">
      <alignment horizontal="left" vertical="center"/>
    </xf>
    <xf numFmtId="0" fontId="15" fillId="0" borderId="58" xfId="5" applyFont="1" applyBorder="1" applyAlignment="1">
      <alignment horizontal="left" vertical="center"/>
    </xf>
    <xf numFmtId="0" fontId="15" fillId="0" borderId="57" xfId="5" applyFont="1" applyBorder="1" applyAlignment="1">
      <alignment horizontal="left" vertical="center" wrapText="1"/>
    </xf>
    <xf numFmtId="0" fontId="15" fillId="0" borderId="0" xfId="5" applyFont="1" applyBorder="1" applyAlignment="1">
      <alignment horizontal="left" vertical="center" wrapText="1"/>
    </xf>
    <xf numFmtId="0" fontId="15" fillId="0" borderId="58" xfId="5" applyFont="1" applyBorder="1" applyAlignment="1">
      <alignment horizontal="left" vertical="center" wrapText="1"/>
    </xf>
    <xf numFmtId="0" fontId="15" fillId="0" borderId="23" xfId="5" applyFont="1" applyBorder="1" applyAlignment="1">
      <alignment horizontal="left" vertical="center"/>
    </xf>
    <xf numFmtId="0" fontId="15" fillId="0" borderId="24" xfId="5" applyFont="1" applyBorder="1" applyAlignment="1">
      <alignment horizontal="left" vertical="center"/>
    </xf>
    <xf numFmtId="0" fontId="15" fillId="0" borderId="25" xfId="5" applyFont="1" applyBorder="1" applyAlignment="1">
      <alignment horizontal="left" vertical="center"/>
    </xf>
    <xf numFmtId="0" fontId="6" fillId="0" borderId="23" xfId="5" applyFont="1" applyBorder="1" applyAlignment="1">
      <alignment vertical="center" wrapText="1"/>
    </xf>
    <xf numFmtId="0" fontId="6" fillId="0" borderId="24" xfId="5" applyFont="1" applyBorder="1" applyAlignment="1">
      <alignment vertical="center" wrapText="1"/>
    </xf>
    <xf numFmtId="0" fontId="6" fillId="0" borderId="25" xfId="5" applyFont="1" applyBorder="1" applyAlignment="1">
      <alignment vertical="center" wrapText="1"/>
    </xf>
    <xf numFmtId="0" fontId="15" fillId="0" borderId="63" xfId="5" applyFont="1" applyBorder="1" applyAlignment="1">
      <alignment horizontal="left" vertical="center"/>
    </xf>
    <xf numFmtId="0" fontId="15" fillId="0" borderId="83" xfId="5" applyFont="1" applyBorder="1" applyAlignment="1">
      <alignment horizontal="left" vertical="center"/>
    </xf>
    <xf numFmtId="0" fontId="15" fillId="0" borderId="54" xfId="5" applyFont="1" applyBorder="1" applyAlignment="1">
      <alignment horizontal="left" vertical="center"/>
    </xf>
    <xf numFmtId="182" fontId="19" fillId="0" borderId="83" xfId="5" applyNumberFormat="1" applyFont="1" applyBorder="1" applyAlignment="1">
      <alignment horizontal="center" vertical="center" shrinkToFit="1"/>
    </xf>
    <xf numFmtId="182" fontId="19" fillId="0" borderId="54" xfId="5" applyNumberFormat="1" applyFont="1" applyBorder="1" applyAlignment="1">
      <alignment horizontal="center" vertical="center" shrinkToFit="1"/>
    </xf>
    <xf numFmtId="0" fontId="6" fillId="0" borderId="57" xfId="5" applyFont="1" applyBorder="1" applyAlignment="1">
      <alignment horizontal="left" vertical="center"/>
    </xf>
    <xf numFmtId="0" fontId="6" fillId="0" borderId="0" xfId="5" applyFont="1" applyBorder="1" applyAlignment="1">
      <alignment horizontal="left" vertical="center"/>
    </xf>
    <xf numFmtId="0" fontId="6" fillId="0" borderId="58" xfId="5" applyFont="1" applyBorder="1" applyAlignment="1">
      <alignment horizontal="left" vertical="center"/>
    </xf>
    <xf numFmtId="0" fontId="20" fillId="0" borderId="57" xfId="5" applyFont="1" applyBorder="1" applyAlignment="1">
      <alignment horizontal="left" vertical="center" wrapText="1" shrinkToFit="1"/>
    </xf>
    <xf numFmtId="0" fontId="20" fillId="0" borderId="0" xfId="5" applyFont="1" applyBorder="1" applyAlignment="1">
      <alignment horizontal="left" vertical="center" wrapText="1" shrinkToFit="1"/>
    </xf>
    <xf numFmtId="0" fontId="20" fillId="0" borderId="58" xfId="5" applyFont="1" applyBorder="1" applyAlignment="1">
      <alignment horizontal="left" vertical="center" wrapText="1" shrinkToFit="1"/>
    </xf>
    <xf numFmtId="0" fontId="15" fillId="0" borderId="23" xfId="5" applyFont="1" applyBorder="1" applyAlignment="1">
      <alignment horizontal="left" vertical="center" wrapText="1"/>
    </xf>
    <xf numFmtId="0" fontId="19" fillId="0" borderId="57" xfId="5" applyFont="1" applyBorder="1" applyAlignment="1">
      <alignment horizontal="center" vertical="center"/>
    </xf>
    <xf numFmtId="0" fontId="19" fillId="0" borderId="0" xfId="5" applyFont="1" applyBorder="1" applyAlignment="1">
      <alignment horizontal="center" vertical="center"/>
    </xf>
    <xf numFmtId="0" fontId="19" fillId="0" borderId="58" xfId="5" applyFont="1" applyBorder="1" applyAlignment="1">
      <alignment horizontal="center" vertical="center"/>
    </xf>
    <xf numFmtId="0" fontId="15" fillId="0" borderId="0" xfId="5" applyFont="1" applyBorder="1" applyAlignment="1">
      <alignment horizontal="center" vertical="center"/>
    </xf>
    <xf numFmtId="0" fontId="15" fillId="0" borderId="58" xfId="5" applyFont="1" applyBorder="1" applyAlignment="1">
      <alignment horizontal="center" vertical="center"/>
    </xf>
    <xf numFmtId="0" fontId="15" fillId="0" borderId="41" xfId="5" applyFont="1" applyBorder="1" applyAlignment="1">
      <alignment horizontal="center" vertical="center"/>
    </xf>
    <xf numFmtId="0" fontId="15" fillId="0" borderId="73" xfId="5" applyFont="1" applyBorder="1" applyAlignment="1">
      <alignment horizontal="center" vertical="center"/>
    </xf>
    <xf numFmtId="0" fontId="15" fillId="0" borderId="24" xfId="5" applyFont="1" applyBorder="1" applyAlignment="1">
      <alignment horizontal="left" vertical="center" wrapText="1"/>
    </xf>
    <xf numFmtId="0" fontId="15" fillId="0" borderId="25" xfId="5" applyFont="1" applyBorder="1" applyAlignment="1">
      <alignment horizontal="left" vertical="center" wrapText="1"/>
    </xf>
    <xf numFmtId="0" fontId="6" fillId="0" borderId="23" xfId="5" applyFont="1" applyBorder="1" applyAlignment="1">
      <alignment horizontal="left" vertical="center"/>
    </xf>
    <xf numFmtId="0" fontId="6" fillId="0" borderId="24" xfId="5" applyFont="1" applyBorder="1" applyAlignment="1">
      <alignment horizontal="left" vertical="center"/>
    </xf>
    <xf numFmtId="0" fontId="6" fillId="0" borderId="25" xfId="5" applyFont="1" applyBorder="1" applyAlignment="1">
      <alignment horizontal="left" vertical="center"/>
    </xf>
    <xf numFmtId="180" fontId="15" fillId="0" borderId="0" xfId="5" applyNumberFormat="1" applyFont="1" applyBorder="1" applyAlignment="1">
      <alignment horizontal="center" vertical="center" shrinkToFit="1"/>
    </xf>
    <xf numFmtId="180" fontId="15" fillId="0" borderId="58" xfId="5" applyNumberFormat="1" applyFont="1" applyBorder="1" applyAlignment="1">
      <alignment horizontal="center" vertical="center" shrinkToFit="1"/>
    </xf>
    <xf numFmtId="0" fontId="20" fillId="0" borderId="63" xfId="5" applyFont="1" applyBorder="1" applyAlignment="1">
      <alignment horizontal="left" vertical="center" wrapText="1" shrinkToFit="1"/>
    </xf>
    <xf numFmtId="0" fontId="20" fillId="0" borderId="83" xfId="5" applyFont="1" applyBorder="1" applyAlignment="1">
      <alignment horizontal="left" vertical="center" wrapText="1" shrinkToFit="1"/>
    </xf>
    <xf numFmtId="0" fontId="20" fillId="0" borderId="54" xfId="5" applyFont="1" applyBorder="1" applyAlignment="1">
      <alignment horizontal="left" vertical="center" wrapText="1" shrinkToFit="1"/>
    </xf>
    <xf numFmtId="0" fontId="19" fillId="0" borderId="57" xfId="5" applyFont="1" applyBorder="1" applyAlignment="1">
      <alignment horizontal="left" vertical="center"/>
    </xf>
    <xf numFmtId="0" fontId="19" fillId="0" borderId="0" xfId="5" applyFont="1" applyBorder="1" applyAlignment="1">
      <alignment horizontal="left" vertical="center"/>
    </xf>
    <xf numFmtId="0" fontId="19" fillId="0" borderId="58" xfId="5" applyFont="1" applyBorder="1" applyAlignment="1">
      <alignment horizontal="left" vertical="center"/>
    </xf>
    <xf numFmtId="0" fontId="15" fillId="0" borderId="32" xfId="5" applyFont="1" applyBorder="1" applyAlignment="1">
      <alignment horizontal="right" vertical="top"/>
    </xf>
    <xf numFmtId="0" fontId="15" fillId="0" borderId="29" xfId="5" applyFont="1" applyBorder="1" applyAlignment="1">
      <alignment horizontal="right" vertical="top"/>
    </xf>
    <xf numFmtId="0" fontId="15" fillId="0" borderId="32" xfId="5" applyFont="1" applyBorder="1" applyAlignment="1">
      <alignment horizontal="center" vertical="center" wrapText="1"/>
    </xf>
    <xf numFmtId="0" fontId="15" fillId="0" borderId="29" xfId="5" applyFont="1" applyBorder="1" applyAlignment="1">
      <alignment horizontal="center" vertical="center" wrapText="1"/>
    </xf>
    <xf numFmtId="0" fontId="6" fillId="0" borderId="55" xfId="5" applyFont="1" applyBorder="1" applyAlignment="1">
      <alignment horizontal="center" vertical="center" wrapText="1"/>
    </xf>
    <xf numFmtId="0" fontId="6" fillId="0" borderId="119" xfId="5" applyFont="1" applyBorder="1" applyAlignment="1">
      <alignment horizontal="center" vertical="center" wrapText="1"/>
    </xf>
    <xf numFmtId="0" fontId="15" fillId="0" borderId="131" xfId="5" applyFont="1" applyBorder="1" applyAlignment="1">
      <alignment horizontal="center" vertical="center"/>
    </xf>
    <xf numFmtId="0" fontId="15" fillId="0" borderId="133" xfId="5" applyFont="1" applyBorder="1" applyAlignment="1">
      <alignment horizontal="center" vertical="center"/>
    </xf>
    <xf numFmtId="0" fontId="15" fillId="0" borderId="32" xfId="5" applyFont="1" applyBorder="1" applyAlignment="1">
      <alignment horizontal="center" vertical="center"/>
    </xf>
    <xf numFmtId="0" fontId="15" fillId="0" borderId="29" xfId="5" applyFont="1" applyBorder="1" applyAlignment="1">
      <alignment horizontal="center" vertical="center"/>
    </xf>
    <xf numFmtId="0" fontId="6" fillId="0" borderId="41" xfId="5" applyFont="1" applyBorder="1" applyAlignment="1">
      <alignment horizontal="center" vertical="center"/>
    </xf>
    <xf numFmtId="0" fontId="6" fillId="0" borderId="43" xfId="5" applyFont="1" applyBorder="1" applyAlignment="1">
      <alignment horizontal="center" vertical="center"/>
    </xf>
    <xf numFmtId="0" fontId="6" fillId="0" borderId="41" xfId="5" applyFont="1" applyBorder="1" applyAlignment="1">
      <alignment horizontal="center" vertical="center" wrapText="1"/>
    </xf>
    <xf numFmtId="0" fontId="6" fillId="0" borderId="43" xfId="5" applyFont="1" applyBorder="1" applyAlignment="1">
      <alignment horizontal="center" vertical="center" wrapText="1"/>
    </xf>
    <xf numFmtId="0" fontId="6" fillId="0" borderId="73" xfId="5" applyFont="1" applyBorder="1" applyAlignment="1">
      <alignment horizontal="center" vertical="center" wrapText="1"/>
    </xf>
    <xf numFmtId="0" fontId="15" fillId="0" borderId="42" xfId="5" applyFont="1" applyBorder="1" applyAlignment="1">
      <alignment horizontal="center" vertical="center"/>
    </xf>
    <xf numFmtId="0" fontId="15" fillId="0" borderId="43" xfId="5" applyFont="1" applyBorder="1" applyAlignment="1">
      <alignment horizontal="center" vertical="center"/>
    </xf>
    <xf numFmtId="0" fontId="6" fillId="0" borderId="42" xfId="5" applyFont="1" applyBorder="1" applyAlignment="1">
      <alignment horizontal="center" vertical="center"/>
    </xf>
    <xf numFmtId="0" fontId="18" fillId="0" borderId="132" xfId="5" applyFont="1" applyBorder="1" applyAlignment="1">
      <alignment horizontal="center" vertical="center"/>
    </xf>
    <xf numFmtId="0" fontId="18" fillId="0" borderId="38" xfId="5" applyFont="1" applyBorder="1" applyAlignment="1">
      <alignment horizontal="center" vertical="center"/>
    </xf>
    <xf numFmtId="177" fontId="18" fillId="3" borderId="117" xfId="5" applyNumberFormat="1" applyFont="1" applyFill="1" applyBorder="1" applyAlignment="1">
      <alignment horizontal="right" vertical="center"/>
    </xf>
    <xf numFmtId="177" fontId="18" fillId="3" borderId="118" xfId="5" applyNumberFormat="1" applyFont="1" applyFill="1" applyBorder="1" applyAlignment="1">
      <alignment horizontal="right"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57" xfId="5" applyFont="1" applyBorder="1" applyAlignment="1">
      <alignment horizontal="right" vertical="center"/>
    </xf>
    <xf numFmtId="0" fontId="6" fillId="0" borderId="0" xfId="5" applyFont="1" applyBorder="1" applyAlignment="1">
      <alignment horizontal="right" vertical="center"/>
    </xf>
    <xf numFmtId="180" fontId="6" fillId="0" borderId="0" xfId="5" applyNumberFormat="1" applyFont="1" applyBorder="1" applyAlignment="1">
      <alignment horizontal="center" vertical="center"/>
    </xf>
    <xf numFmtId="180" fontId="6" fillId="0" borderId="58" xfId="5" applyNumberFormat="1" applyFont="1" applyBorder="1" applyAlignment="1">
      <alignment horizontal="center" vertical="center"/>
    </xf>
    <xf numFmtId="0" fontId="6" fillId="0" borderId="63" xfId="5" applyFont="1" applyBorder="1" applyAlignment="1">
      <alignment horizontal="right" vertical="center"/>
    </xf>
    <xf numFmtId="0" fontId="6" fillId="0" borderId="83" xfId="5" applyFont="1" applyBorder="1" applyAlignment="1">
      <alignment horizontal="right" vertical="center"/>
    </xf>
    <xf numFmtId="0" fontId="6" fillId="0" borderId="83" xfId="5" applyFont="1" applyBorder="1" applyAlignment="1">
      <alignment vertical="center" shrinkToFit="1"/>
    </xf>
    <xf numFmtId="0" fontId="6" fillId="0" borderId="54" xfId="5" applyFont="1" applyBorder="1" applyAlignment="1">
      <alignment vertical="center" shrinkToFit="1"/>
    </xf>
    <xf numFmtId="0" fontId="15" fillId="0" borderId="0" xfId="5" applyFont="1" applyBorder="1" applyAlignment="1">
      <alignment vertical="center" wrapText="1"/>
    </xf>
    <xf numFmtId="0" fontId="16" fillId="0" borderId="0" xfId="5" applyFont="1" applyAlignment="1">
      <alignment horizontal="center" vertical="center"/>
    </xf>
    <xf numFmtId="0" fontId="15" fillId="0" borderId="41" xfId="5" applyFont="1" applyBorder="1" applyAlignment="1">
      <alignment horizontal="center" vertical="center" wrapText="1"/>
    </xf>
    <xf numFmtId="0" fontId="15" fillId="0" borderId="42" xfId="5" applyFont="1" applyBorder="1" applyAlignment="1">
      <alignment horizontal="center" vertical="center" wrapText="1"/>
    </xf>
    <xf numFmtId="0" fontId="15" fillId="0" borderId="43" xfId="5" applyFont="1" applyBorder="1" applyAlignment="1">
      <alignment horizontal="center" vertical="center" wrapText="1"/>
    </xf>
    <xf numFmtId="0" fontId="15" fillId="0" borderId="41" xfId="5" applyFont="1" applyBorder="1" applyAlignment="1">
      <alignment horizontal="left" vertical="center"/>
    </xf>
    <xf numFmtId="0" fontId="15" fillId="0" borderId="43" xfId="5" applyFont="1" applyBorder="1" applyAlignment="1">
      <alignment horizontal="left" vertical="center"/>
    </xf>
    <xf numFmtId="0" fontId="15" fillId="0" borderId="122" xfId="5" applyFont="1" applyBorder="1" applyAlignment="1">
      <alignment horizontal="center" vertical="center" shrinkToFit="1"/>
    </xf>
    <xf numFmtId="0" fontId="15" fillId="0" borderId="43" xfId="5" applyFont="1" applyBorder="1" applyAlignment="1">
      <alignment horizontal="center" vertical="center" shrinkToFit="1"/>
    </xf>
    <xf numFmtId="0" fontId="30" fillId="6" borderId="144" xfId="8" applyFont="1" applyFill="1" applyBorder="1" applyAlignment="1">
      <alignment horizontal="center" vertical="center"/>
    </xf>
    <xf numFmtId="0" fontId="30" fillId="6" borderId="118" xfId="8" applyFont="1" applyFill="1" applyBorder="1" applyAlignment="1">
      <alignment horizontal="center" vertical="center"/>
    </xf>
    <xf numFmtId="0" fontId="10" fillId="0" borderId="57" xfId="5" applyFont="1" applyBorder="1" applyAlignment="1">
      <alignment horizontal="left" vertical="center" wrapText="1"/>
    </xf>
    <xf numFmtId="0" fontId="10" fillId="0" borderId="0" xfId="5" applyFont="1" applyBorder="1" applyAlignment="1">
      <alignment horizontal="left" vertical="center" wrapText="1"/>
    </xf>
    <xf numFmtId="0" fontId="10" fillId="0" borderId="58" xfId="5" applyFont="1" applyBorder="1" applyAlignment="1">
      <alignment horizontal="left" vertical="center" wrapText="1"/>
    </xf>
    <xf numFmtId="0" fontId="10" fillId="0" borderId="63" xfId="5" applyFont="1" applyBorder="1" applyAlignment="1">
      <alignment horizontal="left" vertical="center" wrapText="1"/>
    </xf>
    <xf numFmtId="0" fontId="10" fillId="0" borderId="83" xfId="5" applyFont="1" applyBorder="1" applyAlignment="1">
      <alignment horizontal="left" vertical="center" wrapText="1"/>
    </xf>
    <xf numFmtId="0" fontId="10" fillId="0" borderId="54" xfId="5" applyFont="1" applyBorder="1" applyAlignment="1">
      <alignment horizontal="left" vertical="center" wrapText="1"/>
    </xf>
  </cellXfs>
  <cellStyles count="10">
    <cellStyle name="桁区切り" xfId="1" builtinId="6"/>
    <cellStyle name="桁区切り 2" xfId="7" xr:uid="{5287FB81-AA90-4249-B443-D737BEEC9FF1}"/>
    <cellStyle name="桁区切り 3" xfId="9" xr:uid="{EF614A41-C938-41D2-B198-B35183E75567}"/>
    <cellStyle name="標準" xfId="0" builtinId="0"/>
    <cellStyle name="標準 2" xfId="2" xr:uid="{00000000-0005-0000-0000-000002000000}"/>
    <cellStyle name="標準 3" xfId="3" xr:uid="{00000000-0005-0000-0000-000003000000}"/>
    <cellStyle name="標準 3 2" xfId="4" xr:uid="{00000000-0005-0000-0000-000004000000}"/>
    <cellStyle name="標準 3 3" xfId="5" xr:uid="{42291A9E-0AE6-441E-8307-F9D8F8922FD6}"/>
    <cellStyle name="標準 4" xfId="6" xr:uid="{3EE07237-06E1-4E2F-9B8D-C17B1EE6E0F6}"/>
    <cellStyle name="標準 5" xfId="8" xr:uid="{EBD796AB-3B02-4C5B-A419-E67C4DE54A5F}"/>
  </cellStyles>
  <dxfs count="3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F2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2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1</xdr:colOff>
      <xdr:row>47</xdr:row>
      <xdr:rowOff>114300</xdr:rowOff>
    </xdr:from>
    <xdr:to>
      <xdr:col>14</xdr:col>
      <xdr:colOff>38101</xdr:colOff>
      <xdr:row>47</xdr:row>
      <xdr:rowOff>115888</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rot="10800000">
          <a:off x="5638801" y="15068550"/>
          <a:ext cx="390525"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38100</xdr:colOff>
      <xdr:row>47</xdr:row>
      <xdr:rowOff>114299</xdr:rowOff>
    </xdr:from>
    <xdr:to>
      <xdr:col>14</xdr:col>
      <xdr:colOff>38100</xdr:colOff>
      <xdr:row>52</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rot="5400000">
          <a:off x="5462587" y="15635287"/>
          <a:ext cx="11334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38100</xdr:colOff>
      <xdr:row>75</xdr:row>
      <xdr:rowOff>23250</xdr:rowOff>
    </xdr:from>
    <xdr:to>
      <xdr:col>0</xdr:col>
      <xdr:colOff>218100</xdr:colOff>
      <xdr:row>75</xdr:row>
      <xdr:rowOff>167250</xdr:rowOff>
    </xdr:to>
    <xdr:pic>
      <xdr:nvPicPr>
        <xdr:cNvPr id="1453" name="Picture 1" descr="MCj04113200000[1]">
          <a:extLst>
            <a:ext uri="{FF2B5EF4-FFF2-40B4-BE49-F238E27FC236}">
              <a16:creationId xmlns:a16="http://schemas.microsoft.com/office/drawing/2014/main" id="{00000000-0008-0000-0000-0000AD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4940650"/>
          <a:ext cx="180000" cy="144000"/>
        </a:xfrm>
        <a:prstGeom prst="rect">
          <a:avLst/>
        </a:prstGeom>
        <a:noFill/>
        <a:ln w="9525">
          <a:noFill/>
          <a:miter lim="800000"/>
          <a:headEnd/>
          <a:tailEnd/>
        </a:ln>
      </xdr:spPr>
    </xdr:pic>
    <xdr:clientData/>
  </xdr:twoCellAnchor>
  <xdr:twoCellAnchor>
    <xdr:from>
      <xdr:col>0</xdr:col>
      <xdr:colOff>47625</xdr:colOff>
      <xdr:row>64</xdr:row>
      <xdr:rowOff>0</xdr:rowOff>
    </xdr:from>
    <xdr:to>
      <xdr:col>0</xdr:col>
      <xdr:colOff>266700</xdr:colOff>
      <xdr:row>64</xdr:row>
      <xdr:rowOff>0</xdr:rowOff>
    </xdr:to>
    <xdr:pic>
      <xdr:nvPicPr>
        <xdr:cNvPr id="1454" name="Picture 1" descr="MCj04113200000[1]">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22298025"/>
          <a:ext cx="219075" cy="0"/>
        </a:xfrm>
        <a:prstGeom prst="rect">
          <a:avLst/>
        </a:prstGeom>
        <a:noFill/>
        <a:ln w="9525">
          <a:noFill/>
          <a:miter lim="800000"/>
          <a:headEnd/>
          <a:tailEnd/>
        </a:ln>
      </xdr:spPr>
    </xdr:pic>
    <xdr:clientData/>
  </xdr:twoCellAnchor>
  <xdr:twoCellAnchor>
    <xdr:from>
      <xdr:col>0</xdr:col>
      <xdr:colOff>28575</xdr:colOff>
      <xdr:row>52</xdr:row>
      <xdr:rowOff>66675</xdr:rowOff>
    </xdr:from>
    <xdr:to>
      <xdr:col>0</xdr:col>
      <xdr:colOff>247650</xdr:colOff>
      <xdr:row>52</xdr:row>
      <xdr:rowOff>238125</xdr:rowOff>
    </xdr:to>
    <xdr:pic>
      <xdr:nvPicPr>
        <xdr:cNvPr id="1455" name="Picture 1" descr="MCj04113200000[1]">
          <a:extLst>
            <a:ext uri="{FF2B5EF4-FFF2-40B4-BE49-F238E27FC236}">
              <a16:creationId xmlns:a16="http://schemas.microsoft.com/office/drawing/2014/main" id="{00000000-0008-0000-0000-0000AF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8326100"/>
          <a:ext cx="219075" cy="171450"/>
        </a:xfrm>
        <a:prstGeom prst="rect">
          <a:avLst/>
        </a:prstGeom>
        <a:noFill/>
        <a:ln w="9525">
          <a:noFill/>
          <a:miter lim="800000"/>
          <a:headEnd/>
          <a:tailEnd/>
        </a:ln>
      </xdr:spPr>
    </xdr:pic>
    <xdr:clientData/>
  </xdr:twoCellAnchor>
  <xdr:twoCellAnchor>
    <xdr:from>
      <xdr:col>0</xdr:col>
      <xdr:colOff>19050</xdr:colOff>
      <xdr:row>27</xdr:row>
      <xdr:rowOff>66675</xdr:rowOff>
    </xdr:from>
    <xdr:to>
      <xdr:col>0</xdr:col>
      <xdr:colOff>238125</xdr:colOff>
      <xdr:row>27</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xdr:from>
      <xdr:col>0</xdr:col>
      <xdr:colOff>0</xdr:colOff>
      <xdr:row>535</xdr:row>
      <xdr:rowOff>0</xdr:rowOff>
    </xdr:from>
    <xdr:to>
      <xdr:col>1</xdr:col>
      <xdr:colOff>247650</xdr:colOff>
      <xdr:row>537</xdr:row>
      <xdr:rowOff>57150</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0" y="212855175"/>
          <a:ext cx="962025" cy="4953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ゴシック"/>
              <a:ea typeface="ＭＳ ゴシック"/>
            </a:rPr>
            <a:t>注意</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0</xdr:col>
      <xdr:colOff>38100</xdr:colOff>
      <xdr:row>83</xdr:row>
      <xdr:rowOff>23250</xdr:rowOff>
    </xdr:from>
    <xdr:to>
      <xdr:col>0</xdr:col>
      <xdr:colOff>218100</xdr:colOff>
      <xdr:row>83</xdr:row>
      <xdr:rowOff>167250</xdr:rowOff>
    </xdr:to>
    <xdr:pic>
      <xdr:nvPicPr>
        <xdr:cNvPr id="1458" name="Picture 1" descr="MCj04113200000[1]">
          <a:extLst>
            <a:ext uri="{FF2B5EF4-FFF2-40B4-BE49-F238E27FC236}">
              <a16:creationId xmlns:a16="http://schemas.microsoft.com/office/drawing/2014/main" id="{00000000-0008-0000-0000-0000B2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7159975"/>
          <a:ext cx="180000" cy="144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24</xdr:row>
          <xdr:rowOff>0</xdr:rowOff>
        </xdr:from>
        <xdr:to>
          <xdr:col>6</xdr:col>
          <xdr:colOff>0</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0</xdr:rowOff>
        </xdr:from>
        <xdr:to>
          <xdr:col>10</xdr:col>
          <xdr:colOff>0</xdr:colOff>
          <xdr:row>25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338136</xdr:colOff>
      <xdr:row>5</xdr:row>
      <xdr:rowOff>4762</xdr:rowOff>
    </xdr:from>
    <xdr:to>
      <xdr:col>14</xdr:col>
      <xdr:colOff>428624</xdr:colOff>
      <xdr:row>6</xdr:row>
      <xdr:rowOff>149679</xdr:rowOff>
    </xdr:to>
    <xdr:sp macro="" textlink="">
      <xdr:nvSpPr>
        <xdr:cNvPr id="2" name="AutoShape 12">
          <a:extLst>
            <a:ext uri="{FF2B5EF4-FFF2-40B4-BE49-F238E27FC236}">
              <a16:creationId xmlns:a16="http://schemas.microsoft.com/office/drawing/2014/main" id="{D4F485DF-A7D4-4380-BB54-CEBD22AB939D}"/>
            </a:ext>
          </a:extLst>
        </xdr:cNvPr>
        <xdr:cNvSpPr>
          <a:spLocks/>
        </xdr:cNvSpPr>
      </xdr:nvSpPr>
      <xdr:spPr bwMode="auto">
        <a:xfrm>
          <a:off x="3030536" y="1274762"/>
          <a:ext cx="3113088" cy="398917"/>
        </a:xfrm>
        <a:prstGeom prst="borderCallout1">
          <a:avLst>
            <a:gd name="adj1" fmla="val 48385"/>
            <a:gd name="adj2" fmla="val -743"/>
            <a:gd name="adj3" fmla="val 447446"/>
            <a:gd name="adj4" fmla="val -33965"/>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rPr>
            <a:t>管理者と介護支援専門員を兼務しているためＢ</a:t>
          </a:r>
        </a:p>
      </xdr:txBody>
    </xdr:sp>
    <xdr:clientData/>
  </xdr:twoCellAnchor>
  <xdr:twoCellAnchor>
    <xdr:from>
      <xdr:col>17</xdr:col>
      <xdr:colOff>254807</xdr:colOff>
      <xdr:row>18</xdr:row>
      <xdr:rowOff>157740</xdr:rowOff>
    </xdr:from>
    <xdr:to>
      <xdr:col>23</xdr:col>
      <xdr:colOff>48534</xdr:colOff>
      <xdr:row>19</xdr:row>
      <xdr:rowOff>230542</xdr:rowOff>
    </xdr:to>
    <xdr:sp macro="" textlink="">
      <xdr:nvSpPr>
        <xdr:cNvPr id="3" name="AutoShape 14">
          <a:extLst>
            <a:ext uri="{FF2B5EF4-FFF2-40B4-BE49-F238E27FC236}">
              <a16:creationId xmlns:a16="http://schemas.microsoft.com/office/drawing/2014/main" id="{AEF37C23-2046-45CE-B5B1-FCE43401C448}"/>
            </a:ext>
          </a:extLst>
        </xdr:cNvPr>
        <xdr:cNvSpPr>
          <a:spLocks/>
        </xdr:cNvSpPr>
      </xdr:nvSpPr>
      <xdr:spPr bwMode="auto">
        <a:xfrm>
          <a:off x="7330521" y="5369276"/>
          <a:ext cx="2406299" cy="535445"/>
        </a:xfrm>
        <a:prstGeom prst="borderCallout1">
          <a:avLst>
            <a:gd name="adj1" fmla="val 23637"/>
            <a:gd name="adj2" fmla="val -2"/>
            <a:gd name="adj3" fmla="val -336216"/>
            <a:gd name="adj4" fmla="val -16000"/>
          </a:avLst>
        </a:prstGeom>
        <a:solidFill>
          <a:srgbClr val="FFFFFF"/>
        </a:solid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rgbClr val="000000"/>
              </a:solidFill>
              <a:effectLst/>
              <a:uLnTx/>
              <a:uFillTx/>
              <a:latin typeface="ＭＳ Ｐゴシック"/>
              <a:ea typeface="ＭＳ Ｐゴシック"/>
            </a:rPr>
            <a:t>他の職務と兼務している場合は</a:t>
          </a:r>
          <a:r>
            <a:rPr kumimoji="0" lang="ja-JP" altLang="en-US" sz="1200" b="0" i="0" u="none" strike="noStrike" kern="0" cap="none" spc="40" normalizeH="0" baseline="0" noProof="0">
              <a:ln>
                <a:noFill/>
              </a:ln>
              <a:solidFill>
                <a:sysClr val="windowText" lastClr="000000"/>
              </a:solidFill>
              <a:effectLst/>
              <a:uLnTx/>
              <a:uFillTx/>
              <a:latin typeface="ＭＳ Ｐゴシック"/>
              <a:ea typeface="ＭＳ Ｐゴシック"/>
            </a:rPr>
            <a:t>職務ごとの勤務時間を記載します。</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200" b="0" i="0" u="none" strike="noStrike" kern="0" cap="none" spc="4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25</xdr:col>
      <xdr:colOff>238125</xdr:colOff>
      <xdr:row>18</xdr:row>
      <xdr:rowOff>360589</xdr:rowOff>
    </xdr:from>
    <xdr:to>
      <xdr:col>31</xdr:col>
      <xdr:colOff>238125</xdr:colOff>
      <xdr:row>20</xdr:row>
      <xdr:rowOff>122465</xdr:rowOff>
    </xdr:to>
    <xdr:sp macro="" textlink="">
      <xdr:nvSpPr>
        <xdr:cNvPr id="4" name="AutoShape 13">
          <a:extLst>
            <a:ext uri="{FF2B5EF4-FFF2-40B4-BE49-F238E27FC236}">
              <a16:creationId xmlns:a16="http://schemas.microsoft.com/office/drawing/2014/main" id="{B3219B4F-487C-46A7-A759-480F4BA0BD38}"/>
            </a:ext>
          </a:extLst>
        </xdr:cNvPr>
        <xdr:cNvSpPr>
          <a:spLocks/>
        </xdr:cNvSpPr>
      </xdr:nvSpPr>
      <xdr:spPr bwMode="auto">
        <a:xfrm>
          <a:off x="10702925" y="5567589"/>
          <a:ext cx="2590800" cy="701676"/>
        </a:xfrm>
        <a:prstGeom prst="borderCallout1">
          <a:avLst>
            <a:gd name="adj1" fmla="val 25715"/>
            <a:gd name="adj2" fmla="val 644"/>
            <a:gd name="adj3" fmla="val -142352"/>
            <a:gd name="adj4" fmla="val -31977"/>
          </a:avLst>
        </a:prstGeom>
        <a:solidFill>
          <a:srgbClr val="FFFFFF"/>
        </a:solidFill>
        <a:ln w="9525">
          <a:solidFill>
            <a:srgbClr val="000000"/>
          </a:solidFill>
          <a:miter lim="800000"/>
          <a:headEnd/>
          <a:tailEnd/>
        </a:ln>
      </xdr:spPr>
      <xdr:txBody>
        <a:bodyPr vertOverflow="clip" wrap="square" lIns="27432" tIns="18288" rIns="0" bIns="0" anchor="b"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rgbClr val="000000"/>
              </a:solidFill>
              <a:effectLst/>
              <a:uLnTx/>
              <a:uFillTx/>
              <a:latin typeface="ＭＳ Ｐゴシック"/>
              <a:ea typeface="ＭＳ Ｐゴシック"/>
            </a:rPr>
            <a:t>勤務時間は休憩時間を除いた実労働時間で記載します。時間外の勤務については除いてください。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4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37</xdr:col>
      <xdr:colOff>9923</xdr:colOff>
      <xdr:row>1</xdr:row>
      <xdr:rowOff>19843</xdr:rowOff>
    </xdr:from>
    <xdr:to>
      <xdr:col>43</xdr:col>
      <xdr:colOff>45499</xdr:colOff>
      <xdr:row>3</xdr:row>
      <xdr:rowOff>168672</xdr:rowOff>
    </xdr:to>
    <xdr:sp macro="" textlink="">
      <xdr:nvSpPr>
        <xdr:cNvPr id="5" name="AutoShape 17">
          <a:extLst>
            <a:ext uri="{FF2B5EF4-FFF2-40B4-BE49-F238E27FC236}">
              <a16:creationId xmlns:a16="http://schemas.microsoft.com/office/drawing/2014/main" id="{857265EE-AC03-446B-B043-6436119BA86A}"/>
            </a:ext>
          </a:extLst>
        </xdr:cNvPr>
        <xdr:cNvSpPr>
          <a:spLocks/>
        </xdr:cNvSpPr>
      </xdr:nvSpPr>
      <xdr:spPr bwMode="auto">
        <a:xfrm>
          <a:off x="15656323" y="273843"/>
          <a:ext cx="2626376" cy="656829"/>
        </a:xfrm>
        <a:prstGeom prst="borderCallout1">
          <a:avLst>
            <a:gd name="adj1" fmla="val 40741"/>
            <a:gd name="adj2" fmla="val 100482"/>
            <a:gd name="adj3" fmla="val 133474"/>
            <a:gd name="adj4" fmla="val 174563"/>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rgbClr val="000000"/>
              </a:solidFill>
              <a:effectLst/>
              <a:uLnTx/>
              <a:uFillTx/>
              <a:latin typeface="ＭＳ Ｐゴシック"/>
              <a:ea typeface="ＭＳ Ｐゴシック"/>
            </a:rPr>
            <a:t>常勤の勤務すべき時間数が事業所で複数設定されることは想定されません。</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4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36</xdr:col>
      <xdr:colOff>13607</xdr:colOff>
      <xdr:row>19</xdr:row>
      <xdr:rowOff>398187</xdr:rowOff>
    </xdr:from>
    <xdr:to>
      <xdr:col>43</xdr:col>
      <xdr:colOff>13607</xdr:colOff>
      <xdr:row>22</xdr:row>
      <xdr:rowOff>398187</xdr:rowOff>
    </xdr:to>
    <xdr:sp macro="" textlink="">
      <xdr:nvSpPr>
        <xdr:cNvPr id="6" name="AutoShape 15">
          <a:extLst>
            <a:ext uri="{FF2B5EF4-FFF2-40B4-BE49-F238E27FC236}">
              <a16:creationId xmlns:a16="http://schemas.microsoft.com/office/drawing/2014/main" id="{962EE9BC-6C42-4B75-84A4-F7E25DEA0189}"/>
            </a:ext>
          </a:extLst>
        </xdr:cNvPr>
        <xdr:cNvSpPr>
          <a:spLocks/>
        </xdr:cNvSpPr>
      </xdr:nvSpPr>
      <xdr:spPr bwMode="auto">
        <a:xfrm>
          <a:off x="15362464" y="6072366"/>
          <a:ext cx="3048000" cy="1387928"/>
        </a:xfrm>
        <a:prstGeom prst="borderCallout1">
          <a:avLst>
            <a:gd name="adj1" fmla="val -16"/>
            <a:gd name="adj2" fmla="val 11221"/>
            <a:gd name="adj3" fmla="val -115555"/>
            <a:gd name="adj4" fmla="val 7071"/>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ysClr val="windowText" lastClr="000000"/>
              </a:solidFill>
              <a:effectLst/>
              <a:uLnTx/>
              <a:uFillTx/>
              <a:latin typeface="ＭＳ Ｐゴシック"/>
              <a:ea typeface="ＭＳ Ｐゴシック"/>
            </a:rPr>
            <a:t>常勤職員の休暇等については、その期間が歴月で１月を超える休暇等を除き、常勤換算の計算上、勤務したものとみなすことができます。</a:t>
          </a:r>
          <a:endParaRPr kumimoji="0" lang="en-US" altLang="ja-JP" sz="1200" b="0" i="0" u="none" strike="noStrike" kern="0" cap="none" spc="4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ysClr val="windowText" lastClr="000000"/>
              </a:solidFill>
              <a:effectLst/>
              <a:uLnTx/>
              <a:uFillTx/>
              <a:latin typeface="ＭＳ Ｐゴシック"/>
              <a:ea typeface="ＭＳ Ｐゴシック"/>
            </a:rPr>
            <a:t>その場合、勤務形態一覧表には「休」と記載してください。</a:t>
          </a:r>
          <a:endParaRPr kumimoji="0" lang="en-US" altLang="ja-JP" sz="1200" b="0" i="0" u="none" strike="noStrike" kern="0" cap="none" spc="4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ysClr val="windowText" lastClr="000000"/>
              </a:solidFill>
              <a:effectLst/>
              <a:uLnTx/>
              <a:uFillTx/>
              <a:latin typeface="ＭＳ Ｐゴシック"/>
              <a:ea typeface="ＭＳ Ｐゴシック"/>
            </a:rPr>
            <a:t>非常勤職員の休暇は勤務したものとしては認められません。</a:t>
          </a:r>
        </a:p>
      </xdr:txBody>
    </xdr:sp>
    <xdr:clientData/>
  </xdr:twoCellAnchor>
  <xdr:twoCellAnchor>
    <xdr:from>
      <xdr:col>22</xdr:col>
      <xdr:colOff>155707</xdr:colOff>
      <xdr:row>38</xdr:row>
      <xdr:rowOff>198438</xdr:rowOff>
    </xdr:from>
    <xdr:to>
      <xdr:col>31</xdr:col>
      <xdr:colOff>285750</xdr:colOff>
      <xdr:row>48</xdr:row>
      <xdr:rowOff>76200</xdr:rowOff>
    </xdr:to>
    <xdr:sp macro="" textlink="">
      <xdr:nvSpPr>
        <xdr:cNvPr id="7" name="AutoShape 16">
          <a:extLst>
            <a:ext uri="{FF2B5EF4-FFF2-40B4-BE49-F238E27FC236}">
              <a16:creationId xmlns:a16="http://schemas.microsoft.com/office/drawing/2014/main" id="{CCAAF262-EAC1-4E73-A7B8-9318CAEF2CEE}"/>
            </a:ext>
          </a:extLst>
        </xdr:cNvPr>
        <xdr:cNvSpPr>
          <a:spLocks/>
        </xdr:cNvSpPr>
      </xdr:nvSpPr>
      <xdr:spPr bwMode="auto">
        <a:xfrm>
          <a:off x="9261607" y="13285788"/>
          <a:ext cx="3987668" cy="2449512"/>
        </a:xfrm>
        <a:prstGeom prst="borderCallout1">
          <a:avLst>
            <a:gd name="adj1" fmla="val 9814"/>
            <a:gd name="adj2" fmla="val -195"/>
            <a:gd name="adj3" fmla="val 111050"/>
            <a:gd name="adj4" fmla="val -83425"/>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常勤職員は、他の職務を兼務していないのであれば、合計時間数に係わらず常勤換算は１となります。常勤職員が他の職務を兼務している場合</a:t>
          </a:r>
          <a:r>
            <a:rPr kumimoji="0" lang="ja-JP" altLang="en-US" sz="105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en-US" altLang="ja-JP" sz="105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ja-JP" altLang="en-US" sz="105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、非常勤職員の場合、月途中に採用、又は、退職の場合は、「それらの人の勤務合計時間</a:t>
          </a:r>
          <a:r>
            <a:rPr kumimoji="0" lang="en-US" altLang="ja-JP" sz="120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常勤職員の勤務すべき時間数」で常勤換算数を算出します。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ただし、非常勤職員が勤務時間数として算入することができるのは常勤職員の勤務すべき時間数までとなります。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en-US" altLang="ja-JP" sz="1200" b="0" i="0" u="none" strike="noStrike" kern="0" cap="none" spc="60" normalizeH="0" baseline="0" noProof="0">
              <a:ln>
                <a:noFill/>
              </a:ln>
              <a:solidFill>
                <a:sysClr val="windowText" lastClr="000000"/>
              </a:solidFill>
              <a:effectLst/>
              <a:uLnTx/>
              <a:uFillTx/>
              <a:latin typeface="ＭＳ Ｐゴシック"/>
              <a:ea typeface="ＭＳ Ｐゴシック"/>
            </a:rPr>
            <a:t>※</a:t>
          </a:r>
          <a:r>
            <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rPr>
            <a:t>）当該事業所内の管理者兼介護支援専門員は、常勤換算方法で１となります。</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381001</xdr:colOff>
      <xdr:row>14</xdr:row>
      <xdr:rowOff>0</xdr:rowOff>
    </xdr:from>
    <xdr:to>
      <xdr:col>3</xdr:col>
      <xdr:colOff>453001</xdr:colOff>
      <xdr:row>15</xdr:row>
      <xdr:rowOff>189910</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552701" y="3219450"/>
          <a:ext cx="72000" cy="3613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586351</xdr:colOff>
      <xdr:row>15</xdr:row>
      <xdr:rowOff>189910</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6286501" y="3219450"/>
          <a:ext cx="72000" cy="36136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41</xdr:row>
      <xdr:rowOff>0</xdr:rowOff>
    </xdr:from>
    <xdr:to>
      <xdr:col>8</xdr:col>
      <xdr:colOff>714375</xdr:colOff>
      <xdr:row>41</xdr:row>
      <xdr:rowOff>540000</xdr:rowOff>
    </xdr:to>
    <xdr:sp macro="" textlink="">
      <xdr:nvSpPr>
        <xdr:cNvPr id="4" name="右大かっこ 3">
          <a:extLst>
            <a:ext uri="{FF2B5EF4-FFF2-40B4-BE49-F238E27FC236}">
              <a16:creationId xmlns:a16="http://schemas.microsoft.com/office/drawing/2014/main" id="{00000000-0008-0000-0300-000004000000}"/>
            </a:ext>
          </a:extLst>
        </xdr:cNvPr>
        <xdr:cNvSpPr/>
      </xdr:nvSpPr>
      <xdr:spPr>
        <a:xfrm>
          <a:off x="6414525" y="10239375"/>
          <a:ext cx="72000" cy="54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0</xdr:rowOff>
    </xdr:from>
    <xdr:to>
      <xdr:col>8</xdr:col>
      <xdr:colOff>700650</xdr:colOff>
      <xdr:row>44</xdr:row>
      <xdr:rowOff>612000</xdr:rowOff>
    </xdr:to>
    <xdr:sp macro="" textlink="">
      <xdr:nvSpPr>
        <xdr:cNvPr id="5" name="右大かっこ 4">
          <a:extLst>
            <a:ext uri="{FF2B5EF4-FFF2-40B4-BE49-F238E27FC236}">
              <a16:creationId xmlns:a16="http://schemas.microsoft.com/office/drawing/2014/main" id="{00000000-0008-0000-0300-000005000000}"/>
            </a:ext>
          </a:extLst>
        </xdr:cNvPr>
        <xdr:cNvSpPr/>
      </xdr:nvSpPr>
      <xdr:spPr>
        <a:xfrm flipV="1">
          <a:off x="6400800" y="11229975"/>
          <a:ext cx="72000" cy="612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51</xdr:row>
      <xdr:rowOff>0</xdr:rowOff>
    </xdr:from>
    <xdr:to>
      <xdr:col>6</xdr:col>
      <xdr:colOff>110100</xdr:colOff>
      <xdr:row>52</xdr:row>
      <xdr:rowOff>166929</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a:off x="4381500" y="13735050"/>
          <a:ext cx="72000" cy="68127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51</xdr:row>
      <xdr:rowOff>0</xdr:rowOff>
    </xdr:from>
    <xdr:to>
      <xdr:col>8</xdr:col>
      <xdr:colOff>714375</xdr:colOff>
      <xdr:row>52</xdr:row>
      <xdr:rowOff>166929</xdr:rowOff>
    </xdr:to>
    <xdr:sp macro="" textlink="">
      <xdr:nvSpPr>
        <xdr:cNvPr id="7" name="右大かっこ 6">
          <a:extLst>
            <a:ext uri="{FF2B5EF4-FFF2-40B4-BE49-F238E27FC236}">
              <a16:creationId xmlns:a16="http://schemas.microsoft.com/office/drawing/2014/main" id="{00000000-0008-0000-0300-000007000000}"/>
            </a:ext>
          </a:extLst>
        </xdr:cNvPr>
        <xdr:cNvSpPr/>
      </xdr:nvSpPr>
      <xdr:spPr>
        <a:xfrm>
          <a:off x="6414525" y="13735050"/>
          <a:ext cx="72000" cy="68127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714374</xdr:colOff>
      <xdr:row>47</xdr:row>
      <xdr:rowOff>244927</xdr:rowOff>
    </xdr:from>
    <xdr:to>
      <xdr:col>7</xdr:col>
      <xdr:colOff>45718</xdr:colOff>
      <xdr:row>48</xdr:row>
      <xdr:rowOff>333374</xdr:rowOff>
    </xdr:to>
    <xdr:sp macro="" textlink="">
      <xdr:nvSpPr>
        <xdr:cNvPr id="9" name="左大かっこ 8">
          <a:extLst>
            <a:ext uri="{FF2B5EF4-FFF2-40B4-BE49-F238E27FC236}">
              <a16:creationId xmlns:a16="http://schemas.microsoft.com/office/drawing/2014/main" id="{00000000-0008-0000-0300-000009000000}"/>
            </a:ext>
          </a:extLst>
        </xdr:cNvPr>
        <xdr:cNvSpPr/>
      </xdr:nvSpPr>
      <xdr:spPr>
        <a:xfrm>
          <a:off x="5057774" y="13056052"/>
          <a:ext cx="45719" cy="33609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647699</xdr:colOff>
      <xdr:row>47</xdr:row>
      <xdr:rowOff>244927</xdr:rowOff>
    </xdr:from>
    <xdr:to>
      <xdr:col>8</xdr:col>
      <xdr:colOff>714375</xdr:colOff>
      <xdr:row>48</xdr:row>
      <xdr:rowOff>333374</xdr:rowOff>
    </xdr:to>
    <xdr:sp macro="" textlink="">
      <xdr:nvSpPr>
        <xdr:cNvPr id="10" name="右大かっこ 9">
          <a:extLst>
            <a:ext uri="{FF2B5EF4-FFF2-40B4-BE49-F238E27FC236}">
              <a16:creationId xmlns:a16="http://schemas.microsoft.com/office/drawing/2014/main" id="{00000000-0008-0000-0300-00000A000000}"/>
            </a:ext>
          </a:extLst>
        </xdr:cNvPr>
        <xdr:cNvSpPr/>
      </xdr:nvSpPr>
      <xdr:spPr>
        <a:xfrm>
          <a:off x="6419849" y="13056052"/>
          <a:ext cx="66676" cy="33609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16</xdr:row>
      <xdr:rowOff>190499</xdr:rowOff>
    </xdr:from>
    <xdr:to>
      <xdr:col>3</xdr:col>
      <xdr:colOff>453001</xdr:colOff>
      <xdr:row>18</xdr:row>
      <xdr:rowOff>189910</xdr:rowOff>
    </xdr:to>
    <xdr:sp macro="" textlink="">
      <xdr:nvSpPr>
        <xdr:cNvPr id="11" name="左大かっこ 10">
          <a:extLst>
            <a:ext uri="{FF2B5EF4-FFF2-40B4-BE49-F238E27FC236}">
              <a16:creationId xmlns:a16="http://schemas.microsoft.com/office/drawing/2014/main" id="{00000000-0008-0000-0300-00000B000000}"/>
            </a:ext>
          </a:extLst>
        </xdr:cNvPr>
        <xdr:cNvSpPr/>
      </xdr:nvSpPr>
      <xdr:spPr>
        <a:xfrm>
          <a:off x="2552701" y="3809999"/>
          <a:ext cx="72000" cy="36136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1</xdr:rowOff>
    </xdr:from>
    <xdr:to>
      <xdr:col>8</xdr:col>
      <xdr:colOff>586351</xdr:colOff>
      <xdr:row>18</xdr:row>
      <xdr:rowOff>189912</xdr:rowOff>
    </xdr:to>
    <xdr:sp macro="" textlink="">
      <xdr:nvSpPr>
        <xdr:cNvPr id="12" name="右大かっこ 11">
          <a:extLst>
            <a:ext uri="{FF2B5EF4-FFF2-40B4-BE49-F238E27FC236}">
              <a16:creationId xmlns:a16="http://schemas.microsoft.com/office/drawing/2014/main" id="{00000000-0008-0000-0300-00000C000000}"/>
            </a:ext>
          </a:extLst>
        </xdr:cNvPr>
        <xdr:cNvSpPr/>
      </xdr:nvSpPr>
      <xdr:spPr>
        <a:xfrm>
          <a:off x="6286501" y="3810001"/>
          <a:ext cx="72000" cy="36136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714375</xdr:colOff>
      <xdr:row>41</xdr:row>
      <xdr:rowOff>0</xdr:rowOff>
    </xdr:from>
    <xdr:to>
      <xdr:col>7</xdr:col>
      <xdr:colOff>72000</xdr:colOff>
      <xdr:row>41</xdr:row>
      <xdr:rowOff>540000</xdr:rowOff>
    </xdr:to>
    <xdr:sp macro="" textlink="">
      <xdr:nvSpPr>
        <xdr:cNvPr id="13" name="左大かっこ 12">
          <a:extLst>
            <a:ext uri="{FF2B5EF4-FFF2-40B4-BE49-F238E27FC236}">
              <a16:creationId xmlns:a16="http://schemas.microsoft.com/office/drawing/2014/main" id="{00000000-0008-0000-0300-00000D000000}"/>
            </a:ext>
          </a:extLst>
        </xdr:cNvPr>
        <xdr:cNvSpPr/>
      </xdr:nvSpPr>
      <xdr:spPr>
        <a:xfrm>
          <a:off x="5057775" y="10239375"/>
          <a:ext cx="72000" cy="54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0</xdr:rowOff>
    </xdr:from>
    <xdr:to>
      <xdr:col>6</xdr:col>
      <xdr:colOff>110100</xdr:colOff>
      <xdr:row>44</xdr:row>
      <xdr:rowOff>612000</xdr:rowOff>
    </xdr:to>
    <xdr:sp macro="" textlink="">
      <xdr:nvSpPr>
        <xdr:cNvPr id="14" name="左大かっこ 13">
          <a:extLst>
            <a:ext uri="{FF2B5EF4-FFF2-40B4-BE49-F238E27FC236}">
              <a16:creationId xmlns:a16="http://schemas.microsoft.com/office/drawing/2014/main" id="{00000000-0008-0000-0300-00000E000000}"/>
            </a:ext>
          </a:extLst>
        </xdr:cNvPr>
        <xdr:cNvSpPr/>
      </xdr:nvSpPr>
      <xdr:spPr>
        <a:xfrm>
          <a:off x="4381500" y="11229975"/>
          <a:ext cx="72000" cy="612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590550</xdr:colOff>
          <xdr:row>12</xdr:row>
          <xdr:rowOff>266700</xdr:rowOff>
        </xdr:from>
        <xdr:to>
          <xdr:col>5</xdr:col>
          <xdr:colOff>171450</xdr:colOff>
          <xdr:row>14</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12</xdr:row>
          <xdr:rowOff>266700</xdr:rowOff>
        </xdr:from>
        <xdr:to>
          <xdr:col>3</xdr:col>
          <xdr:colOff>704850</xdr:colOff>
          <xdr:row>14</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28</xdr:row>
          <xdr:rowOff>76200</xdr:rowOff>
        </xdr:from>
        <xdr:to>
          <xdr:col>3</xdr:col>
          <xdr:colOff>666750</xdr:colOff>
          <xdr:row>28</xdr:row>
          <xdr:rowOff>285750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28</xdr:row>
          <xdr:rowOff>76200</xdr:rowOff>
        </xdr:from>
        <xdr:to>
          <xdr:col>5</xdr:col>
          <xdr:colOff>57150</xdr:colOff>
          <xdr:row>28</xdr:row>
          <xdr:rowOff>285750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209550</xdr:rowOff>
        </xdr:from>
        <xdr:to>
          <xdr:col>7</xdr:col>
          <xdr:colOff>57150</xdr:colOff>
          <xdr:row>45</xdr:row>
          <xdr:rowOff>438150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62</xdr:row>
          <xdr:rowOff>142875</xdr:rowOff>
        </xdr:from>
        <xdr:to>
          <xdr:col>7</xdr:col>
          <xdr:colOff>57150</xdr:colOff>
          <xdr:row>64</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48</xdr:row>
          <xdr:rowOff>304800</xdr:rowOff>
        </xdr:from>
        <xdr:to>
          <xdr:col>7</xdr:col>
          <xdr:colOff>666750</xdr:colOff>
          <xdr:row>50</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63</xdr:row>
          <xdr:rowOff>0</xdr:rowOff>
        </xdr:from>
        <xdr:to>
          <xdr:col>7</xdr:col>
          <xdr:colOff>666750</xdr:colOff>
          <xdr:row>64</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15</xdr:row>
          <xdr:rowOff>228600</xdr:rowOff>
        </xdr:from>
        <xdr:to>
          <xdr:col>3</xdr:col>
          <xdr:colOff>704850</xdr:colOff>
          <xdr:row>17</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19050</xdr:rowOff>
        </xdr:from>
        <xdr:to>
          <xdr:col>7</xdr:col>
          <xdr:colOff>57150</xdr:colOff>
          <xdr:row>42</xdr:row>
          <xdr:rowOff>209550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40</xdr:row>
          <xdr:rowOff>19050</xdr:rowOff>
        </xdr:from>
        <xdr:to>
          <xdr:col>7</xdr:col>
          <xdr:colOff>57150</xdr:colOff>
          <xdr:row>41</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40</xdr:row>
          <xdr:rowOff>19050</xdr:rowOff>
        </xdr:from>
        <xdr:to>
          <xdr:col>7</xdr:col>
          <xdr:colOff>685800</xdr:colOff>
          <xdr:row>41</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42</xdr:row>
          <xdr:rowOff>19050</xdr:rowOff>
        </xdr:from>
        <xdr:to>
          <xdr:col>7</xdr:col>
          <xdr:colOff>685800</xdr:colOff>
          <xdr:row>42</xdr:row>
          <xdr:rowOff>209550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45</xdr:row>
          <xdr:rowOff>209550</xdr:rowOff>
        </xdr:from>
        <xdr:to>
          <xdr:col>7</xdr:col>
          <xdr:colOff>666750</xdr:colOff>
          <xdr:row>45</xdr:row>
          <xdr:rowOff>438150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47</xdr:row>
          <xdr:rowOff>19050</xdr:rowOff>
        </xdr:from>
        <xdr:to>
          <xdr:col>7</xdr:col>
          <xdr:colOff>19050</xdr:colOff>
          <xdr:row>48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47</xdr:row>
          <xdr:rowOff>19050</xdr:rowOff>
        </xdr:from>
        <xdr:to>
          <xdr:col>7</xdr:col>
          <xdr:colOff>647700</xdr:colOff>
          <xdr:row>47</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48</xdr:row>
          <xdr:rowOff>304800</xdr:rowOff>
        </xdr:from>
        <xdr:to>
          <xdr:col>7</xdr:col>
          <xdr:colOff>19050</xdr:colOff>
          <xdr:row>50</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16</xdr:row>
          <xdr:rowOff>0</xdr:rowOff>
        </xdr:from>
        <xdr:to>
          <xdr:col>5</xdr:col>
          <xdr:colOff>171450</xdr:colOff>
          <xdr:row>17</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642375</xdr:colOff>
      <xdr:row>56</xdr:row>
      <xdr:rowOff>0</xdr:rowOff>
    </xdr:from>
    <xdr:to>
      <xdr:col>8</xdr:col>
      <xdr:colOff>714375</xdr:colOff>
      <xdr:row>56</xdr:row>
      <xdr:rowOff>288000</xdr:rowOff>
    </xdr:to>
    <xdr:sp macro="" textlink="">
      <xdr:nvSpPr>
        <xdr:cNvPr id="34" name="右大かっこ 33">
          <a:extLst>
            <a:ext uri="{FF2B5EF4-FFF2-40B4-BE49-F238E27FC236}">
              <a16:creationId xmlns:a16="http://schemas.microsoft.com/office/drawing/2014/main" id="{00000000-0008-0000-0300-000022000000}"/>
            </a:ext>
          </a:extLst>
        </xdr:cNvPr>
        <xdr:cNvSpPr/>
      </xdr:nvSpPr>
      <xdr:spPr>
        <a:xfrm>
          <a:off x="6414525" y="15592425"/>
          <a:ext cx="72000" cy="288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714375</xdr:colOff>
      <xdr:row>56</xdr:row>
      <xdr:rowOff>0</xdr:rowOff>
    </xdr:from>
    <xdr:to>
      <xdr:col>7</xdr:col>
      <xdr:colOff>72000</xdr:colOff>
      <xdr:row>56</xdr:row>
      <xdr:rowOff>288000</xdr:rowOff>
    </xdr:to>
    <xdr:sp macro="" textlink="">
      <xdr:nvSpPr>
        <xdr:cNvPr id="35" name="左大かっこ 34">
          <a:extLst>
            <a:ext uri="{FF2B5EF4-FFF2-40B4-BE49-F238E27FC236}">
              <a16:creationId xmlns:a16="http://schemas.microsoft.com/office/drawing/2014/main" id="{00000000-0008-0000-0300-000023000000}"/>
            </a:ext>
          </a:extLst>
        </xdr:cNvPr>
        <xdr:cNvSpPr/>
      </xdr:nvSpPr>
      <xdr:spPr>
        <a:xfrm>
          <a:off x="5057775" y="15592425"/>
          <a:ext cx="72000" cy="288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457200</xdr:colOff>
          <xdr:row>67</xdr:row>
          <xdr:rowOff>161925</xdr:rowOff>
        </xdr:from>
        <xdr:to>
          <xdr:col>7</xdr:col>
          <xdr:colOff>47625</xdr:colOff>
          <xdr:row>69</xdr:row>
          <xdr:rowOff>28575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67</xdr:row>
          <xdr:rowOff>152400</xdr:rowOff>
        </xdr:from>
        <xdr:to>
          <xdr:col>7</xdr:col>
          <xdr:colOff>704850</xdr:colOff>
          <xdr:row>69</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67</xdr:row>
          <xdr:rowOff>161925</xdr:rowOff>
        </xdr:from>
        <xdr:to>
          <xdr:col>7</xdr:col>
          <xdr:colOff>47625</xdr:colOff>
          <xdr:row>69</xdr:row>
          <xdr:rowOff>28575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67</xdr:row>
          <xdr:rowOff>152400</xdr:rowOff>
        </xdr:from>
        <xdr:to>
          <xdr:col>7</xdr:col>
          <xdr:colOff>704850</xdr:colOff>
          <xdr:row>69</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72</xdr:row>
          <xdr:rowOff>161925</xdr:rowOff>
        </xdr:from>
        <xdr:to>
          <xdr:col>7</xdr:col>
          <xdr:colOff>47625</xdr:colOff>
          <xdr:row>74</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72</xdr:row>
          <xdr:rowOff>152400</xdr:rowOff>
        </xdr:from>
        <xdr:to>
          <xdr:col>7</xdr:col>
          <xdr:colOff>704850</xdr:colOff>
          <xdr:row>74</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72</xdr:row>
          <xdr:rowOff>161925</xdr:rowOff>
        </xdr:from>
        <xdr:to>
          <xdr:col>7</xdr:col>
          <xdr:colOff>47625</xdr:colOff>
          <xdr:row>74</xdr:row>
          <xdr:rowOff>28575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72</xdr:row>
          <xdr:rowOff>152400</xdr:rowOff>
        </xdr:from>
        <xdr:to>
          <xdr:col>7</xdr:col>
          <xdr:colOff>704850</xdr:colOff>
          <xdr:row>74</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84</xdr:row>
      <xdr:rowOff>0</xdr:rowOff>
    </xdr:from>
    <xdr:to>
      <xdr:col>7</xdr:col>
      <xdr:colOff>72000</xdr:colOff>
      <xdr:row>84</xdr:row>
      <xdr:rowOff>360000</xdr:rowOff>
    </xdr:to>
    <xdr:sp macro="" textlink="">
      <xdr:nvSpPr>
        <xdr:cNvPr id="44" name="左大かっこ 43">
          <a:extLst>
            <a:ext uri="{FF2B5EF4-FFF2-40B4-BE49-F238E27FC236}">
              <a16:creationId xmlns:a16="http://schemas.microsoft.com/office/drawing/2014/main" id="{00000000-0008-0000-0300-00002C000000}"/>
            </a:ext>
          </a:extLst>
        </xdr:cNvPr>
        <xdr:cNvSpPr/>
      </xdr:nvSpPr>
      <xdr:spPr>
        <a:xfrm>
          <a:off x="5057775" y="21145500"/>
          <a:ext cx="72000" cy="36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642375</xdr:colOff>
      <xdr:row>84</xdr:row>
      <xdr:rowOff>0</xdr:rowOff>
    </xdr:from>
    <xdr:to>
      <xdr:col>9</xdr:col>
      <xdr:colOff>0</xdr:colOff>
      <xdr:row>84</xdr:row>
      <xdr:rowOff>360000</xdr:rowOff>
    </xdr:to>
    <xdr:sp macro="" textlink="">
      <xdr:nvSpPr>
        <xdr:cNvPr id="45" name="右大かっこ 44">
          <a:extLst>
            <a:ext uri="{FF2B5EF4-FFF2-40B4-BE49-F238E27FC236}">
              <a16:creationId xmlns:a16="http://schemas.microsoft.com/office/drawing/2014/main" id="{00000000-0008-0000-0300-00002D000000}"/>
            </a:ext>
          </a:extLst>
        </xdr:cNvPr>
        <xdr:cNvSpPr/>
      </xdr:nvSpPr>
      <xdr:spPr>
        <a:xfrm>
          <a:off x="6414525" y="21145500"/>
          <a:ext cx="72000" cy="36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485775</xdr:colOff>
          <xdr:row>83</xdr:row>
          <xdr:rowOff>28575</xdr:rowOff>
        </xdr:from>
        <xdr:to>
          <xdr:col>7</xdr:col>
          <xdr:colOff>76200</xdr:colOff>
          <xdr:row>84</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83</xdr:row>
          <xdr:rowOff>19050</xdr:rowOff>
        </xdr:from>
        <xdr:to>
          <xdr:col>8</xdr:col>
          <xdr:colOff>19050</xdr:colOff>
          <xdr:row>83</xdr:row>
          <xdr:rowOff>228600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642375</xdr:colOff>
      <xdr:row>81</xdr:row>
      <xdr:rowOff>0</xdr:rowOff>
    </xdr:from>
    <xdr:to>
      <xdr:col>9</xdr:col>
      <xdr:colOff>0</xdr:colOff>
      <xdr:row>81</xdr:row>
      <xdr:rowOff>360000</xdr:rowOff>
    </xdr:to>
    <xdr:sp macro="" textlink="">
      <xdr:nvSpPr>
        <xdr:cNvPr id="48" name="右大かっこ 47">
          <a:extLst>
            <a:ext uri="{FF2B5EF4-FFF2-40B4-BE49-F238E27FC236}">
              <a16:creationId xmlns:a16="http://schemas.microsoft.com/office/drawing/2014/main" id="{00000000-0008-0000-0300-000030000000}"/>
            </a:ext>
          </a:extLst>
        </xdr:cNvPr>
        <xdr:cNvSpPr/>
      </xdr:nvSpPr>
      <xdr:spPr>
        <a:xfrm>
          <a:off x="6414525" y="20335875"/>
          <a:ext cx="72000" cy="3600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81</xdr:row>
      <xdr:rowOff>0</xdr:rowOff>
    </xdr:from>
    <xdr:to>
      <xdr:col>7</xdr:col>
      <xdr:colOff>72000</xdr:colOff>
      <xdr:row>81</xdr:row>
      <xdr:rowOff>360000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5057775" y="20335875"/>
          <a:ext cx="72000" cy="360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485775</xdr:colOff>
          <xdr:row>80</xdr:row>
          <xdr:rowOff>28575</xdr:rowOff>
        </xdr:from>
        <xdr:to>
          <xdr:col>7</xdr:col>
          <xdr:colOff>76200</xdr:colOff>
          <xdr:row>81</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80</xdr:row>
          <xdr:rowOff>19050</xdr:rowOff>
        </xdr:from>
        <xdr:to>
          <xdr:col>8</xdr:col>
          <xdr:colOff>19050</xdr:colOff>
          <xdr:row>80</xdr:row>
          <xdr:rowOff>228600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86</xdr:row>
          <xdr:rowOff>142875</xdr:rowOff>
        </xdr:from>
        <xdr:to>
          <xdr:col>7</xdr:col>
          <xdr:colOff>66675</xdr:colOff>
          <xdr:row>86</xdr:row>
          <xdr:rowOff>352425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86</xdr:row>
          <xdr:rowOff>133350</xdr:rowOff>
        </xdr:from>
        <xdr:to>
          <xdr:col>8</xdr:col>
          <xdr:colOff>19050</xdr:colOff>
          <xdr:row>86</xdr:row>
          <xdr:rowOff>342900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642375</xdr:colOff>
      <xdr:row>61</xdr:row>
      <xdr:rowOff>1360</xdr:rowOff>
    </xdr:from>
    <xdr:to>
      <xdr:col>9</xdr:col>
      <xdr:colOff>0</xdr:colOff>
      <xdr:row>61</xdr:row>
      <xdr:rowOff>287112</xdr:rowOff>
    </xdr:to>
    <xdr:sp macro="" textlink="">
      <xdr:nvSpPr>
        <xdr:cNvPr id="54" name="右大かっこ 53">
          <a:extLst>
            <a:ext uri="{FF2B5EF4-FFF2-40B4-BE49-F238E27FC236}">
              <a16:creationId xmlns:a16="http://schemas.microsoft.com/office/drawing/2014/main" id="{00000000-0008-0000-0300-000036000000}"/>
            </a:ext>
          </a:extLst>
        </xdr:cNvPr>
        <xdr:cNvSpPr/>
      </xdr:nvSpPr>
      <xdr:spPr>
        <a:xfrm>
          <a:off x="6414525" y="16584385"/>
          <a:ext cx="72000" cy="2857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61</xdr:row>
      <xdr:rowOff>1360</xdr:rowOff>
    </xdr:from>
    <xdr:to>
      <xdr:col>7</xdr:col>
      <xdr:colOff>72000</xdr:colOff>
      <xdr:row>61</xdr:row>
      <xdr:rowOff>288000</xdr:rowOff>
    </xdr:to>
    <xdr:sp macro="" textlink="">
      <xdr:nvSpPr>
        <xdr:cNvPr id="55" name="左大かっこ 54">
          <a:extLst>
            <a:ext uri="{FF2B5EF4-FFF2-40B4-BE49-F238E27FC236}">
              <a16:creationId xmlns:a16="http://schemas.microsoft.com/office/drawing/2014/main" id="{00000000-0008-0000-0300-000037000000}"/>
            </a:ext>
          </a:extLst>
        </xdr:cNvPr>
        <xdr:cNvSpPr/>
      </xdr:nvSpPr>
      <xdr:spPr>
        <a:xfrm>
          <a:off x="5057775" y="16584385"/>
          <a:ext cx="72000" cy="28664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476250</xdr:colOff>
          <xdr:row>58</xdr:row>
          <xdr:rowOff>209550</xdr:rowOff>
        </xdr:from>
        <xdr:to>
          <xdr:col>7</xdr:col>
          <xdr:colOff>57150</xdr:colOff>
          <xdr:row>60</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58</xdr:row>
          <xdr:rowOff>142875</xdr:rowOff>
        </xdr:from>
        <xdr:to>
          <xdr:col>7</xdr:col>
          <xdr:colOff>685800</xdr:colOff>
          <xdr:row>60</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55</xdr:row>
          <xdr:rowOff>209550</xdr:rowOff>
        </xdr:from>
        <xdr:to>
          <xdr:col>7</xdr:col>
          <xdr:colOff>57150</xdr:colOff>
          <xdr:row>55</xdr:row>
          <xdr:rowOff>428625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55</xdr:row>
          <xdr:rowOff>200025</xdr:rowOff>
        </xdr:from>
        <xdr:to>
          <xdr:col>7</xdr:col>
          <xdr:colOff>685800</xdr:colOff>
          <xdr:row>55</xdr:row>
          <xdr:rowOff>419100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8" Type="http://schemas.openxmlformats.org/officeDocument/2006/relationships/ctrlProp" Target="../ctrlProps/ctrlProp7.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29"/>
  <sheetViews>
    <sheetView tabSelected="1" showWhiteSpace="0" view="pageBreakPreview" zoomScaleNormal="100" zoomScaleSheetLayoutView="100" workbookViewId="0">
      <selection activeCell="B510" sqref="B510:O510"/>
    </sheetView>
  </sheetViews>
  <sheetFormatPr defaultColWidth="0" defaultRowHeight="13.5" zeroHeight="1" x14ac:dyDescent="0.15"/>
  <cols>
    <col min="1" max="2" width="9.375" style="267" customWidth="1"/>
    <col min="3" max="3" width="8.625" style="267" customWidth="1"/>
    <col min="4" max="15" width="4.375" style="267" customWidth="1"/>
    <col min="16" max="16" width="4.625" style="271" customWidth="1"/>
    <col min="17" max="17" width="5" style="271" customWidth="1"/>
    <col min="18" max="18" width="4.625" style="267" customWidth="1"/>
    <col min="19" max="16384" width="9" style="267" hidden="1"/>
  </cols>
  <sheetData>
    <row r="1" spans="1:18" s="266" customFormat="1" ht="45" customHeight="1" x14ac:dyDescent="0.15">
      <c r="A1" s="779" t="s">
        <v>711</v>
      </c>
      <c r="B1" s="779"/>
      <c r="C1" s="779"/>
      <c r="D1" s="779"/>
      <c r="E1" s="779"/>
      <c r="F1" s="779"/>
      <c r="G1" s="779"/>
      <c r="H1" s="779"/>
      <c r="I1" s="779"/>
      <c r="J1" s="779"/>
      <c r="K1" s="779"/>
      <c r="L1" s="779"/>
      <c r="M1" s="779"/>
      <c r="N1" s="779"/>
      <c r="O1" s="779"/>
      <c r="P1" s="779"/>
      <c r="Q1" s="779"/>
    </row>
    <row r="2" spans="1:18" s="266" customFormat="1" ht="30" customHeight="1" x14ac:dyDescent="0.15">
      <c r="A2" s="807" t="s">
        <v>389</v>
      </c>
      <c r="B2" s="807"/>
      <c r="C2" s="807"/>
      <c r="D2" s="807"/>
      <c r="E2" s="807"/>
      <c r="F2" s="807"/>
      <c r="G2" s="807"/>
      <c r="H2" s="807"/>
      <c r="I2" s="807"/>
      <c r="J2" s="807"/>
      <c r="K2" s="807"/>
      <c r="L2" s="807"/>
      <c r="M2" s="807"/>
      <c r="N2" s="807"/>
      <c r="O2" s="807"/>
      <c r="P2" s="807"/>
      <c r="Q2" s="807"/>
    </row>
    <row r="3" spans="1:18" ht="20.100000000000001" customHeight="1" x14ac:dyDescent="0.15">
      <c r="A3" s="781" t="s">
        <v>50</v>
      </c>
      <c r="B3" s="782"/>
      <c r="C3" s="783"/>
      <c r="D3" s="804" t="s">
        <v>51</v>
      </c>
      <c r="E3" s="805"/>
      <c r="F3" s="805"/>
      <c r="G3" s="805"/>
      <c r="H3" s="805"/>
      <c r="I3" s="805"/>
      <c r="J3" s="805"/>
      <c r="K3" s="805"/>
      <c r="L3" s="805"/>
      <c r="M3" s="805"/>
      <c r="N3" s="805"/>
      <c r="O3" s="805"/>
      <c r="P3" s="805"/>
      <c r="Q3" s="806"/>
    </row>
    <row r="4" spans="1:18" ht="30" customHeight="1" x14ac:dyDescent="0.15">
      <c r="A4" s="268" t="s">
        <v>712</v>
      </c>
      <c r="B4" s="269" t="s">
        <v>569</v>
      </c>
      <c r="C4" s="270" t="s">
        <v>134</v>
      </c>
      <c r="D4" s="801"/>
      <c r="E4" s="802"/>
      <c r="F4" s="802"/>
      <c r="G4" s="802"/>
      <c r="H4" s="802"/>
      <c r="I4" s="802"/>
      <c r="J4" s="802"/>
      <c r="K4" s="802"/>
      <c r="L4" s="802"/>
      <c r="M4" s="802"/>
      <c r="N4" s="802"/>
      <c r="O4" s="802"/>
      <c r="P4" s="802"/>
      <c r="Q4" s="803"/>
    </row>
    <row r="5" spans="1:18" x14ac:dyDescent="0.15"/>
    <row r="6" spans="1:18" ht="24.95" customHeight="1" x14ac:dyDescent="0.15">
      <c r="A6" s="798" t="s">
        <v>70</v>
      </c>
      <c r="B6" s="796" t="s">
        <v>46</v>
      </c>
      <c r="C6" s="797"/>
      <c r="D6" s="272">
        <v>1</v>
      </c>
      <c r="E6" s="272">
        <v>4</v>
      </c>
      <c r="F6" s="272"/>
      <c r="G6" s="272"/>
      <c r="H6" s="272"/>
      <c r="I6" s="272"/>
      <c r="J6" s="272"/>
      <c r="K6" s="272"/>
      <c r="L6" s="272"/>
      <c r="M6" s="273"/>
      <c r="N6" s="793"/>
      <c r="O6" s="794"/>
      <c r="P6" s="794"/>
      <c r="Q6" s="795"/>
    </row>
    <row r="7" spans="1:18" ht="20.100000000000001" customHeight="1" x14ac:dyDescent="0.15">
      <c r="A7" s="799"/>
      <c r="B7" s="274" t="s">
        <v>47</v>
      </c>
      <c r="C7" s="790"/>
      <c r="D7" s="791"/>
      <c r="E7" s="791"/>
      <c r="F7" s="791"/>
      <c r="G7" s="791"/>
      <c r="H7" s="791"/>
      <c r="I7" s="791"/>
      <c r="J7" s="791"/>
      <c r="K7" s="791"/>
      <c r="L7" s="791"/>
      <c r="M7" s="791"/>
      <c r="N7" s="791"/>
      <c r="O7" s="791"/>
      <c r="P7" s="791"/>
      <c r="Q7" s="792"/>
    </row>
    <row r="8" spans="1:18" ht="30" customHeight="1" x14ac:dyDescent="0.15">
      <c r="A8" s="799"/>
      <c r="B8" s="275" t="s">
        <v>48</v>
      </c>
      <c r="C8" s="787"/>
      <c r="D8" s="788"/>
      <c r="E8" s="788"/>
      <c r="F8" s="788"/>
      <c r="G8" s="788"/>
      <c r="H8" s="788"/>
      <c r="I8" s="788"/>
      <c r="J8" s="788"/>
      <c r="K8" s="788"/>
      <c r="L8" s="788"/>
      <c r="M8" s="788"/>
      <c r="N8" s="788"/>
      <c r="O8" s="788"/>
      <c r="P8" s="788"/>
      <c r="Q8" s="789"/>
    </row>
    <row r="9" spans="1:18" ht="30" customHeight="1" x14ac:dyDescent="0.15">
      <c r="A9" s="800"/>
      <c r="B9" s="276" t="s">
        <v>49</v>
      </c>
      <c r="C9" s="784" t="s">
        <v>292</v>
      </c>
      <c r="D9" s="785"/>
      <c r="E9" s="785"/>
      <c r="F9" s="785"/>
      <c r="G9" s="785"/>
      <c r="H9" s="785"/>
      <c r="I9" s="785"/>
      <c r="J9" s="785"/>
      <c r="K9" s="785"/>
      <c r="L9" s="785"/>
      <c r="M9" s="785"/>
      <c r="N9" s="785"/>
      <c r="O9" s="785"/>
      <c r="P9" s="785"/>
      <c r="Q9" s="786"/>
    </row>
    <row r="10" spans="1:18" ht="30" customHeight="1" x14ac:dyDescent="0.15">
      <c r="A10" s="808" t="s">
        <v>713</v>
      </c>
      <c r="B10" s="808"/>
      <c r="C10" s="808"/>
      <c r="D10" s="808"/>
      <c r="E10" s="808"/>
      <c r="F10" s="808"/>
      <c r="G10" s="808"/>
      <c r="H10" s="808"/>
      <c r="I10" s="808"/>
      <c r="J10" s="808"/>
      <c r="K10" s="808"/>
      <c r="L10" s="808"/>
      <c r="M10" s="808"/>
      <c r="N10" s="808"/>
      <c r="O10" s="808"/>
      <c r="P10" s="808"/>
      <c r="Q10" s="808"/>
    </row>
    <row r="11" spans="1:18" ht="90" customHeight="1" x14ac:dyDescent="0.15">
      <c r="A11" s="708" t="s">
        <v>289</v>
      </c>
      <c r="B11" s="708"/>
      <c r="C11" s="708"/>
      <c r="D11" s="708"/>
      <c r="E11" s="708"/>
      <c r="F11" s="708"/>
      <c r="G11" s="708"/>
      <c r="H11" s="708"/>
      <c r="I11" s="708"/>
      <c r="J11" s="708"/>
      <c r="K11" s="708"/>
      <c r="L11" s="708"/>
      <c r="M11" s="708"/>
      <c r="N11" s="708"/>
      <c r="O11" s="708"/>
      <c r="P11" s="708"/>
      <c r="Q11" s="708"/>
    </row>
    <row r="12" spans="1:18" ht="30" customHeight="1" x14ac:dyDescent="0.15">
      <c r="A12" s="709" t="s">
        <v>490</v>
      </c>
      <c r="B12" s="709"/>
      <c r="C12" s="709"/>
      <c r="D12" s="709"/>
      <c r="E12" s="709"/>
      <c r="F12" s="709"/>
      <c r="G12" s="709"/>
      <c r="H12" s="709"/>
      <c r="I12" s="709"/>
      <c r="J12" s="709"/>
      <c r="K12" s="709"/>
      <c r="L12" s="709"/>
      <c r="M12" s="709"/>
      <c r="N12" s="709"/>
      <c r="O12" s="709"/>
      <c r="P12" s="709"/>
      <c r="Q12" s="709"/>
      <c r="R12" s="277"/>
    </row>
    <row r="13" spans="1:18" ht="15" customHeight="1" x14ac:dyDescent="0.15">
      <c r="A13" s="780"/>
      <c r="B13" s="780"/>
      <c r="C13" s="780"/>
      <c r="D13" s="780"/>
      <c r="E13" s="780"/>
      <c r="F13" s="780"/>
      <c r="G13" s="780"/>
      <c r="H13" s="780"/>
      <c r="I13" s="780"/>
      <c r="J13" s="780"/>
      <c r="K13" s="780"/>
      <c r="L13" s="780"/>
      <c r="M13" s="780"/>
      <c r="N13" s="780"/>
      <c r="O13" s="780"/>
      <c r="P13" s="780"/>
      <c r="Q13" s="780"/>
      <c r="R13" s="277"/>
    </row>
    <row r="14" spans="1:18" ht="45" customHeight="1" x14ac:dyDescent="0.15">
      <c r="A14" s="709" t="s">
        <v>390</v>
      </c>
      <c r="B14" s="709"/>
      <c r="C14" s="709"/>
      <c r="D14" s="709"/>
      <c r="E14" s="709"/>
      <c r="F14" s="709"/>
      <c r="G14" s="709"/>
      <c r="H14" s="709"/>
      <c r="I14" s="709"/>
      <c r="J14" s="709"/>
      <c r="K14" s="709"/>
      <c r="L14" s="709"/>
      <c r="M14" s="709"/>
      <c r="N14" s="709"/>
      <c r="O14" s="709"/>
      <c r="P14" s="709"/>
      <c r="Q14" s="709"/>
      <c r="R14" s="277"/>
    </row>
    <row r="15" spans="1:18" ht="45" customHeight="1" x14ac:dyDescent="0.15">
      <c r="A15" s="709"/>
      <c r="B15" s="709"/>
      <c r="C15" s="709"/>
      <c r="D15" s="709"/>
      <c r="E15" s="709"/>
      <c r="F15" s="709"/>
      <c r="G15" s="709"/>
      <c r="H15" s="709"/>
      <c r="I15" s="709"/>
      <c r="J15" s="709"/>
      <c r="K15" s="709"/>
      <c r="L15" s="709"/>
      <c r="M15" s="709"/>
      <c r="N15" s="709"/>
      <c r="O15" s="709"/>
      <c r="P15" s="709"/>
      <c r="Q15" s="709"/>
      <c r="R15" s="277"/>
    </row>
    <row r="16" spans="1:18" ht="45" customHeight="1" x14ac:dyDescent="0.15">
      <c r="A16" s="709"/>
      <c r="B16" s="709"/>
      <c r="C16" s="709"/>
      <c r="D16" s="709"/>
      <c r="E16" s="709"/>
      <c r="F16" s="709"/>
      <c r="G16" s="709"/>
      <c r="H16" s="709"/>
      <c r="I16" s="709"/>
      <c r="J16" s="709"/>
      <c r="K16" s="709"/>
      <c r="L16" s="709"/>
      <c r="M16" s="709"/>
      <c r="N16" s="709"/>
      <c r="O16" s="709"/>
      <c r="P16" s="709"/>
      <c r="Q16" s="709"/>
      <c r="R16" s="277"/>
    </row>
    <row r="17" spans="1:17" ht="13.5" customHeight="1" x14ac:dyDescent="0.15">
      <c r="A17" s="278"/>
      <c r="B17" s="278"/>
      <c r="C17" s="278"/>
      <c r="D17" s="278"/>
      <c r="E17" s="278"/>
      <c r="F17" s="278"/>
      <c r="G17" s="278"/>
      <c r="H17" s="278"/>
      <c r="I17" s="278"/>
      <c r="J17" s="278"/>
      <c r="K17" s="278"/>
      <c r="L17" s="278"/>
      <c r="M17" s="278"/>
      <c r="N17" s="278"/>
      <c r="O17" s="278"/>
      <c r="P17" s="279"/>
      <c r="Q17" s="279"/>
    </row>
    <row r="18" spans="1:17" s="266" customFormat="1" ht="20.100000000000001" customHeight="1" x14ac:dyDescent="0.15">
      <c r="A18" s="549" t="s">
        <v>392</v>
      </c>
      <c r="B18" s="549"/>
      <c r="C18" s="549"/>
      <c r="D18" s="549"/>
      <c r="E18" s="549"/>
      <c r="F18" s="549"/>
      <c r="G18" s="549"/>
      <c r="H18" s="549"/>
      <c r="I18" s="549"/>
      <c r="J18" s="549"/>
      <c r="K18" s="549"/>
      <c r="L18" s="549"/>
      <c r="M18" s="549"/>
      <c r="N18" s="549"/>
      <c r="O18" s="549"/>
      <c r="P18" s="549"/>
      <c r="Q18" s="549"/>
    </row>
    <row r="19" spans="1:17" s="280" customFormat="1" ht="15" customHeight="1" x14ac:dyDescent="0.15">
      <c r="A19" s="549" t="s">
        <v>421</v>
      </c>
      <c r="B19" s="549"/>
      <c r="C19" s="549"/>
      <c r="D19" s="549"/>
      <c r="E19" s="549"/>
      <c r="F19" s="549"/>
      <c r="G19" s="549"/>
      <c r="H19" s="549"/>
      <c r="I19" s="549"/>
      <c r="J19" s="549"/>
      <c r="K19" s="549"/>
      <c r="L19" s="549"/>
      <c r="M19" s="549"/>
      <c r="N19" s="549"/>
      <c r="O19" s="549"/>
      <c r="P19" s="549"/>
      <c r="Q19" s="549"/>
    </row>
    <row r="20" spans="1:17" ht="30" customHeight="1" x14ac:dyDescent="0.15">
      <c r="A20" s="707" t="s">
        <v>288</v>
      </c>
      <c r="B20" s="707"/>
      <c r="C20" s="707"/>
      <c r="D20" s="707"/>
      <c r="E20" s="707"/>
      <c r="F20" s="707"/>
      <c r="G20" s="707"/>
      <c r="H20" s="707"/>
      <c r="I20" s="707"/>
      <c r="J20" s="707"/>
      <c r="K20" s="707"/>
      <c r="L20" s="707"/>
      <c r="M20" s="707"/>
      <c r="N20" s="707"/>
      <c r="O20" s="707"/>
      <c r="P20" s="707"/>
      <c r="Q20" s="707"/>
    </row>
    <row r="21" spans="1:17" ht="13.5" customHeight="1" thickBot="1" x14ac:dyDescent="0.2"/>
    <row r="22" spans="1:17" ht="30" customHeight="1" thickBot="1" x14ac:dyDescent="0.2">
      <c r="A22" s="564" t="s">
        <v>71</v>
      </c>
      <c r="B22" s="565"/>
      <c r="C22" s="552"/>
      <c r="D22" s="553"/>
      <c r="E22" s="553"/>
      <c r="F22" s="554"/>
      <c r="G22" s="550" t="s">
        <v>396</v>
      </c>
      <c r="H22" s="550"/>
      <c r="I22" s="551"/>
      <c r="J22" s="281"/>
      <c r="K22" s="282"/>
      <c r="L22" s="282"/>
      <c r="M22" s="282"/>
      <c r="N22" s="282"/>
      <c r="O22" s="282"/>
      <c r="P22" s="283"/>
      <c r="Q22" s="284"/>
    </row>
    <row r="23" spans="1:17" ht="30" customHeight="1" x14ac:dyDescent="0.15">
      <c r="A23" s="721" t="s">
        <v>3</v>
      </c>
      <c r="B23" s="722"/>
      <c r="C23" s="574" t="s">
        <v>296</v>
      </c>
      <c r="D23" s="575"/>
      <c r="E23" s="575"/>
      <c r="F23" s="576"/>
      <c r="G23" s="576"/>
      <c r="H23" s="285" t="s">
        <v>295</v>
      </c>
      <c r="I23" s="576"/>
      <c r="J23" s="576"/>
      <c r="K23" s="285" t="s">
        <v>291</v>
      </c>
      <c r="L23" s="576"/>
      <c r="M23" s="576"/>
      <c r="N23" s="285" t="s">
        <v>297</v>
      </c>
      <c r="O23" s="286"/>
      <c r="P23" s="285"/>
      <c r="Q23" s="287"/>
    </row>
    <row r="24" spans="1:17" ht="30" customHeight="1" x14ac:dyDescent="0.15">
      <c r="A24" s="569" t="s">
        <v>193</v>
      </c>
      <c r="B24" s="570"/>
      <c r="C24" s="567" t="s">
        <v>195</v>
      </c>
      <c r="D24" s="567"/>
      <c r="E24" s="571" t="s">
        <v>196</v>
      </c>
      <c r="F24" s="571"/>
      <c r="G24" s="571"/>
      <c r="H24" s="571"/>
      <c r="I24" s="571"/>
      <c r="J24" s="567" t="s">
        <v>194</v>
      </c>
      <c r="K24" s="567"/>
      <c r="L24" s="567"/>
      <c r="M24" s="572"/>
      <c r="N24" s="572"/>
      <c r="O24" s="572"/>
      <c r="P24" s="572"/>
      <c r="Q24" s="573"/>
    </row>
    <row r="25" spans="1:17" ht="30" customHeight="1" x14ac:dyDescent="0.15">
      <c r="A25" s="723" t="s">
        <v>754</v>
      </c>
      <c r="B25" s="567"/>
      <c r="C25" s="288"/>
      <c r="D25" s="289"/>
      <c r="E25" s="289"/>
      <c r="F25" s="290" t="b">
        <v>0</v>
      </c>
      <c r="G25" s="572" t="s">
        <v>294</v>
      </c>
      <c r="H25" s="572"/>
      <c r="I25" s="572"/>
      <c r="J25" s="290" t="b">
        <v>0</v>
      </c>
      <c r="K25" s="572" t="s">
        <v>293</v>
      </c>
      <c r="L25" s="572"/>
      <c r="M25" s="572"/>
      <c r="N25" s="289"/>
      <c r="O25" s="289"/>
      <c r="P25" s="291"/>
      <c r="Q25" s="292"/>
    </row>
    <row r="26" spans="1:17" ht="30" customHeight="1" x14ac:dyDescent="0.15">
      <c r="A26" s="723" t="s">
        <v>72</v>
      </c>
      <c r="B26" s="567"/>
      <c r="C26" s="567"/>
      <c r="D26" s="567"/>
      <c r="E26" s="567"/>
      <c r="F26" s="567"/>
      <c r="G26" s="567"/>
      <c r="H26" s="567"/>
      <c r="I26" s="567"/>
      <c r="J26" s="567"/>
      <c r="K26" s="567"/>
      <c r="L26" s="567"/>
      <c r="M26" s="567"/>
      <c r="N26" s="567"/>
      <c r="O26" s="567"/>
      <c r="P26" s="567"/>
      <c r="Q26" s="568"/>
    </row>
    <row r="27" spans="1:17" ht="30" customHeight="1" thickBot="1" x14ac:dyDescent="0.2">
      <c r="A27" s="724" t="s">
        <v>577</v>
      </c>
      <c r="B27" s="725"/>
      <c r="C27" s="726"/>
      <c r="D27" s="726"/>
      <c r="E27" s="726"/>
      <c r="F27" s="725" t="s">
        <v>52</v>
      </c>
      <c r="G27" s="725"/>
      <c r="H27" s="726"/>
      <c r="I27" s="726"/>
      <c r="J27" s="726"/>
      <c r="K27" s="726"/>
      <c r="L27" s="726" t="s">
        <v>290</v>
      </c>
      <c r="M27" s="725"/>
      <c r="N27" s="725"/>
      <c r="O27" s="725"/>
      <c r="P27" s="725"/>
      <c r="Q27" s="727"/>
    </row>
    <row r="28" spans="1:17" ht="20.100000000000001" customHeight="1" x14ac:dyDescent="0.15">
      <c r="A28" s="293" t="s">
        <v>76</v>
      </c>
      <c r="B28" s="294"/>
      <c r="C28" s="294"/>
      <c r="D28" s="294"/>
      <c r="E28" s="294"/>
      <c r="F28" s="294"/>
      <c r="G28" s="294"/>
      <c r="H28" s="294"/>
      <c r="I28" s="294"/>
      <c r="J28" s="294"/>
      <c r="K28" s="294"/>
      <c r="L28" s="294"/>
      <c r="M28" s="294"/>
      <c r="N28" s="294"/>
      <c r="O28" s="294"/>
      <c r="P28" s="295"/>
      <c r="Q28" s="296"/>
    </row>
    <row r="29" spans="1:17" ht="30" customHeight="1" x14ac:dyDescent="0.15">
      <c r="A29" s="297" t="s">
        <v>435</v>
      </c>
      <c r="B29" s="413" t="s">
        <v>438</v>
      </c>
      <c r="C29" s="413"/>
      <c r="D29" s="413"/>
      <c r="E29" s="413"/>
      <c r="F29" s="413"/>
      <c r="G29" s="413"/>
      <c r="H29" s="413"/>
      <c r="I29" s="413"/>
      <c r="J29" s="413"/>
      <c r="K29" s="413"/>
      <c r="L29" s="413"/>
      <c r="M29" s="413"/>
      <c r="N29" s="413"/>
      <c r="O29" s="413"/>
      <c r="P29" s="413"/>
      <c r="Q29" s="414"/>
    </row>
    <row r="30" spans="1:17" ht="45" customHeight="1" x14ac:dyDescent="0.15">
      <c r="A30" s="297" t="s">
        <v>435</v>
      </c>
      <c r="B30" s="413" t="s">
        <v>521</v>
      </c>
      <c r="C30" s="413"/>
      <c r="D30" s="413"/>
      <c r="E30" s="413"/>
      <c r="F30" s="413"/>
      <c r="G30" s="413"/>
      <c r="H30" s="413"/>
      <c r="I30" s="413"/>
      <c r="J30" s="413"/>
      <c r="K30" s="413"/>
      <c r="L30" s="413"/>
      <c r="M30" s="413"/>
      <c r="N30" s="413"/>
      <c r="O30" s="413"/>
      <c r="P30" s="413"/>
      <c r="Q30" s="414"/>
    </row>
    <row r="31" spans="1:17" ht="30" customHeight="1" thickBot="1" x14ac:dyDescent="0.2">
      <c r="A31" s="298" t="s">
        <v>435</v>
      </c>
      <c r="B31" s="510" t="s">
        <v>522</v>
      </c>
      <c r="C31" s="510"/>
      <c r="D31" s="510"/>
      <c r="E31" s="510"/>
      <c r="F31" s="510"/>
      <c r="G31" s="510"/>
      <c r="H31" s="510"/>
      <c r="I31" s="510"/>
      <c r="J31" s="510"/>
      <c r="K31" s="510"/>
      <c r="L31" s="510"/>
      <c r="M31" s="510"/>
      <c r="N31" s="510"/>
      <c r="O31" s="510"/>
      <c r="P31" s="510"/>
      <c r="Q31" s="511"/>
    </row>
    <row r="32" spans="1:17" ht="14.25" thickBot="1" x14ac:dyDescent="0.2">
      <c r="A32" s="267" t="s">
        <v>53</v>
      </c>
    </row>
    <row r="33" spans="1:17" s="266" customFormat="1" ht="15" thickBot="1" x14ac:dyDescent="0.2">
      <c r="A33" s="433" t="s">
        <v>420</v>
      </c>
      <c r="B33" s="433"/>
      <c r="C33" s="433"/>
      <c r="D33" s="433"/>
      <c r="E33" s="433"/>
      <c r="F33" s="433"/>
      <c r="G33" s="433"/>
      <c r="H33" s="433"/>
      <c r="I33" s="433"/>
      <c r="J33" s="433"/>
      <c r="K33" s="433"/>
      <c r="L33" s="433"/>
      <c r="M33" s="433"/>
      <c r="N33" s="433"/>
      <c r="O33" s="566"/>
      <c r="P33" s="555" t="s">
        <v>157</v>
      </c>
      <c r="Q33" s="556"/>
    </row>
    <row r="34" spans="1:17" ht="30" customHeight="1" x14ac:dyDescent="0.15">
      <c r="A34" s="257" t="s">
        <v>105</v>
      </c>
      <c r="B34" s="736" t="s">
        <v>191</v>
      </c>
      <c r="C34" s="736"/>
      <c r="D34" s="736"/>
      <c r="E34" s="736"/>
      <c r="F34" s="736"/>
      <c r="G34" s="736"/>
      <c r="H34" s="736"/>
      <c r="I34" s="736"/>
      <c r="J34" s="736"/>
      <c r="K34" s="736"/>
      <c r="L34" s="736"/>
      <c r="M34" s="736"/>
      <c r="N34" s="736"/>
      <c r="O34" s="737"/>
      <c r="P34" s="421"/>
      <c r="Q34" s="422"/>
    </row>
    <row r="35" spans="1:17" ht="30" customHeight="1" x14ac:dyDescent="0.15">
      <c r="A35" s="258" t="s">
        <v>106</v>
      </c>
      <c r="B35" s="508" t="s">
        <v>251</v>
      </c>
      <c r="C35" s="508"/>
      <c r="D35" s="508"/>
      <c r="E35" s="508"/>
      <c r="F35" s="508"/>
      <c r="G35" s="508"/>
      <c r="H35" s="508"/>
      <c r="I35" s="508"/>
      <c r="J35" s="508"/>
      <c r="K35" s="508"/>
      <c r="L35" s="508"/>
      <c r="M35" s="508"/>
      <c r="N35" s="508"/>
      <c r="O35" s="512"/>
      <c r="P35" s="424"/>
      <c r="Q35" s="425"/>
    </row>
    <row r="36" spans="1:17" ht="30" customHeight="1" x14ac:dyDescent="0.15">
      <c r="A36" s="258" t="s">
        <v>107</v>
      </c>
      <c r="B36" s="738" t="s">
        <v>4</v>
      </c>
      <c r="C36" s="738"/>
      <c r="D36" s="738"/>
      <c r="E36" s="738"/>
      <c r="F36" s="738"/>
      <c r="G36" s="738"/>
      <c r="H36" s="738"/>
      <c r="I36" s="738"/>
      <c r="J36" s="738"/>
      <c r="K36" s="738"/>
      <c r="L36" s="738"/>
      <c r="M36" s="738"/>
      <c r="N36" s="738"/>
      <c r="O36" s="739"/>
      <c r="P36" s="424"/>
      <c r="Q36" s="425"/>
    </row>
    <row r="37" spans="1:17" ht="30" customHeight="1" thickBot="1" x14ac:dyDescent="0.2">
      <c r="A37" s="299" t="s">
        <v>108</v>
      </c>
      <c r="B37" s="426" t="s">
        <v>5</v>
      </c>
      <c r="C37" s="426"/>
      <c r="D37" s="426"/>
      <c r="E37" s="426"/>
      <c r="F37" s="426"/>
      <c r="G37" s="426"/>
      <c r="H37" s="426"/>
      <c r="I37" s="426"/>
      <c r="J37" s="426"/>
      <c r="K37" s="426"/>
      <c r="L37" s="426"/>
      <c r="M37" s="426"/>
      <c r="N37" s="426"/>
      <c r="O37" s="427"/>
      <c r="P37" s="430"/>
      <c r="Q37" s="431"/>
    </row>
    <row r="38" spans="1:17" x14ac:dyDescent="0.15"/>
    <row r="39" spans="1:17" s="266" customFormat="1" ht="15" thickBot="1" x14ac:dyDescent="0.2">
      <c r="A39" s="433" t="s">
        <v>419</v>
      </c>
      <c r="B39" s="433"/>
      <c r="C39" s="433"/>
      <c r="D39" s="433"/>
      <c r="E39" s="433"/>
      <c r="F39" s="433"/>
      <c r="G39" s="433"/>
      <c r="H39" s="433"/>
      <c r="I39" s="433"/>
      <c r="J39" s="433"/>
      <c r="K39" s="433"/>
      <c r="L39" s="433"/>
      <c r="M39" s="433"/>
      <c r="N39" s="433"/>
      <c r="O39" s="433"/>
      <c r="P39" s="433"/>
      <c r="Q39" s="433"/>
    </row>
    <row r="40" spans="1:17" ht="45" customHeight="1" x14ac:dyDescent="0.15">
      <c r="A40" s="300" t="s">
        <v>54</v>
      </c>
      <c r="B40" s="445" t="s">
        <v>153</v>
      </c>
      <c r="C40" s="445"/>
      <c r="D40" s="445"/>
      <c r="E40" s="445"/>
      <c r="F40" s="445"/>
      <c r="G40" s="445"/>
      <c r="H40" s="445"/>
      <c r="I40" s="445"/>
      <c r="J40" s="445"/>
      <c r="K40" s="445"/>
      <c r="L40" s="445"/>
      <c r="M40" s="445"/>
      <c r="N40" s="445"/>
      <c r="O40" s="446"/>
      <c r="P40" s="421"/>
      <c r="Q40" s="422"/>
    </row>
    <row r="41" spans="1:17" ht="30" customHeight="1" thickBot="1" x14ac:dyDescent="0.2">
      <c r="A41" s="301" t="s">
        <v>55</v>
      </c>
      <c r="B41" s="486" t="s">
        <v>23</v>
      </c>
      <c r="C41" s="486"/>
      <c r="D41" s="486"/>
      <c r="E41" s="486"/>
      <c r="F41" s="486"/>
      <c r="G41" s="486"/>
      <c r="H41" s="486"/>
      <c r="I41" s="486"/>
      <c r="J41" s="486"/>
      <c r="K41" s="486"/>
      <c r="L41" s="486"/>
      <c r="M41" s="486"/>
      <c r="N41" s="486"/>
      <c r="O41" s="501"/>
      <c r="P41" s="430"/>
      <c r="Q41" s="431"/>
    </row>
    <row r="42" spans="1:17" x14ac:dyDescent="0.15"/>
    <row r="43" spans="1:17" s="280" customFormat="1" ht="15" customHeight="1" x14ac:dyDescent="0.15">
      <c r="A43" s="549" t="s">
        <v>418</v>
      </c>
      <c r="B43" s="549"/>
      <c r="C43" s="549"/>
      <c r="D43" s="549"/>
      <c r="E43" s="549"/>
      <c r="F43" s="549"/>
      <c r="G43" s="549"/>
      <c r="H43" s="549"/>
      <c r="I43" s="549"/>
      <c r="J43" s="549"/>
      <c r="K43" s="549"/>
      <c r="L43" s="549"/>
      <c r="M43" s="549"/>
      <c r="N43" s="549"/>
      <c r="O43" s="549"/>
      <c r="P43" s="549"/>
      <c r="Q43" s="549"/>
    </row>
    <row r="44" spans="1:17" ht="30" customHeight="1" thickBot="1" x14ac:dyDescent="0.2">
      <c r="A44" s="540" t="s">
        <v>714</v>
      </c>
      <c r="B44" s="540"/>
      <c r="C44" s="540"/>
      <c r="D44" s="540"/>
      <c r="E44" s="540"/>
      <c r="F44" s="540"/>
      <c r="G44" s="540"/>
      <c r="H44" s="540"/>
      <c r="I44" s="540"/>
      <c r="J44" s="540"/>
      <c r="K44" s="540"/>
      <c r="L44" s="540"/>
      <c r="M44" s="540"/>
      <c r="N44" s="540"/>
      <c r="O44" s="540"/>
      <c r="P44" s="540"/>
      <c r="Q44" s="540"/>
    </row>
    <row r="45" spans="1:17" ht="23.1" customHeight="1" thickBot="1" x14ac:dyDescent="0.2">
      <c r="A45" s="564" t="s">
        <v>712</v>
      </c>
      <c r="B45" s="565"/>
      <c r="C45" s="302" t="s">
        <v>56</v>
      </c>
      <c r="D45" s="728" t="s">
        <v>57</v>
      </c>
      <c r="E45" s="729"/>
      <c r="F45" s="728" t="s">
        <v>58</v>
      </c>
      <c r="G45" s="729"/>
      <c r="H45" s="728" t="s">
        <v>59</v>
      </c>
      <c r="I45" s="729"/>
      <c r="J45" s="728" t="s">
        <v>60</v>
      </c>
      <c r="K45" s="729"/>
      <c r="L45" s="728" t="s">
        <v>61</v>
      </c>
      <c r="M45" s="744"/>
    </row>
    <row r="46" spans="1:17" ht="23.1" customHeight="1" x14ac:dyDescent="0.15">
      <c r="A46" s="734" t="s">
        <v>62</v>
      </c>
      <c r="B46" s="735"/>
      <c r="C46" s="303"/>
      <c r="D46" s="712"/>
      <c r="E46" s="713"/>
      <c r="F46" s="712"/>
      <c r="G46" s="713"/>
      <c r="H46" s="712"/>
      <c r="I46" s="713"/>
      <c r="J46" s="712"/>
      <c r="K46" s="713"/>
      <c r="L46" s="712"/>
      <c r="M46" s="745"/>
    </row>
    <row r="47" spans="1:17" ht="23.1" customHeight="1" thickBot="1" x14ac:dyDescent="0.2">
      <c r="A47" s="732" t="s">
        <v>63</v>
      </c>
      <c r="B47" s="733"/>
      <c r="C47" s="304"/>
      <c r="D47" s="719"/>
      <c r="E47" s="720"/>
      <c r="F47" s="719"/>
      <c r="G47" s="720"/>
      <c r="H47" s="719"/>
      <c r="I47" s="720"/>
      <c r="J47" s="719"/>
      <c r="K47" s="720"/>
      <c r="L47" s="719"/>
      <c r="M47" s="743"/>
    </row>
    <row r="48" spans="1:17" ht="23.1" customHeight="1" thickBot="1" x14ac:dyDescent="0.2">
      <c r="A48" s="730" t="s">
        <v>64</v>
      </c>
      <c r="B48" s="731"/>
      <c r="C48" s="305">
        <f>C46+C47</f>
        <v>0</v>
      </c>
      <c r="D48" s="714">
        <f>D46+D47</f>
        <v>0</v>
      </c>
      <c r="E48" s="742"/>
      <c r="F48" s="714">
        <f>F46+F47</f>
        <v>0</v>
      </c>
      <c r="G48" s="742"/>
      <c r="H48" s="714">
        <f>H46+H47</f>
        <v>0</v>
      </c>
      <c r="I48" s="742"/>
      <c r="J48" s="714">
        <f>J46+J47</f>
        <v>0</v>
      </c>
      <c r="K48" s="742"/>
      <c r="L48" s="714">
        <f>L46+L47</f>
        <v>0</v>
      </c>
      <c r="M48" s="715"/>
    </row>
    <row r="49" spans="1:17" ht="23.1" customHeight="1" x14ac:dyDescent="0.15">
      <c r="A49" s="732" t="s">
        <v>65</v>
      </c>
      <c r="B49" s="733"/>
      <c r="C49" s="304"/>
      <c r="D49" s="716"/>
      <c r="E49" s="718"/>
      <c r="F49" s="716"/>
      <c r="G49" s="718"/>
      <c r="H49" s="716"/>
      <c r="I49" s="718"/>
      <c r="J49" s="716"/>
      <c r="K49" s="718"/>
      <c r="L49" s="716"/>
      <c r="M49" s="516"/>
    </row>
    <row r="50" spans="1:17" ht="23.1" customHeight="1" thickBot="1" x14ac:dyDescent="0.2">
      <c r="A50" s="740" t="s">
        <v>66</v>
      </c>
      <c r="B50" s="741"/>
      <c r="C50" s="306"/>
      <c r="D50" s="710"/>
      <c r="E50" s="711"/>
      <c r="F50" s="710"/>
      <c r="G50" s="711"/>
      <c r="H50" s="710"/>
      <c r="I50" s="711"/>
      <c r="J50" s="710"/>
      <c r="K50" s="711"/>
      <c r="L50" s="710"/>
      <c r="M50" s="717"/>
    </row>
    <row r="51" spans="1:17" ht="23.1" customHeight="1" thickBot="1" x14ac:dyDescent="0.2">
      <c r="A51" s="587" t="s">
        <v>6</v>
      </c>
      <c r="B51" s="558"/>
      <c r="C51" s="307">
        <f>C48+C49+C50</f>
        <v>0</v>
      </c>
      <c r="D51" s="560">
        <f>D48+D49+D50</f>
        <v>0</v>
      </c>
      <c r="E51" s="561"/>
      <c r="F51" s="560">
        <f>F48+F49+F50</f>
        <v>0</v>
      </c>
      <c r="G51" s="561"/>
      <c r="H51" s="560">
        <f>H48+H49+H50</f>
        <v>0</v>
      </c>
      <c r="I51" s="561"/>
      <c r="J51" s="560">
        <f>J48+J49+J50</f>
        <v>0</v>
      </c>
      <c r="K51" s="561"/>
      <c r="L51" s="560">
        <f>L48+L49+L50</f>
        <v>0</v>
      </c>
      <c r="M51" s="563"/>
    </row>
    <row r="52" spans="1:17" ht="13.5" customHeight="1" thickBot="1" x14ac:dyDescent="0.2"/>
    <row r="53" spans="1:17" ht="20.100000000000001" customHeight="1" x14ac:dyDescent="0.15">
      <c r="A53" s="691" t="s">
        <v>75</v>
      </c>
      <c r="B53" s="692"/>
      <c r="C53" s="692"/>
      <c r="D53" s="692"/>
      <c r="E53" s="692"/>
      <c r="F53" s="692"/>
      <c r="G53" s="692"/>
      <c r="H53" s="692"/>
      <c r="I53" s="692"/>
      <c r="J53" s="692"/>
      <c r="K53" s="692"/>
      <c r="L53" s="692"/>
      <c r="M53" s="692"/>
      <c r="N53" s="692"/>
      <c r="O53" s="692"/>
      <c r="P53" s="692"/>
      <c r="Q53" s="693"/>
    </row>
    <row r="54" spans="1:17" ht="34.9" customHeight="1" x14ac:dyDescent="0.15">
      <c r="A54" s="308" t="s">
        <v>435</v>
      </c>
      <c r="B54" s="413" t="s">
        <v>436</v>
      </c>
      <c r="C54" s="413"/>
      <c r="D54" s="413"/>
      <c r="E54" s="413"/>
      <c r="F54" s="413"/>
      <c r="G54" s="413"/>
      <c r="H54" s="413"/>
      <c r="I54" s="413"/>
      <c r="J54" s="413"/>
      <c r="K54" s="413"/>
      <c r="L54" s="413"/>
      <c r="M54" s="413"/>
      <c r="N54" s="413"/>
      <c r="O54" s="413"/>
      <c r="P54" s="413"/>
      <c r="Q54" s="690"/>
    </row>
    <row r="55" spans="1:17" ht="19.899999999999999" customHeight="1" x14ac:dyDescent="0.15">
      <c r="A55" s="309" t="s">
        <v>435</v>
      </c>
      <c r="B55" s="538" t="s">
        <v>437</v>
      </c>
      <c r="C55" s="538"/>
      <c r="D55" s="538"/>
      <c r="E55" s="538"/>
      <c r="F55" s="538"/>
      <c r="G55" s="538"/>
      <c r="H55" s="538"/>
      <c r="I55" s="538"/>
      <c r="J55" s="538"/>
      <c r="K55" s="538"/>
      <c r="L55" s="538"/>
      <c r="M55" s="538"/>
      <c r="N55" s="538"/>
      <c r="O55" s="538"/>
      <c r="P55" s="538"/>
      <c r="Q55" s="694"/>
    </row>
    <row r="56" spans="1:17" ht="75" customHeight="1" thickBot="1" x14ac:dyDescent="0.2">
      <c r="A56" s="310" t="s">
        <v>435</v>
      </c>
      <c r="B56" s="700" t="s">
        <v>453</v>
      </c>
      <c r="C56" s="700"/>
      <c r="D56" s="700"/>
      <c r="E56" s="700"/>
      <c r="F56" s="700"/>
      <c r="G56" s="700"/>
      <c r="H56" s="700"/>
      <c r="I56" s="700"/>
      <c r="J56" s="700"/>
      <c r="K56" s="700"/>
      <c r="L56" s="700"/>
      <c r="M56" s="700"/>
      <c r="N56" s="700"/>
      <c r="O56" s="700"/>
      <c r="P56" s="700"/>
      <c r="Q56" s="701"/>
    </row>
    <row r="57" spans="1:17" x14ac:dyDescent="0.15"/>
    <row r="58" spans="1:17" s="280" customFormat="1" ht="15" customHeight="1" x14ac:dyDescent="0.15">
      <c r="A58" s="549" t="s">
        <v>417</v>
      </c>
      <c r="B58" s="549"/>
      <c r="C58" s="549"/>
      <c r="D58" s="549"/>
      <c r="E58" s="549"/>
      <c r="F58" s="549"/>
      <c r="G58" s="549"/>
      <c r="H58" s="549"/>
      <c r="I58" s="549"/>
      <c r="J58" s="549"/>
      <c r="K58" s="549"/>
      <c r="L58" s="549"/>
      <c r="M58" s="549"/>
      <c r="N58" s="549"/>
      <c r="O58" s="549"/>
      <c r="P58" s="549"/>
      <c r="Q58" s="549"/>
    </row>
    <row r="59" spans="1:17" x14ac:dyDescent="0.15">
      <c r="A59" s="311" t="s">
        <v>73</v>
      </c>
    </row>
    <row r="60" spans="1:17" s="313" customFormat="1" ht="15" customHeight="1" x14ac:dyDescent="0.15">
      <c r="A60" s="312" t="s">
        <v>454</v>
      </c>
      <c r="B60" s="583" t="s">
        <v>715</v>
      </c>
      <c r="C60" s="583"/>
      <c r="D60" s="583"/>
      <c r="E60" s="583"/>
      <c r="F60" s="583"/>
      <c r="G60" s="583"/>
      <c r="H60" s="583"/>
      <c r="I60" s="583"/>
      <c r="J60" s="583"/>
      <c r="K60" s="583"/>
      <c r="L60" s="583"/>
      <c r="M60" s="583"/>
      <c r="N60" s="583"/>
      <c r="O60" s="583"/>
      <c r="P60" s="583"/>
      <c r="Q60" s="583"/>
    </row>
    <row r="61" spans="1:17" s="315" customFormat="1" ht="45" customHeight="1" thickBot="1" x14ac:dyDescent="0.2">
      <c r="A61" s="314"/>
      <c r="B61" s="706" t="s">
        <v>304</v>
      </c>
      <c r="C61" s="706"/>
      <c r="D61" s="706"/>
      <c r="E61" s="706"/>
      <c r="F61" s="706"/>
      <c r="G61" s="706"/>
      <c r="H61" s="706"/>
      <c r="I61" s="706"/>
      <c r="J61" s="706"/>
      <c r="K61" s="706"/>
      <c r="L61" s="706"/>
      <c r="M61" s="706"/>
      <c r="N61" s="706"/>
      <c r="O61" s="706"/>
      <c r="P61" s="271"/>
      <c r="Q61" s="271"/>
    </row>
    <row r="62" spans="1:17" ht="20.100000000000001" customHeight="1" thickBot="1" x14ac:dyDescent="0.2">
      <c r="B62" s="564" t="s">
        <v>712</v>
      </c>
      <c r="C62" s="565"/>
      <c r="D62" s="558" t="s">
        <v>56</v>
      </c>
      <c r="E62" s="558"/>
      <c r="F62" s="558" t="s">
        <v>57</v>
      </c>
      <c r="G62" s="558"/>
      <c r="H62" s="558" t="s">
        <v>58</v>
      </c>
      <c r="I62" s="558"/>
      <c r="J62" s="558" t="s">
        <v>59</v>
      </c>
      <c r="K62" s="558"/>
      <c r="L62" s="558" t="s">
        <v>60</v>
      </c>
      <c r="M62" s="558"/>
      <c r="N62" s="558" t="s">
        <v>61</v>
      </c>
      <c r="O62" s="559"/>
    </row>
    <row r="63" spans="1:17" ht="24.95" customHeight="1" thickBot="1" x14ac:dyDescent="0.2">
      <c r="B63" s="581" t="s">
        <v>7</v>
      </c>
      <c r="C63" s="582"/>
      <c r="D63" s="562"/>
      <c r="E63" s="562"/>
      <c r="F63" s="562"/>
      <c r="G63" s="562"/>
      <c r="H63" s="562"/>
      <c r="I63" s="562"/>
      <c r="J63" s="562"/>
      <c r="K63" s="562"/>
      <c r="L63" s="562"/>
      <c r="M63" s="562"/>
      <c r="N63" s="562"/>
      <c r="O63" s="705"/>
    </row>
    <row r="64" spans="1:17" x14ac:dyDescent="0.15">
      <c r="A64" s="267" t="s">
        <v>67</v>
      </c>
    </row>
    <row r="65" spans="1:17" x14ac:dyDescent="0.15"/>
    <row r="66" spans="1:17" s="313" customFormat="1" ht="15" customHeight="1" x14ac:dyDescent="0.15">
      <c r="A66" s="316" t="s">
        <v>455</v>
      </c>
      <c r="B66" s="702" t="s">
        <v>716</v>
      </c>
      <c r="C66" s="702"/>
      <c r="D66" s="702"/>
      <c r="E66" s="702"/>
      <c r="F66" s="702"/>
      <c r="G66" s="702"/>
      <c r="H66" s="702"/>
      <c r="I66" s="702"/>
      <c r="J66" s="702"/>
      <c r="K66" s="702"/>
      <c r="L66" s="702"/>
      <c r="M66" s="702"/>
      <c r="N66" s="702"/>
      <c r="O66" s="702"/>
      <c r="P66" s="702"/>
      <c r="Q66" s="702"/>
    </row>
    <row r="67" spans="1:17" ht="30" customHeight="1" x14ac:dyDescent="0.15">
      <c r="A67" s="317"/>
      <c r="B67" s="703" t="s">
        <v>305</v>
      </c>
      <c r="C67" s="703"/>
      <c r="D67" s="703"/>
      <c r="E67" s="703"/>
      <c r="F67" s="703"/>
      <c r="G67" s="703"/>
      <c r="H67" s="703"/>
      <c r="I67" s="703"/>
      <c r="J67" s="703"/>
      <c r="K67" s="703"/>
      <c r="L67" s="703"/>
      <c r="M67" s="703"/>
      <c r="N67" s="703"/>
      <c r="O67" s="703"/>
      <c r="P67" s="318"/>
    </row>
    <row r="68" spans="1:17" ht="15" customHeight="1" thickBot="1" x14ac:dyDescent="0.2">
      <c r="B68" s="311" t="s">
        <v>68</v>
      </c>
    </row>
    <row r="69" spans="1:17" ht="20.100000000000001" customHeight="1" thickBot="1" x14ac:dyDescent="0.2">
      <c r="B69" s="319" t="s">
        <v>712</v>
      </c>
      <c r="C69" s="302" t="s">
        <v>56</v>
      </c>
      <c r="D69" s="558" t="s">
        <v>57</v>
      </c>
      <c r="E69" s="558"/>
      <c r="F69" s="558" t="s">
        <v>58</v>
      </c>
      <c r="G69" s="558"/>
      <c r="H69" s="558" t="s">
        <v>59</v>
      </c>
      <c r="I69" s="558"/>
      <c r="J69" s="558" t="s">
        <v>60</v>
      </c>
      <c r="K69" s="558"/>
      <c r="L69" s="558" t="s">
        <v>61</v>
      </c>
      <c r="M69" s="559"/>
    </row>
    <row r="70" spans="1:17" ht="39.950000000000003" customHeight="1" thickBot="1" x14ac:dyDescent="0.2">
      <c r="B70" s="320" t="s">
        <v>8</v>
      </c>
      <c r="C70" s="321"/>
      <c r="D70" s="557"/>
      <c r="E70" s="557"/>
      <c r="F70" s="557"/>
      <c r="G70" s="557"/>
      <c r="H70" s="557"/>
      <c r="I70" s="557"/>
      <c r="J70" s="557"/>
      <c r="K70" s="557"/>
      <c r="L70" s="557"/>
      <c r="M70" s="586"/>
    </row>
    <row r="71" spans="1:17" ht="13.5" customHeight="1" x14ac:dyDescent="0.15"/>
    <row r="72" spans="1:17" ht="14.25" thickBot="1" x14ac:dyDescent="0.2">
      <c r="B72" s="311" t="s">
        <v>69</v>
      </c>
    </row>
    <row r="73" spans="1:17" ht="20.100000000000001" customHeight="1" thickBot="1" x14ac:dyDescent="0.2">
      <c r="B73" s="319" t="s">
        <v>712</v>
      </c>
      <c r="C73" s="302" t="s">
        <v>56</v>
      </c>
      <c r="D73" s="558" t="s">
        <v>57</v>
      </c>
      <c r="E73" s="558"/>
      <c r="F73" s="558" t="s">
        <v>58</v>
      </c>
      <c r="G73" s="558"/>
      <c r="H73" s="558" t="s">
        <v>59</v>
      </c>
      <c r="I73" s="558"/>
      <c r="J73" s="558" t="s">
        <v>60</v>
      </c>
      <c r="K73" s="558"/>
      <c r="L73" s="558" t="s">
        <v>61</v>
      </c>
      <c r="M73" s="559"/>
    </row>
    <row r="74" spans="1:17" ht="39.950000000000003" customHeight="1" thickBot="1" x14ac:dyDescent="0.2">
      <c r="B74" s="322" t="s">
        <v>9</v>
      </c>
      <c r="C74" s="323" t="str">
        <f>IF(COUNT(C70,D63)=0,"",(C70/D63))</f>
        <v/>
      </c>
      <c r="D74" s="584" t="str">
        <f>IF(COUNT(D70,F63)=0,"",(D70/F63))</f>
        <v/>
      </c>
      <c r="E74" s="584"/>
      <c r="F74" s="584" t="str">
        <f>IF(COUNT(F70,H63)=0,"",(F70/H63))</f>
        <v/>
      </c>
      <c r="G74" s="584"/>
      <c r="H74" s="584" t="str">
        <f>IF(COUNT(H70,J63)=0,"",(H70/J63))</f>
        <v/>
      </c>
      <c r="I74" s="584"/>
      <c r="J74" s="584" t="str">
        <f>IF(COUNT(J70,L63)=0,"",(J70/L63))</f>
        <v/>
      </c>
      <c r="K74" s="584"/>
      <c r="L74" s="584" t="str">
        <f>IF(COUNT(L70,N63)=0,"",(L70/N63))</f>
        <v/>
      </c>
      <c r="M74" s="585"/>
    </row>
    <row r="75" spans="1:17" ht="13.5" customHeight="1" thickBot="1" x14ac:dyDescent="0.2"/>
    <row r="76" spans="1:17" ht="15" customHeight="1" x14ac:dyDescent="0.15">
      <c r="A76" s="666" t="s">
        <v>74</v>
      </c>
      <c r="B76" s="667"/>
      <c r="C76" s="667"/>
      <c r="D76" s="667"/>
      <c r="E76" s="667"/>
      <c r="F76" s="667"/>
      <c r="G76" s="667"/>
      <c r="H76" s="667"/>
      <c r="I76" s="667"/>
      <c r="J76" s="667"/>
      <c r="K76" s="667"/>
      <c r="L76" s="667"/>
      <c r="M76" s="667"/>
      <c r="N76" s="667"/>
      <c r="O76" s="667"/>
      <c r="P76" s="667"/>
      <c r="Q76" s="668"/>
    </row>
    <row r="77" spans="1:17" ht="30" customHeight="1" thickBot="1" x14ac:dyDescent="0.2">
      <c r="A77" s="669" t="s">
        <v>523</v>
      </c>
      <c r="B77" s="670"/>
      <c r="C77" s="670"/>
      <c r="D77" s="670"/>
      <c r="E77" s="670"/>
      <c r="F77" s="670"/>
      <c r="G77" s="670"/>
      <c r="H77" s="670"/>
      <c r="I77" s="670"/>
      <c r="J77" s="670"/>
      <c r="K77" s="670"/>
      <c r="L77" s="670"/>
      <c r="M77" s="670"/>
      <c r="N77" s="670"/>
      <c r="O77" s="670"/>
      <c r="P77" s="670"/>
      <c r="Q77" s="671"/>
    </row>
    <row r="78" spans="1:17" ht="13.5" customHeight="1" x14ac:dyDescent="0.15">
      <c r="A78" s="324"/>
      <c r="B78" s="325"/>
      <c r="C78" s="325"/>
      <c r="D78" s="325"/>
      <c r="E78" s="325"/>
      <c r="F78" s="325"/>
      <c r="G78" s="325"/>
      <c r="H78" s="325"/>
      <c r="I78" s="325"/>
      <c r="J78" s="325"/>
      <c r="K78" s="325"/>
      <c r="L78" s="325"/>
      <c r="M78" s="325"/>
      <c r="N78" s="325"/>
      <c r="O78" s="325"/>
      <c r="P78" s="326"/>
    </row>
    <row r="79" spans="1:17" s="266" customFormat="1" ht="15" customHeight="1" x14ac:dyDescent="0.15">
      <c r="A79" s="312" t="s">
        <v>456</v>
      </c>
      <c r="B79" s="583" t="s">
        <v>717</v>
      </c>
      <c r="C79" s="583"/>
      <c r="D79" s="583"/>
      <c r="E79" s="583"/>
      <c r="F79" s="583"/>
      <c r="G79" s="583"/>
      <c r="H79" s="583"/>
      <c r="I79" s="583"/>
      <c r="J79" s="583"/>
      <c r="K79" s="583"/>
      <c r="L79" s="583"/>
      <c r="M79" s="583"/>
      <c r="N79" s="583"/>
      <c r="O79" s="583"/>
      <c r="P79" s="583"/>
      <c r="Q79" s="583"/>
    </row>
    <row r="80" spans="1:17" ht="30" customHeight="1" thickBot="1" x14ac:dyDescent="0.2">
      <c r="A80" s="317"/>
      <c r="B80" s="703" t="s">
        <v>306</v>
      </c>
      <c r="C80" s="703"/>
      <c r="D80" s="703"/>
      <c r="E80" s="703"/>
      <c r="F80" s="703"/>
      <c r="G80" s="703"/>
      <c r="H80" s="703"/>
      <c r="I80" s="703"/>
      <c r="J80" s="703"/>
      <c r="K80" s="703"/>
      <c r="L80" s="703"/>
      <c r="M80" s="703"/>
      <c r="N80" s="703"/>
      <c r="O80" s="703"/>
      <c r="P80" s="318"/>
    </row>
    <row r="81" spans="1:17" ht="14.25" thickBot="1" x14ac:dyDescent="0.2">
      <c r="B81" s="564" t="s">
        <v>712</v>
      </c>
      <c r="C81" s="565"/>
      <c r="D81" s="565"/>
      <c r="E81" s="558" t="s">
        <v>56</v>
      </c>
      <c r="F81" s="558"/>
      <c r="G81" s="558" t="s">
        <v>57</v>
      </c>
      <c r="H81" s="558"/>
      <c r="I81" s="558" t="s">
        <v>58</v>
      </c>
      <c r="J81" s="558"/>
      <c r="K81" s="558" t="s">
        <v>59</v>
      </c>
      <c r="L81" s="558"/>
      <c r="M81" s="558" t="s">
        <v>60</v>
      </c>
      <c r="N81" s="558"/>
      <c r="O81" s="558" t="s">
        <v>61</v>
      </c>
      <c r="P81" s="559"/>
    </row>
    <row r="82" spans="1:17" ht="43.5" customHeight="1" thickBot="1" x14ac:dyDescent="0.2">
      <c r="B82" s="587" t="s">
        <v>178</v>
      </c>
      <c r="C82" s="558"/>
      <c r="D82" s="558"/>
      <c r="E82" s="557"/>
      <c r="F82" s="557"/>
      <c r="G82" s="557"/>
      <c r="H82" s="557"/>
      <c r="I82" s="557"/>
      <c r="J82" s="557"/>
      <c r="K82" s="557"/>
      <c r="L82" s="557"/>
      <c r="M82" s="557"/>
      <c r="N82" s="557"/>
      <c r="O82" s="557"/>
      <c r="P82" s="586"/>
    </row>
    <row r="83" spans="1:17" ht="13.5" customHeight="1" thickBot="1" x14ac:dyDescent="0.2">
      <c r="B83" s="326"/>
      <c r="C83" s="326"/>
      <c r="D83" s="326"/>
      <c r="E83" s="327"/>
      <c r="F83" s="327"/>
      <c r="G83" s="327"/>
      <c r="H83" s="327"/>
      <c r="I83" s="327"/>
      <c r="J83" s="327"/>
      <c r="K83" s="327"/>
      <c r="L83" s="327"/>
      <c r="M83" s="327"/>
      <c r="N83" s="327"/>
      <c r="O83" s="327"/>
      <c r="P83" s="327"/>
    </row>
    <row r="84" spans="1:17" ht="15" customHeight="1" x14ac:dyDescent="0.15">
      <c r="A84" s="666" t="s">
        <v>74</v>
      </c>
      <c r="B84" s="667"/>
      <c r="C84" s="667"/>
      <c r="D84" s="667"/>
      <c r="E84" s="667"/>
      <c r="F84" s="667"/>
      <c r="G84" s="667"/>
      <c r="H84" s="667"/>
      <c r="I84" s="667"/>
      <c r="J84" s="667"/>
      <c r="K84" s="667"/>
      <c r="L84" s="667"/>
      <c r="M84" s="667"/>
      <c r="N84" s="667"/>
      <c r="O84" s="667"/>
      <c r="P84" s="667"/>
      <c r="Q84" s="668"/>
    </row>
    <row r="85" spans="1:17" ht="45" customHeight="1" thickBot="1" x14ac:dyDescent="0.2">
      <c r="A85" s="669" t="s">
        <v>192</v>
      </c>
      <c r="B85" s="670"/>
      <c r="C85" s="670"/>
      <c r="D85" s="670"/>
      <c r="E85" s="670"/>
      <c r="F85" s="670"/>
      <c r="G85" s="670"/>
      <c r="H85" s="670"/>
      <c r="I85" s="670"/>
      <c r="J85" s="670"/>
      <c r="K85" s="670"/>
      <c r="L85" s="670"/>
      <c r="M85" s="670"/>
      <c r="N85" s="670"/>
      <c r="O85" s="670"/>
      <c r="P85" s="670"/>
      <c r="Q85" s="671"/>
    </row>
    <row r="86" spans="1:17" x14ac:dyDescent="0.15">
      <c r="A86" s="267" t="s">
        <v>53</v>
      </c>
    </row>
    <row r="87" spans="1:17" s="266" customFormat="1" ht="20.100000000000001" customHeight="1" x14ac:dyDescent="0.15">
      <c r="A87" s="549" t="s">
        <v>391</v>
      </c>
      <c r="B87" s="549"/>
      <c r="C87" s="549"/>
      <c r="D87" s="549"/>
      <c r="E87" s="549"/>
      <c r="F87" s="549"/>
      <c r="G87" s="549"/>
      <c r="H87" s="549"/>
      <c r="I87" s="549"/>
      <c r="J87" s="549"/>
      <c r="K87" s="549"/>
      <c r="L87" s="549"/>
      <c r="M87" s="549"/>
      <c r="N87" s="549"/>
      <c r="O87" s="549"/>
      <c r="P87" s="549"/>
      <c r="Q87" s="549"/>
    </row>
    <row r="88" spans="1:17" s="280" customFormat="1" ht="15" thickBot="1" x14ac:dyDescent="0.2">
      <c r="A88" s="433" t="s">
        <v>445</v>
      </c>
      <c r="B88" s="433"/>
      <c r="C88" s="433"/>
      <c r="D88" s="433"/>
      <c r="E88" s="433"/>
      <c r="F88" s="433"/>
      <c r="G88" s="433"/>
      <c r="H88" s="433"/>
      <c r="I88" s="433"/>
      <c r="J88" s="433"/>
      <c r="K88" s="433"/>
      <c r="L88" s="433"/>
      <c r="M88" s="433"/>
      <c r="N88" s="433"/>
      <c r="O88" s="433"/>
      <c r="P88" s="433"/>
      <c r="Q88" s="433"/>
    </row>
    <row r="89" spans="1:17" ht="60" customHeight="1" x14ac:dyDescent="0.15">
      <c r="A89" s="257" t="s">
        <v>105</v>
      </c>
      <c r="B89" s="445" t="s">
        <v>457</v>
      </c>
      <c r="C89" s="445"/>
      <c r="D89" s="445"/>
      <c r="E89" s="445"/>
      <c r="F89" s="445"/>
      <c r="G89" s="445"/>
      <c r="H89" s="445"/>
      <c r="I89" s="445"/>
      <c r="J89" s="445"/>
      <c r="K89" s="445"/>
      <c r="L89" s="445"/>
      <c r="M89" s="445"/>
      <c r="N89" s="445"/>
      <c r="O89" s="546"/>
      <c r="P89" s="421"/>
      <c r="Q89" s="422"/>
    </row>
    <row r="90" spans="1:17" ht="60" customHeight="1" x14ac:dyDescent="0.15">
      <c r="A90" s="258" t="s">
        <v>197</v>
      </c>
      <c r="B90" s="408" t="s">
        <v>578</v>
      </c>
      <c r="C90" s="408"/>
      <c r="D90" s="408"/>
      <c r="E90" s="408"/>
      <c r="F90" s="408"/>
      <c r="G90" s="408"/>
      <c r="H90" s="408"/>
      <c r="I90" s="408"/>
      <c r="J90" s="408"/>
      <c r="K90" s="408"/>
      <c r="L90" s="408"/>
      <c r="M90" s="408"/>
      <c r="N90" s="408"/>
      <c r="O90" s="409"/>
      <c r="P90" s="424"/>
      <c r="Q90" s="425"/>
    </row>
    <row r="91" spans="1:17" ht="116.25" customHeight="1" x14ac:dyDescent="0.15">
      <c r="A91" s="328" t="s">
        <v>301</v>
      </c>
      <c r="B91" s="577" t="s">
        <v>520</v>
      </c>
      <c r="C91" s="578"/>
      <c r="D91" s="578"/>
      <c r="E91" s="578"/>
      <c r="F91" s="578"/>
      <c r="G91" s="578"/>
      <c r="H91" s="578"/>
      <c r="I91" s="578"/>
      <c r="J91" s="578"/>
      <c r="K91" s="578"/>
      <c r="L91" s="578"/>
      <c r="M91" s="578"/>
      <c r="N91" s="578"/>
      <c r="O91" s="578"/>
      <c r="P91" s="613"/>
      <c r="Q91" s="614"/>
    </row>
    <row r="92" spans="1:17" ht="60" customHeight="1" x14ac:dyDescent="0.15">
      <c r="A92" s="258" t="s">
        <v>469</v>
      </c>
      <c r="B92" s="704" t="s">
        <v>199</v>
      </c>
      <c r="C92" s="457"/>
      <c r="D92" s="457"/>
      <c r="E92" s="457"/>
      <c r="F92" s="457"/>
      <c r="G92" s="457"/>
      <c r="H92" s="457"/>
      <c r="I92" s="457"/>
      <c r="J92" s="457"/>
      <c r="K92" s="457"/>
      <c r="L92" s="457"/>
      <c r="M92" s="457"/>
      <c r="N92" s="457"/>
      <c r="O92" s="457"/>
      <c r="P92" s="424"/>
      <c r="Q92" s="425"/>
    </row>
    <row r="93" spans="1:17" ht="15" customHeight="1" x14ac:dyDescent="0.15">
      <c r="A93" s="404" t="s">
        <v>470</v>
      </c>
      <c r="B93" s="687" t="s">
        <v>500</v>
      </c>
      <c r="C93" s="688"/>
      <c r="D93" s="688"/>
      <c r="E93" s="688"/>
      <c r="F93" s="688"/>
      <c r="G93" s="688"/>
      <c r="H93" s="688"/>
      <c r="I93" s="688"/>
      <c r="J93" s="688"/>
      <c r="K93" s="688"/>
      <c r="L93" s="688"/>
      <c r="M93" s="688"/>
      <c r="N93" s="688"/>
      <c r="O93" s="689"/>
      <c r="P93" s="613"/>
      <c r="Q93" s="614"/>
    </row>
    <row r="94" spans="1:17" ht="60" customHeight="1" x14ac:dyDescent="0.15">
      <c r="A94" s="405"/>
      <c r="B94" s="665" t="s">
        <v>458</v>
      </c>
      <c r="C94" s="665"/>
      <c r="D94" s="665"/>
      <c r="E94" s="665"/>
      <c r="F94" s="665"/>
      <c r="G94" s="665"/>
      <c r="H94" s="665"/>
      <c r="I94" s="665"/>
      <c r="J94" s="665"/>
      <c r="K94" s="665"/>
      <c r="L94" s="665"/>
      <c r="M94" s="665"/>
      <c r="N94" s="665"/>
      <c r="O94" s="665"/>
      <c r="P94" s="531"/>
      <c r="Q94" s="532"/>
    </row>
    <row r="95" spans="1:17" ht="15" customHeight="1" x14ac:dyDescent="0.15">
      <c r="A95" s="405"/>
      <c r="B95" s="329" t="s">
        <v>312</v>
      </c>
      <c r="C95" s="665" t="s">
        <v>459</v>
      </c>
      <c r="D95" s="665"/>
      <c r="E95" s="665"/>
      <c r="F95" s="665"/>
      <c r="G95" s="665"/>
      <c r="H95" s="665"/>
      <c r="I95" s="665"/>
      <c r="J95" s="665"/>
      <c r="K95" s="665"/>
      <c r="L95" s="665"/>
      <c r="M95" s="665"/>
      <c r="N95" s="665"/>
      <c r="O95" s="665"/>
      <c r="P95" s="531"/>
      <c r="Q95" s="532"/>
    </row>
    <row r="96" spans="1:17" ht="60" customHeight="1" x14ac:dyDescent="0.15">
      <c r="A96" s="405"/>
      <c r="B96" s="330" t="s">
        <v>461</v>
      </c>
      <c r="C96" s="579" t="s">
        <v>460</v>
      </c>
      <c r="D96" s="579"/>
      <c r="E96" s="579"/>
      <c r="F96" s="579"/>
      <c r="G96" s="579"/>
      <c r="H96" s="579"/>
      <c r="I96" s="579"/>
      <c r="J96" s="579"/>
      <c r="K96" s="579"/>
      <c r="L96" s="579"/>
      <c r="M96" s="579"/>
      <c r="N96" s="579"/>
      <c r="O96" s="579"/>
      <c r="P96" s="531"/>
      <c r="Q96" s="532"/>
    </row>
    <row r="97" spans="1:17" ht="75" customHeight="1" x14ac:dyDescent="0.15">
      <c r="A97" s="405"/>
      <c r="B97" s="330" t="s">
        <v>462</v>
      </c>
      <c r="C97" s="579" t="s">
        <v>579</v>
      </c>
      <c r="D97" s="579"/>
      <c r="E97" s="579"/>
      <c r="F97" s="579"/>
      <c r="G97" s="579"/>
      <c r="H97" s="579"/>
      <c r="I97" s="579"/>
      <c r="J97" s="579"/>
      <c r="K97" s="579"/>
      <c r="L97" s="579"/>
      <c r="M97" s="579"/>
      <c r="N97" s="579"/>
      <c r="O97" s="579"/>
      <c r="P97" s="531"/>
      <c r="Q97" s="532"/>
    </row>
    <row r="98" spans="1:17" ht="45" customHeight="1" x14ac:dyDescent="0.15">
      <c r="A98" s="405"/>
      <c r="B98" s="330" t="s">
        <v>465</v>
      </c>
      <c r="C98" s="579" t="s">
        <v>464</v>
      </c>
      <c r="D98" s="579"/>
      <c r="E98" s="579"/>
      <c r="F98" s="579"/>
      <c r="G98" s="579"/>
      <c r="H98" s="579"/>
      <c r="I98" s="579"/>
      <c r="J98" s="579"/>
      <c r="K98" s="579"/>
      <c r="L98" s="579"/>
      <c r="M98" s="579"/>
      <c r="N98" s="579"/>
      <c r="O98" s="579"/>
      <c r="P98" s="531"/>
      <c r="Q98" s="532"/>
    </row>
    <row r="99" spans="1:17" ht="45" customHeight="1" x14ac:dyDescent="0.15">
      <c r="A99" s="405"/>
      <c r="B99" s="330"/>
      <c r="C99" s="579" t="s">
        <v>463</v>
      </c>
      <c r="D99" s="579"/>
      <c r="E99" s="579"/>
      <c r="F99" s="579"/>
      <c r="G99" s="579"/>
      <c r="H99" s="579"/>
      <c r="I99" s="579"/>
      <c r="J99" s="579"/>
      <c r="K99" s="579"/>
      <c r="L99" s="579"/>
      <c r="M99" s="579"/>
      <c r="N99" s="579"/>
      <c r="O99" s="579"/>
      <c r="P99" s="531"/>
      <c r="Q99" s="532"/>
    </row>
    <row r="100" spans="1:17" ht="45" customHeight="1" x14ac:dyDescent="0.15">
      <c r="A100" s="405"/>
      <c r="B100" s="330" t="s">
        <v>313</v>
      </c>
      <c r="C100" s="579" t="s">
        <v>580</v>
      </c>
      <c r="D100" s="579"/>
      <c r="E100" s="579"/>
      <c r="F100" s="579"/>
      <c r="G100" s="579"/>
      <c r="H100" s="579"/>
      <c r="I100" s="579"/>
      <c r="J100" s="579"/>
      <c r="K100" s="579"/>
      <c r="L100" s="579"/>
      <c r="M100" s="579"/>
      <c r="N100" s="579"/>
      <c r="O100" s="580"/>
      <c r="P100" s="531"/>
      <c r="Q100" s="532"/>
    </row>
    <row r="101" spans="1:17" ht="30" customHeight="1" x14ac:dyDescent="0.15">
      <c r="A101" s="405"/>
      <c r="B101" s="697" t="s">
        <v>499</v>
      </c>
      <c r="C101" s="698"/>
      <c r="D101" s="698"/>
      <c r="E101" s="698"/>
      <c r="F101" s="698"/>
      <c r="G101" s="698"/>
      <c r="H101" s="698"/>
      <c r="I101" s="698"/>
      <c r="J101" s="698"/>
      <c r="K101" s="698"/>
      <c r="L101" s="698"/>
      <c r="M101" s="698"/>
      <c r="N101" s="698"/>
      <c r="O101" s="699"/>
      <c r="P101" s="531"/>
      <c r="Q101" s="532"/>
    </row>
    <row r="102" spans="1:17" ht="45" customHeight="1" x14ac:dyDescent="0.15">
      <c r="A102" s="405"/>
      <c r="B102" s="579" t="s">
        <v>738</v>
      </c>
      <c r="C102" s="579"/>
      <c r="D102" s="579"/>
      <c r="E102" s="579"/>
      <c r="F102" s="579"/>
      <c r="G102" s="579"/>
      <c r="H102" s="579"/>
      <c r="I102" s="579"/>
      <c r="J102" s="579"/>
      <c r="K102" s="579"/>
      <c r="L102" s="579"/>
      <c r="M102" s="579"/>
      <c r="N102" s="579"/>
      <c r="O102" s="579"/>
      <c r="P102" s="531"/>
      <c r="Q102" s="532"/>
    </row>
    <row r="103" spans="1:17" ht="15" customHeight="1" x14ac:dyDescent="0.15">
      <c r="A103" s="405"/>
      <c r="B103" s="330" t="s">
        <v>312</v>
      </c>
      <c r="C103" s="579" t="s">
        <v>466</v>
      </c>
      <c r="D103" s="579"/>
      <c r="E103" s="579"/>
      <c r="F103" s="579"/>
      <c r="G103" s="579"/>
      <c r="H103" s="579"/>
      <c r="I103" s="579"/>
      <c r="J103" s="579"/>
      <c r="K103" s="579"/>
      <c r="L103" s="579"/>
      <c r="M103" s="579"/>
      <c r="N103" s="579"/>
      <c r="O103" s="579"/>
      <c r="P103" s="531"/>
      <c r="Q103" s="532"/>
    </row>
    <row r="104" spans="1:17" ht="15" customHeight="1" x14ac:dyDescent="0.15">
      <c r="A104" s="405"/>
      <c r="B104" s="331" t="s">
        <v>313</v>
      </c>
      <c r="C104" s="695" t="s">
        <v>467</v>
      </c>
      <c r="D104" s="695"/>
      <c r="E104" s="695"/>
      <c r="F104" s="695"/>
      <c r="G104" s="695"/>
      <c r="H104" s="695"/>
      <c r="I104" s="695"/>
      <c r="J104" s="695"/>
      <c r="K104" s="695"/>
      <c r="L104" s="695"/>
      <c r="M104" s="695"/>
      <c r="N104" s="695"/>
      <c r="O104" s="696"/>
      <c r="P104" s="531"/>
      <c r="Q104" s="532"/>
    </row>
    <row r="105" spans="1:17" s="332" customFormat="1" ht="60" customHeight="1" x14ac:dyDescent="0.15">
      <c r="A105" s="405"/>
      <c r="B105" s="579" t="s">
        <v>471</v>
      </c>
      <c r="C105" s="579"/>
      <c r="D105" s="579"/>
      <c r="E105" s="579"/>
      <c r="F105" s="579"/>
      <c r="G105" s="579"/>
      <c r="H105" s="579"/>
      <c r="I105" s="579"/>
      <c r="J105" s="579"/>
      <c r="K105" s="579"/>
      <c r="L105" s="579"/>
      <c r="M105" s="579"/>
      <c r="N105" s="579"/>
      <c r="O105" s="579"/>
      <c r="P105" s="531"/>
      <c r="Q105" s="532"/>
    </row>
    <row r="106" spans="1:17" s="334" customFormat="1" ht="30" customHeight="1" thickBot="1" x14ac:dyDescent="0.2">
      <c r="A106" s="447"/>
      <c r="B106" s="333" t="s">
        <v>442</v>
      </c>
      <c r="C106" s="510" t="s">
        <v>468</v>
      </c>
      <c r="D106" s="510"/>
      <c r="E106" s="510"/>
      <c r="F106" s="510"/>
      <c r="G106" s="510"/>
      <c r="H106" s="510"/>
      <c r="I106" s="510"/>
      <c r="J106" s="510"/>
      <c r="K106" s="510"/>
      <c r="L106" s="510"/>
      <c r="M106" s="510"/>
      <c r="N106" s="510"/>
      <c r="O106" s="510"/>
      <c r="P106" s="419"/>
      <c r="Q106" s="420"/>
    </row>
    <row r="107" spans="1:17" x14ac:dyDescent="0.15"/>
    <row r="108" spans="1:17" s="280" customFormat="1" ht="15" customHeight="1" thickBot="1" x14ac:dyDescent="0.2">
      <c r="A108" s="433" t="s">
        <v>416</v>
      </c>
      <c r="B108" s="433"/>
      <c r="C108" s="433"/>
      <c r="D108" s="433"/>
      <c r="E108" s="433"/>
      <c r="F108" s="433"/>
      <c r="G108" s="433"/>
      <c r="H108" s="433"/>
      <c r="I108" s="433"/>
      <c r="J108" s="433"/>
      <c r="K108" s="433"/>
      <c r="L108" s="433"/>
      <c r="M108" s="433"/>
      <c r="N108" s="433"/>
      <c r="O108" s="433"/>
      <c r="P108" s="433"/>
      <c r="Q108" s="433"/>
    </row>
    <row r="109" spans="1:17" ht="30" customHeight="1" thickBot="1" x14ac:dyDescent="0.2">
      <c r="A109" s="322" t="s">
        <v>105</v>
      </c>
      <c r="B109" s="502" t="s">
        <v>77</v>
      </c>
      <c r="C109" s="502"/>
      <c r="D109" s="502"/>
      <c r="E109" s="502"/>
      <c r="F109" s="502"/>
      <c r="G109" s="502"/>
      <c r="H109" s="502"/>
      <c r="I109" s="502"/>
      <c r="J109" s="502"/>
      <c r="K109" s="502"/>
      <c r="L109" s="502"/>
      <c r="M109" s="502"/>
      <c r="N109" s="502"/>
      <c r="O109" s="503"/>
      <c r="P109" s="616"/>
      <c r="Q109" s="617"/>
    </row>
    <row r="110" spans="1:17" x14ac:dyDescent="0.15"/>
    <row r="111" spans="1:17" s="280" customFormat="1" ht="15" thickBot="1" x14ac:dyDescent="0.2">
      <c r="A111" s="433" t="s">
        <v>415</v>
      </c>
      <c r="B111" s="433"/>
      <c r="C111" s="433"/>
      <c r="D111" s="433"/>
      <c r="E111" s="433"/>
      <c r="F111" s="433"/>
      <c r="G111" s="433"/>
      <c r="H111" s="433"/>
      <c r="I111" s="433"/>
      <c r="J111" s="433"/>
      <c r="K111" s="433"/>
      <c r="L111" s="433"/>
      <c r="M111" s="433"/>
      <c r="N111" s="433"/>
      <c r="O111" s="433"/>
      <c r="P111" s="433"/>
      <c r="Q111" s="433"/>
    </row>
    <row r="112" spans="1:17" ht="45" customHeight="1" thickBot="1" x14ac:dyDescent="0.2">
      <c r="A112" s="322" t="s">
        <v>105</v>
      </c>
      <c r="B112" s="502" t="s">
        <v>10</v>
      </c>
      <c r="C112" s="502"/>
      <c r="D112" s="502"/>
      <c r="E112" s="502"/>
      <c r="F112" s="502"/>
      <c r="G112" s="502"/>
      <c r="H112" s="502"/>
      <c r="I112" s="502"/>
      <c r="J112" s="502"/>
      <c r="K112" s="502"/>
      <c r="L112" s="502"/>
      <c r="M112" s="502"/>
      <c r="N112" s="502"/>
      <c r="O112" s="503"/>
      <c r="P112" s="616"/>
      <c r="Q112" s="617"/>
    </row>
    <row r="113" spans="1:17" x14ac:dyDescent="0.15"/>
    <row r="114" spans="1:17" s="280" customFormat="1" ht="15" thickBot="1" x14ac:dyDescent="0.2">
      <c r="A114" s="433" t="s">
        <v>414</v>
      </c>
      <c r="B114" s="433"/>
      <c r="C114" s="433"/>
      <c r="D114" s="433"/>
      <c r="E114" s="433"/>
      <c r="F114" s="433"/>
      <c r="G114" s="433"/>
      <c r="H114" s="433"/>
      <c r="I114" s="433"/>
      <c r="J114" s="433"/>
      <c r="K114" s="433"/>
      <c r="L114" s="433"/>
      <c r="M114" s="433"/>
      <c r="N114" s="433"/>
      <c r="O114" s="433"/>
      <c r="P114" s="433"/>
      <c r="Q114" s="433"/>
    </row>
    <row r="115" spans="1:17" ht="45" customHeight="1" thickBot="1" x14ac:dyDescent="0.2">
      <c r="A115" s="322" t="s">
        <v>105</v>
      </c>
      <c r="B115" s="502" t="s">
        <v>41</v>
      </c>
      <c r="C115" s="502"/>
      <c r="D115" s="502"/>
      <c r="E115" s="502"/>
      <c r="F115" s="502"/>
      <c r="G115" s="502"/>
      <c r="H115" s="502"/>
      <c r="I115" s="502"/>
      <c r="J115" s="502"/>
      <c r="K115" s="502"/>
      <c r="L115" s="502"/>
      <c r="M115" s="502"/>
      <c r="N115" s="502"/>
      <c r="O115" s="503"/>
      <c r="P115" s="616"/>
      <c r="Q115" s="617"/>
    </row>
    <row r="116" spans="1:17" x14ac:dyDescent="0.15"/>
    <row r="117" spans="1:17" s="266" customFormat="1" ht="15" thickBot="1" x14ac:dyDescent="0.2">
      <c r="A117" s="433" t="s">
        <v>413</v>
      </c>
      <c r="B117" s="433"/>
      <c r="C117" s="433"/>
      <c r="D117" s="433"/>
      <c r="E117" s="433"/>
      <c r="F117" s="433"/>
      <c r="G117" s="433"/>
      <c r="H117" s="433"/>
      <c r="I117" s="433"/>
      <c r="J117" s="433"/>
      <c r="K117" s="433"/>
      <c r="L117" s="433"/>
      <c r="M117" s="433"/>
      <c r="N117" s="433"/>
      <c r="O117" s="433"/>
      <c r="P117" s="433"/>
      <c r="Q117" s="433"/>
    </row>
    <row r="118" spans="1:17" ht="30" customHeight="1" x14ac:dyDescent="0.15">
      <c r="A118" s="257" t="s">
        <v>105</v>
      </c>
      <c r="B118" s="445" t="s">
        <v>78</v>
      </c>
      <c r="C118" s="445"/>
      <c r="D118" s="445"/>
      <c r="E118" s="445"/>
      <c r="F118" s="445"/>
      <c r="G118" s="445"/>
      <c r="H118" s="445"/>
      <c r="I118" s="445"/>
      <c r="J118" s="445"/>
      <c r="K118" s="445"/>
      <c r="L118" s="445"/>
      <c r="M118" s="445"/>
      <c r="N118" s="445"/>
      <c r="O118" s="446"/>
      <c r="P118" s="448"/>
      <c r="Q118" s="449"/>
    </row>
    <row r="119" spans="1:17" ht="60" customHeight="1" x14ac:dyDescent="0.15">
      <c r="A119" s="258" t="s">
        <v>106</v>
      </c>
      <c r="B119" s="408" t="s">
        <v>79</v>
      </c>
      <c r="C119" s="408"/>
      <c r="D119" s="408"/>
      <c r="E119" s="408"/>
      <c r="F119" s="408"/>
      <c r="G119" s="408"/>
      <c r="H119" s="408"/>
      <c r="I119" s="408"/>
      <c r="J119" s="408"/>
      <c r="K119" s="408"/>
      <c r="L119" s="408"/>
      <c r="M119" s="408"/>
      <c r="N119" s="408"/>
      <c r="O119" s="423"/>
      <c r="P119" s="454"/>
      <c r="Q119" s="455"/>
    </row>
    <row r="120" spans="1:17" ht="30" customHeight="1" thickBot="1" x14ac:dyDescent="0.2">
      <c r="A120" s="299" t="s">
        <v>107</v>
      </c>
      <c r="B120" s="426" t="s">
        <v>482</v>
      </c>
      <c r="C120" s="426"/>
      <c r="D120" s="426"/>
      <c r="E120" s="426"/>
      <c r="F120" s="426"/>
      <c r="G120" s="426"/>
      <c r="H120" s="426"/>
      <c r="I120" s="426"/>
      <c r="J120" s="426"/>
      <c r="K120" s="426"/>
      <c r="L120" s="426"/>
      <c r="M120" s="426"/>
      <c r="N120" s="426"/>
      <c r="O120" s="427"/>
      <c r="P120" s="466"/>
      <c r="Q120" s="467"/>
    </row>
    <row r="121" spans="1:17" x14ac:dyDescent="0.15"/>
    <row r="122" spans="1:17" s="280" customFormat="1" ht="15" thickBot="1" x14ac:dyDescent="0.2">
      <c r="A122" s="433" t="s">
        <v>412</v>
      </c>
      <c r="B122" s="433"/>
      <c r="C122" s="433"/>
      <c r="D122" s="433"/>
      <c r="E122" s="433"/>
      <c r="F122" s="433"/>
      <c r="G122" s="433"/>
      <c r="H122" s="433"/>
      <c r="I122" s="433"/>
      <c r="J122" s="433"/>
      <c r="K122" s="433"/>
      <c r="L122" s="433"/>
      <c r="M122" s="433"/>
      <c r="N122" s="433"/>
      <c r="O122" s="433"/>
      <c r="P122" s="433"/>
      <c r="Q122" s="433"/>
    </row>
    <row r="123" spans="1:17" ht="30" customHeight="1" thickBot="1" x14ac:dyDescent="0.2">
      <c r="A123" s="322" t="s">
        <v>105</v>
      </c>
      <c r="B123" s="502" t="s">
        <v>755</v>
      </c>
      <c r="C123" s="502"/>
      <c r="D123" s="502"/>
      <c r="E123" s="502"/>
      <c r="F123" s="502"/>
      <c r="G123" s="502"/>
      <c r="H123" s="502"/>
      <c r="I123" s="502"/>
      <c r="J123" s="502"/>
      <c r="K123" s="502"/>
      <c r="L123" s="502"/>
      <c r="M123" s="502"/>
      <c r="N123" s="502"/>
      <c r="O123" s="503"/>
      <c r="P123" s="484"/>
      <c r="Q123" s="485"/>
    </row>
    <row r="124" spans="1:17" x14ac:dyDescent="0.15"/>
    <row r="125" spans="1:17" s="280" customFormat="1" ht="15" thickBot="1" x14ac:dyDescent="0.2">
      <c r="A125" s="433" t="s">
        <v>411</v>
      </c>
      <c r="B125" s="433"/>
      <c r="C125" s="433"/>
      <c r="D125" s="433"/>
      <c r="E125" s="433"/>
      <c r="F125" s="433"/>
      <c r="G125" s="433"/>
      <c r="H125" s="433"/>
      <c r="I125" s="433"/>
      <c r="J125" s="433"/>
      <c r="K125" s="433"/>
      <c r="L125" s="433"/>
      <c r="M125" s="433"/>
      <c r="N125" s="433"/>
      <c r="O125" s="433"/>
      <c r="P125" s="433"/>
      <c r="Q125" s="433"/>
    </row>
    <row r="126" spans="1:17" ht="60" customHeight="1" thickBot="1" x14ac:dyDescent="0.2">
      <c r="A126" s="322" t="s">
        <v>105</v>
      </c>
      <c r="B126" s="809" t="s">
        <v>11</v>
      </c>
      <c r="C126" s="809"/>
      <c r="D126" s="809"/>
      <c r="E126" s="809"/>
      <c r="F126" s="809"/>
      <c r="G126" s="809"/>
      <c r="H126" s="809"/>
      <c r="I126" s="809"/>
      <c r="J126" s="809"/>
      <c r="K126" s="809"/>
      <c r="L126" s="809"/>
      <c r="M126" s="809"/>
      <c r="N126" s="809"/>
      <c r="O126" s="810"/>
      <c r="P126" s="484"/>
      <c r="Q126" s="485"/>
    </row>
    <row r="127" spans="1:17" x14ac:dyDescent="0.15"/>
    <row r="128" spans="1:17" s="280" customFormat="1" ht="15" thickBot="1" x14ac:dyDescent="0.2">
      <c r="A128" s="433" t="s">
        <v>410</v>
      </c>
      <c r="B128" s="433"/>
      <c r="C128" s="433"/>
      <c r="D128" s="433"/>
      <c r="E128" s="433"/>
      <c r="F128" s="433"/>
      <c r="G128" s="433"/>
      <c r="H128" s="433"/>
      <c r="I128" s="433"/>
      <c r="J128" s="433"/>
      <c r="K128" s="433"/>
      <c r="L128" s="433"/>
      <c r="M128" s="433"/>
      <c r="N128" s="433"/>
      <c r="O128" s="433"/>
      <c r="P128" s="433"/>
      <c r="Q128" s="433"/>
    </row>
    <row r="129" spans="1:17" ht="75" customHeight="1" thickBot="1" x14ac:dyDescent="0.2">
      <c r="A129" s="322" t="s">
        <v>105</v>
      </c>
      <c r="B129" s="502" t="s">
        <v>307</v>
      </c>
      <c r="C129" s="502"/>
      <c r="D129" s="502"/>
      <c r="E129" s="502"/>
      <c r="F129" s="502"/>
      <c r="G129" s="502"/>
      <c r="H129" s="502"/>
      <c r="I129" s="502"/>
      <c r="J129" s="502"/>
      <c r="K129" s="502"/>
      <c r="L129" s="502"/>
      <c r="M129" s="502"/>
      <c r="N129" s="502"/>
      <c r="O129" s="503"/>
      <c r="P129" s="484"/>
      <c r="Q129" s="485"/>
    </row>
    <row r="130" spans="1:17" x14ac:dyDescent="0.15"/>
    <row r="131" spans="1:17" s="280" customFormat="1" ht="15" thickBot="1" x14ac:dyDescent="0.2">
      <c r="A131" s="433" t="s">
        <v>409</v>
      </c>
      <c r="B131" s="433"/>
      <c r="C131" s="433"/>
      <c r="D131" s="433"/>
      <c r="E131" s="433"/>
      <c r="F131" s="433"/>
      <c r="G131" s="433"/>
      <c r="H131" s="433"/>
      <c r="I131" s="433"/>
      <c r="J131" s="433"/>
      <c r="K131" s="433"/>
      <c r="L131" s="433"/>
      <c r="M131" s="433"/>
      <c r="N131" s="433"/>
      <c r="O131" s="433"/>
      <c r="P131" s="433"/>
      <c r="Q131" s="433"/>
    </row>
    <row r="132" spans="1:17" ht="30" customHeight="1" x14ac:dyDescent="0.15">
      <c r="A132" s="257" t="s">
        <v>105</v>
      </c>
      <c r="B132" s="816" t="s">
        <v>12</v>
      </c>
      <c r="C132" s="816"/>
      <c r="D132" s="816"/>
      <c r="E132" s="816"/>
      <c r="F132" s="816"/>
      <c r="G132" s="816"/>
      <c r="H132" s="816"/>
      <c r="I132" s="816"/>
      <c r="J132" s="816"/>
      <c r="K132" s="816"/>
      <c r="L132" s="816"/>
      <c r="M132" s="816"/>
      <c r="N132" s="816"/>
      <c r="O132" s="817"/>
      <c r="P132" s="448"/>
      <c r="Q132" s="449"/>
    </row>
    <row r="133" spans="1:17" ht="30" customHeight="1" thickBot="1" x14ac:dyDescent="0.2">
      <c r="A133" s="299" t="s">
        <v>106</v>
      </c>
      <c r="B133" s="426" t="s">
        <v>80</v>
      </c>
      <c r="C133" s="426"/>
      <c r="D133" s="426"/>
      <c r="E133" s="426"/>
      <c r="F133" s="426"/>
      <c r="G133" s="426"/>
      <c r="H133" s="426"/>
      <c r="I133" s="426"/>
      <c r="J133" s="426"/>
      <c r="K133" s="426"/>
      <c r="L133" s="426"/>
      <c r="M133" s="426"/>
      <c r="N133" s="426"/>
      <c r="O133" s="427"/>
      <c r="P133" s="466"/>
      <c r="Q133" s="467"/>
    </row>
    <row r="134" spans="1:17" x14ac:dyDescent="0.15"/>
    <row r="135" spans="1:17" s="280" customFormat="1" ht="15" thickBot="1" x14ac:dyDescent="0.2">
      <c r="A135" s="433" t="s">
        <v>408</v>
      </c>
      <c r="B135" s="433"/>
      <c r="C135" s="433"/>
      <c r="D135" s="433"/>
      <c r="E135" s="433"/>
      <c r="F135" s="433"/>
      <c r="G135" s="433"/>
      <c r="H135" s="433"/>
      <c r="I135" s="433"/>
      <c r="J135" s="433"/>
      <c r="K135" s="433"/>
      <c r="L135" s="433"/>
      <c r="M135" s="433"/>
      <c r="N135" s="433"/>
      <c r="O135" s="433"/>
      <c r="P135" s="433"/>
      <c r="Q135" s="433"/>
    </row>
    <row r="136" spans="1:17" ht="30" customHeight="1" x14ac:dyDescent="0.15">
      <c r="A136" s="257" t="s">
        <v>105</v>
      </c>
      <c r="B136" s="445" t="s">
        <v>180</v>
      </c>
      <c r="C136" s="445"/>
      <c r="D136" s="445"/>
      <c r="E136" s="445"/>
      <c r="F136" s="445"/>
      <c r="G136" s="445"/>
      <c r="H136" s="445"/>
      <c r="I136" s="445"/>
      <c r="J136" s="445"/>
      <c r="K136" s="445"/>
      <c r="L136" s="445"/>
      <c r="M136" s="445"/>
      <c r="N136" s="445"/>
      <c r="O136" s="546"/>
      <c r="P136" s="448"/>
      <c r="Q136" s="449"/>
    </row>
    <row r="137" spans="1:17" ht="45" customHeight="1" x14ac:dyDescent="0.15">
      <c r="A137" s="258" t="s">
        <v>106</v>
      </c>
      <c r="B137" s="408" t="s">
        <v>181</v>
      </c>
      <c r="C137" s="408"/>
      <c r="D137" s="408"/>
      <c r="E137" s="408"/>
      <c r="F137" s="408"/>
      <c r="G137" s="408"/>
      <c r="H137" s="408"/>
      <c r="I137" s="408"/>
      <c r="J137" s="408"/>
      <c r="K137" s="408"/>
      <c r="L137" s="408"/>
      <c r="M137" s="408"/>
      <c r="N137" s="408"/>
      <c r="O137" s="409"/>
      <c r="P137" s="454"/>
      <c r="Q137" s="455"/>
    </row>
    <row r="138" spans="1:17" ht="45" customHeight="1" x14ac:dyDescent="0.15">
      <c r="A138" s="258" t="s">
        <v>301</v>
      </c>
      <c r="B138" s="408" t="s">
        <v>570</v>
      </c>
      <c r="C138" s="408"/>
      <c r="D138" s="408"/>
      <c r="E138" s="408"/>
      <c r="F138" s="408"/>
      <c r="G138" s="408"/>
      <c r="H138" s="408"/>
      <c r="I138" s="408"/>
      <c r="J138" s="408"/>
      <c r="K138" s="408"/>
      <c r="L138" s="408"/>
      <c r="M138" s="408"/>
      <c r="N138" s="408"/>
      <c r="O138" s="409"/>
      <c r="P138" s="454"/>
      <c r="Q138" s="455"/>
    </row>
    <row r="139" spans="1:17" ht="45" customHeight="1" x14ac:dyDescent="0.15">
      <c r="A139" s="258" t="s">
        <v>376</v>
      </c>
      <c r="B139" s="408" t="s">
        <v>517</v>
      </c>
      <c r="C139" s="408"/>
      <c r="D139" s="408"/>
      <c r="E139" s="408"/>
      <c r="F139" s="408"/>
      <c r="G139" s="408"/>
      <c r="H139" s="408"/>
      <c r="I139" s="408"/>
      <c r="J139" s="408"/>
      <c r="K139" s="408"/>
      <c r="L139" s="408"/>
      <c r="M139" s="408"/>
      <c r="N139" s="408"/>
      <c r="O139" s="409"/>
      <c r="P139" s="454"/>
      <c r="Q139" s="455"/>
    </row>
    <row r="140" spans="1:17" ht="60" customHeight="1" x14ac:dyDescent="0.15">
      <c r="A140" s="258" t="s">
        <v>109</v>
      </c>
      <c r="B140" s="408" t="s">
        <v>287</v>
      </c>
      <c r="C140" s="408"/>
      <c r="D140" s="408"/>
      <c r="E140" s="408"/>
      <c r="F140" s="408"/>
      <c r="G140" s="408"/>
      <c r="H140" s="408"/>
      <c r="I140" s="408"/>
      <c r="J140" s="408"/>
      <c r="K140" s="408"/>
      <c r="L140" s="408"/>
      <c r="M140" s="408"/>
      <c r="N140" s="408"/>
      <c r="O140" s="409"/>
      <c r="P140" s="454"/>
      <c r="Q140" s="455"/>
    </row>
    <row r="141" spans="1:17" ht="60" customHeight="1" x14ac:dyDescent="0.15">
      <c r="A141" s="258" t="s">
        <v>233</v>
      </c>
      <c r="B141" s="408" t="s">
        <v>13</v>
      </c>
      <c r="C141" s="408"/>
      <c r="D141" s="408"/>
      <c r="E141" s="408"/>
      <c r="F141" s="408"/>
      <c r="G141" s="408"/>
      <c r="H141" s="408"/>
      <c r="I141" s="408"/>
      <c r="J141" s="408"/>
      <c r="K141" s="408"/>
      <c r="L141" s="408"/>
      <c r="M141" s="408"/>
      <c r="N141" s="408"/>
      <c r="O141" s="409"/>
      <c r="P141" s="454"/>
      <c r="Q141" s="455"/>
    </row>
    <row r="142" spans="1:17" ht="60" customHeight="1" x14ac:dyDescent="0.15">
      <c r="A142" s="258" t="s">
        <v>207</v>
      </c>
      <c r="B142" s="408" t="s">
        <v>756</v>
      </c>
      <c r="C142" s="408"/>
      <c r="D142" s="408"/>
      <c r="E142" s="408"/>
      <c r="F142" s="408"/>
      <c r="G142" s="408"/>
      <c r="H142" s="408"/>
      <c r="I142" s="408"/>
      <c r="J142" s="408"/>
      <c r="K142" s="408"/>
      <c r="L142" s="408"/>
      <c r="M142" s="408"/>
      <c r="N142" s="408"/>
      <c r="O142" s="409"/>
      <c r="P142" s="454"/>
      <c r="Q142" s="455"/>
    </row>
    <row r="143" spans="1:17" ht="90" customHeight="1" x14ac:dyDescent="0.15">
      <c r="A143" s="258" t="s">
        <v>209</v>
      </c>
      <c r="B143" s="508" t="s">
        <v>757</v>
      </c>
      <c r="C143" s="508"/>
      <c r="D143" s="508"/>
      <c r="E143" s="508"/>
      <c r="F143" s="508"/>
      <c r="G143" s="508"/>
      <c r="H143" s="508"/>
      <c r="I143" s="508"/>
      <c r="J143" s="508"/>
      <c r="K143" s="508"/>
      <c r="L143" s="508"/>
      <c r="M143" s="508"/>
      <c r="N143" s="508"/>
      <c r="O143" s="509"/>
      <c r="P143" s="454"/>
      <c r="Q143" s="455"/>
    </row>
    <row r="144" spans="1:17" ht="75" customHeight="1" x14ac:dyDescent="0.15">
      <c r="A144" s="258" t="s">
        <v>210</v>
      </c>
      <c r="B144" s="508" t="s">
        <v>758</v>
      </c>
      <c r="C144" s="508"/>
      <c r="D144" s="508"/>
      <c r="E144" s="508"/>
      <c r="F144" s="508"/>
      <c r="G144" s="508"/>
      <c r="H144" s="508"/>
      <c r="I144" s="508"/>
      <c r="J144" s="508"/>
      <c r="K144" s="508"/>
      <c r="L144" s="508"/>
      <c r="M144" s="508"/>
      <c r="N144" s="508"/>
      <c r="O144" s="509"/>
      <c r="P144" s="454"/>
      <c r="Q144" s="455"/>
    </row>
    <row r="145" spans="1:17" ht="135" customHeight="1" x14ac:dyDescent="0.15">
      <c r="A145" s="258" t="s">
        <v>581</v>
      </c>
      <c r="B145" s="509" t="s">
        <v>759</v>
      </c>
      <c r="C145" s="762"/>
      <c r="D145" s="762"/>
      <c r="E145" s="762"/>
      <c r="F145" s="762"/>
      <c r="G145" s="762"/>
      <c r="H145" s="762"/>
      <c r="I145" s="762"/>
      <c r="J145" s="762"/>
      <c r="K145" s="762"/>
      <c r="L145" s="762"/>
      <c r="M145" s="762"/>
      <c r="N145" s="762"/>
      <c r="O145" s="762"/>
      <c r="P145" s="454"/>
      <c r="Q145" s="455"/>
    </row>
    <row r="146" spans="1:17" ht="60" customHeight="1" x14ac:dyDescent="0.15">
      <c r="A146" s="404" t="s">
        <v>114</v>
      </c>
      <c r="B146" s="459" t="s">
        <v>760</v>
      </c>
      <c r="C146" s="460"/>
      <c r="D146" s="460"/>
      <c r="E146" s="460"/>
      <c r="F146" s="460"/>
      <c r="G146" s="460"/>
      <c r="H146" s="460"/>
      <c r="I146" s="460"/>
      <c r="J146" s="460"/>
      <c r="K146" s="460"/>
      <c r="L146" s="460"/>
      <c r="M146" s="460"/>
      <c r="N146" s="460"/>
      <c r="O146" s="460"/>
      <c r="P146" s="450"/>
      <c r="Q146" s="451"/>
    </row>
    <row r="147" spans="1:17" ht="60" customHeight="1" x14ac:dyDescent="0.15">
      <c r="A147" s="405"/>
      <c r="B147" s="335" t="s">
        <v>465</v>
      </c>
      <c r="C147" s="538" t="s">
        <v>472</v>
      </c>
      <c r="D147" s="538"/>
      <c r="E147" s="538"/>
      <c r="F147" s="538"/>
      <c r="G147" s="538"/>
      <c r="H147" s="538"/>
      <c r="I147" s="538"/>
      <c r="J147" s="538"/>
      <c r="K147" s="538"/>
      <c r="L147" s="538"/>
      <c r="M147" s="538"/>
      <c r="N147" s="538"/>
      <c r="O147" s="538"/>
      <c r="P147" s="747"/>
      <c r="Q147" s="748"/>
    </row>
    <row r="148" spans="1:17" ht="60" customHeight="1" x14ac:dyDescent="0.15">
      <c r="A148" s="405"/>
      <c r="B148" s="335" t="s">
        <v>465</v>
      </c>
      <c r="C148" s="538" t="s">
        <v>473</v>
      </c>
      <c r="D148" s="538"/>
      <c r="E148" s="538"/>
      <c r="F148" s="538"/>
      <c r="G148" s="538"/>
      <c r="H148" s="538"/>
      <c r="I148" s="538"/>
      <c r="J148" s="538"/>
      <c r="K148" s="538"/>
      <c r="L148" s="538"/>
      <c r="M148" s="538"/>
      <c r="N148" s="538"/>
      <c r="O148" s="538"/>
      <c r="P148" s="747"/>
      <c r="Q148" s="748"/>
    </row>
    <row r="149" spans="1:17" ht="75" customHeight="1" x14ac:dyDescent="0.15">
      <c r="A149" s="258" t="s">
        <v>115</v>
      </c>
      <c r="B149" s="508" t="s">
        <v>761</v>
      </c>
      <c r="C149" s="508"/>
      <c r="D149" s="508"/>
      <c r="E149" s="508"/>
      <c r="F149" s="508"/>
      <c r="G149" s="508"/>
      <c r="H149" s="508"/>
      <c r="I149" s="508"/>
      <c r="J149" s="508"/>
      <c r="K149" s="508"/>
      <c r="L149" s="508"/>
      <c r="M149" s="508"/>
      <c r="N149" s="508"/>
      <c r="O149" s="509"/>
      <c r="P149" s="454"/>
      <c r="Q149" s="455"/>
    </row>
    <row r="150" spans="1:17" ht="45" customHeight="1" x14ac:dyDescent="0.15">
      <c r="A150" s="258" t="s">
        <v>379</v>
      </c>
      <c r="B150" s="508" t="s">
        <v>762</v>
      </c>
      <c r="C150" s="508"/>
      <c r="D150" s="508"/>
      <c r="E150" s="508"/>
      <c r="F150" s="508"/>
      <c r="G150" s="508"/>
      <c r="H150" s="508"/>
      <c r="I150" s="508"/>
      <c r="J150" s="508"/>
      <c r="K150" s="508"/>
      <c r="L150" s="508"/>
      <c r="M150" s="508"/>
      <c r="N150" s="508"/>
      <c r="O150" s="509"/>
      <c r="P150" s="454"/>
      <c r="Q150" s="455"/>
    </row>
    <row r="151" spans="1:17" ht="30" customHeight="1" x14ac:dyDescent="0.15">
      <c r="A151" s="258" t="s">
        <v>380</v>
      </c>
      <c r="B151" s="408" t="s">
        <v>184</v>
      </c>
      <c r="C151" s="408"/>
      <c r="D151" s="408"/>
      <c r="E151" s="408"/>
      <c r="F151" s="408"/>
      <c r="G151" s="408"/>
      <c r="H151" s="408"/>
      <c r="I151" s="408"/>
      <c r="J151" s="408"/>
      <c r="K151" s="408"/>
      <c r="L151" s="408"/>
      <c r="M151" s="408"/>
      <c r="N151" s="408"/>
      <c r="O151" s="409"/>
      <c r="P151" s="454"/>
      <c r="Q151" s="455"/>
    </row>
    <row r="152" spans="1:17" ht="15" customHeight="1" x14ac:dyDescent="0.15">
      <c r="A152" s="507" t="s">
        <v>117</v>
      </c>
      <c r="B152" s="777" t="s">
        <v>39</v>
      </c>
      <c r="C152" s="777"/>
      <c r="D152" s="777"/>
      <c r="E152" s="777"/>
      <c r="F152" s="777"/>
      <c r="G152" s="777"/>
      <c r="H152" s="777"/>
      <c r="I152" s="777"/>
      <c r="J152" s="777"/>
      <c r="K152" s="777"/>
      <c r="L152" s="777"/>
      <c r="M152" s="777"/>
      <c r="N152" s="777"/>
      <c r="O152" s="778"/>
      <c r="P152" s="450"/>
      <c r="Q152" s="451"/>
    </row>
    <row r="153" spans="1:17" ht="15" customHeight="1" x14ac:dyDescent="0.15">
      <c r="A153" s="507"/>
      <c r="B153" s="336" t="s">
        <v>312</v>
      </c>
      <c r="C153" s="496" t="s">
        <v>337</v>
      </c>
      <c r="D153" s="496"/>
      <c r="E153" s="496"/>
      <c r="F153" s="496"/>
      <c r="G153" s="496"/>
      <c r="H153" s="496"/>
      <c r="I153" s="496"/>
      <c r="J153" s="496"/>
      <c r="K153" s="496"/>
      <c r="L153" s="496"/>
      <c r="M153" s="496"/>
      <c r="N153" s="496"/>
      <c r="O153" s="496"/>
      <c r="P153" s="488"/>
      <c r="Q153" s="493"/>
    </row>
    <row r="154" spans="1:17" ht="15" customHeight="1" x14ac:dyDescent="0.15">
      <c r="A154" s="507"/>
      <c r="B154" s="336" t="s">
        <v>313</v>
      </c>
      <c r="C154" s="496" t="s">
        <v>338</v>
      </c>
      <c r="D154" s="496"/>
      <c r="E154" s="496"/>
      <c r="F154" s="496"/>
      <c r="G154" s="496"/>
      <c r="H154" s="496"/>
      <c r="I154" s="496"/>
      <c r="J154" s="496"/>
      <c r="K154" s="496"/>
      <c r="L154" s="496"/>
      <c r="M154" s="496"/>
      <c r="N154" s="496"/>
      <c r="O154" s="496"/>
      <c r="P154" s="488"/>
      <c r="Q154" s="493"/>
    </row>
    <row r="155" spans="1:17" ht="15" customHeight="1" x14ac:dyDescent="0.15">
      <c r="A155" s="507"/>
      <c r="B155" s="336" t="s">
        <v>324</v>
      </c>
      <c r="C155" s="496" t="s">
        <v>339</v>
      </c>
      <c r="D155" s="496"/>
      <c r="E155" s="496"/>
      <c r="F155" s="496"/>
      <c r="G155" s="496"/>
      <c r="H155" s="496"/>
      <c r="I155" s="496"/>
      <c r="J155" s="496"/>
      <c r="K155" s="496"/>
      <c r="L155" s="496"/>
      <c r="M155" s="496"/>
      <c r="N155" s="496"/>
      <c r="O155" s="496"/>
      <c r="P155" s="488"/>
      <c r="Q155" s="493"/>
    </row>
    <row r="156" spans="1:17" ht="15" customHeight="1" x14ac:dyDescent="0.15">
      <c r="A156" s="507"/>
      <c r="B156" s="337" t="s">
        <v>325</v>
      </c>
      <c r="C156" s="496" t="s">
        <v>340</v>
      </c>
      <c r="D156" s="496"/>
      <c r="E156" s="496"/>
      <c r="F156" s="496"/>
      <c r="G156" s="496"/>
      <c r="H156" s="496"/>
      <c r="I156" s="496"/>
      <c r="J156" s="496"/>
      <c r="K156" s="496"/>
      <c r="L156" s="496"/>
      <c r="M156" s="496"/>
      <c r="N156" s="496"/>
      <c r="O156" s="496"/>
      <c r="P156" s="488"/>
      <c r="Q156" s="493"/>
    </row>
    <row r="157" spans="1:17" ht="15" customHeight="1" x14ac:dyDescent="0.15">
      <c r="A157" s="507"/>
      <c r="B157" s="337" t="s">
        <v>343</v>
      </c>
      <c r="C157" s="496" t="s">
        <v>341</v>
      </c>
      <c r="D157" s="496"/>
      <c r="E157" s="496"/>
      <c r="F157" s="496"/>
      <c r="G157" s="496"/>
      <c r="H157" s="496"/>
      <c r="I157" s="496"/>
      <c r="J157" s="496"/>
      <c r="K157" s="496"/>
      <c r="L157" s="496"/>
      <c r="M157" s="496"/>
      <c r="N157" s="496"/>
      <c r="O157" s="496"/>
      <c r="P157" s="488"/>
      <c r="Q157" s="493"/>
    </row>
    <row r="158" spans="1:17" ht="15" customHeight="1" x14ac:dyDescent="0.15">
      <c r="A158" s="507"/>
      <c r="B158" s="338" t="s">
        <v>344</v>
      </c>
      <c r="C158" s="749" t="s">
        <v>342</v>
      </c>
      <c r="D158" s="749"/>
      <c r="E158" s="749"/>
      <c r="F158" s="749"/>
      <c r="G158" s="749"/>
      <c r="H158" s="749"/>
      <c r="I158" s="749"/>
      <c r="J158" s="749"/>
      <c r="K158" s="749"/>
      <c r="L158" s="749"/>
      <c r="M158" s="749"/>
      <c r="N158" s="749"/>
      <c r="O158" s="749"/>
      <c r="P158" s="494"/>
      <c r="Q158" s="495"/>
    </row>
    <row r="159" spans="1:17" ht="45" customHeight="1" x14ac:dyDescent="0.15">
      <c r="A159" s="339" t="s">
        <v>524</v>
      </c>
      <c r="B159" s="746" t="s">
        <v>165</v>
      </c>
      <c r="C159" s="746"/>
      <c r="D159" s="746"/>
      <c r="E159" s="746"/>
      <c r="F159" s="746"/>
      <c r="G159" s="746"/>
      <c r="H159" s="746"/>
      <c r="I159" s="746"/>
      <c r="J159" s="746"/>
      <c r="K159" s="746"/>
      <c r="L159" s="746"/>
      <c r="M159" s="746"/>
      <c r="N159" s="746"/>
      <c r="O159" s="462"/>
      <c r="P159" s="452"/>
      <c r="Q159" s="453"/>
    </row>
    <row r="160" spans="1:17" ht="75" customHeight="1" x14ac:dyDescent="0.15">
      <c r="A160" s="339" t="s">
        <v>525</v>
      </c>
      <c r="B160" s="508" t="s">
        <v>186</v>
      </c>
      <c r="C160" s="508"/>
      <c r="D160" s="508"/>
      <c r="E160" s="508"/>
      <c r="F160" s="508"/>
      <c r="G160" s="508"/>
      <c r="H160" s="508"/>
      <c r="I160" s="508"/>
      <c r="J160" s="508"/>
      <c r="K160" s="508"/>
      <c r="L160" s="508"/>
      <c r="M160" s="508"/>
      <c r="N160" s="508"/>
      <c r="O160" s="509"/>
      <c r="P160" s="454"/>
      <c r="Q160" s="455"/>
    </row>
    <row r="161" spans="1:17" ht="60" customHeight="1" x14ac:dyDescent="0.15">
      <c r="A161" s="339" t="s">
        <v>526</v>
      </c>
      <c r="B161" s="746" t="s">
        <v>582</v>
      </c>
      <c r="C161" s="746"/>
      <c r="D161" s="746"/>
      <c r="E161" s="746"/>
      <c r="F161" s="746"/>
      <c r="G161" s="746"/>
      <c r="H161" s="746"/>
      <c r="I161" s="746"/>
      <c r="J161" s="746"/>
      <c r="K161" s="746"/>
      <c r="L161" s="746"/>
      <c r="M161" s="746"/>
      <c r="N161" s="746"/>
      <c r="O161" s="462"/>
      <c r="P161" s="452"/>
      <c r="Q161" s="453"/>
    </row>
    <row r="162" spans="1:17" ht="238.5" customHeight="1" x14ac:dyDescent="0.15">
      <c r="A162" s="339" t="s">
        <v>527</v>
      </c>
      <c r="B162" s="508" t="s">
        <v>681</v>
      </c>
      <c r="C162" s="508"/>
      <c r="D162" s="508"/>
      <c r="E162" s="508"/>
      <c r="F162" s="508"/>
      <c r="G162" s="508"/>
      <c r="H162" s="508"/>
      <c r="I162" s="508"/>
      <c r="J162" s="508"/>
      <c r="K162" s="508"/>
      <c r="L162" s="508"/>
      <c r="M162" s="508"/>
      <c r="N162" s="508"/>
      <c r="O162" s="509"/>
      <c r="P162" s="454"/>
      <c r="Q162" s="455"/>
    </row>
    <row r="163" spans="1:17" ht="30" customHeight="1" x14ac:dyDescent="0.15">
      <c r="A163" s="258" t="s">
        <v>118</v>
      </c>
      <c r="B163" s="408" t="s">
        <v>40</v>
      </c>
      <c r="C163" s="408"/>
      <c r="D163" s="408"/>
      <c r="E163" s="408"/>
      <c r="F163" s="408"/>
      <c r="G163" s="408"/>
      <c r="H163" s="408"/>
      <c r="I163" s="408"/>
      <c r="J163" s="408"/>
      <c r="K163" s="408"/>
      <c r="L163" s="408"/>
      <c r="M163" s="408"/>
      <c r="N163" s="408"/>
      <c r="O163" s="409"/>
      <c r="P163" s="454"/>
      <c r="Q163" s="455"/>
    </row>
    <row r="164" spans="1:17" ht="30" customHeight="1" x14ac:dyDescent="0.15">
      <c r="A164" s="404" t="s">
        <v>119</v>
      </c>
      <c r="B164" s="411" t="s">
        <v>315</v>
      </c>
      <c r="C164" s="411"/>
      <c r="D164" s="411"/>
      <c r="E164" s="411"/>
      <c r="F164" s="411"/>
      <c r="G164" s="411"/>
      <c r="H164" s="411"/>
      <c r="I164" s="411"/>
      <c r="J164" s="411"/>
      <c r="K164" s="411"/>
      <c r="L164" s="411"/>
      <c r="M164" s="411"/>
      <c r="N164" s="411"/>
      <c r="O164" s="609"/>
      <c r="P164" s="450"/>
      <c r="Q164" s="451"/>
    </row>
    <row r="165" spans="1:17" ht="60" customHeight="1" x14ac:dyDescent="0.15">
      <c r="A165" s="465"/>
      <c r="B165" s="407" t="s">
        <v>314</v>
      </c>
      <c r="C165" s="529"/>
      <c r="D165" s="529"/>
      <c r="E165" s="529"/>
      <c r="F165" s="529"/>
      <c r="G165" s="529"/>
      <c r="H165" s="529"/>
      <c r="I165" s="529"/>
      <c r="J165" s="529"/>
      <c r="K165" s="529"/>
      <c r="L165" s="529"/>
      <c r="M165" s="529"/>
      <c r="N165" s="529"/>
      <c r="O165" s="529"/>
      <c r="P165" s="452"/>
      <c r="Q165" s="453"/>
    </row>
    <row r="166" spans="1:17" ht="60" customHeight="1" x14ac:dyDescent="0.15">
      <c r="A166" s="404" t="s">
        <v>120</v>
      </c>
      <c r="B166" s="814" t="s">
        <v>763</v>
      </c>
      <c r="C166" s="815"/>
      <c r="D166" s="815"/>
      <c r="E166" s="815"/>
      <c r="F166" s="815"/>
      <c r="G166" s="815"/>
      <c r="H166" s="815"/>
      <c r="I166" s="815"/>
      <c r="J166" s="815"/>
      <c r="K166" s="815"/>
      <c r="L166" s="815"/>
      <c r="M166" s="815"/>
      <c r="N166" s="815"/>
      <c r="O166" s="815"/>
      <c r="P166" s="450"/>
      <c r="Q166" s="451"/>
    </row>
    <row r="167" spans="1:17" ht="30" customHeight="1" x14ac:dyDescent="0.15">
      <c r="A167" s="405"/>
      <c r="B167" s="770" t="s">
        <v>346</v>
      </c>
      <c r="C167" s="540"/>
      <c r="D167" s="540"/>
      <c r="E167" s="540"/>
      <c r="F167" s="540"/>
      <c r="G167" s="540"/>
      <c r="H167" s="540"/>
      <c r="I167" s="540"/>
      <c r="J167" s="540"/>
      <c r="K167" s="540"/>
      <c r="L167" s="540"/>
      <c r="M167" s="540"/>
      <c r="N167" s="540"/>
      <c r="O167" s="540"/>
      <c r="P167" s="747"/>
      <c r="Q167" s="748"/>
    </row>
    <row r="168" spans="1:17" ht="30" customHeight="1" x14ac:dyDescent="0.15">
      <c r="A168" s="465"/>
      <c r="B168" s="771" t="s">
        <v>345</v>
      </c>
      <c r="C168" s="772"/>
      <c r="D168" s="772"/>
      <c r="E168" s="772"/>
      <c r="F168" s="772"/>
      <c r="G168" s="772"/>
      <c r="H168" s="772"/>
      <c r="I168" s="772"/>
      <c r="J168" s="772"/>
      <c r="K168" s="772"/>
      <c r="L168" s="772"/>
      <c r="M168" s="772"/>
      <c r="N168" s="772"/>
      <c r="O168" s="772"/>
      <c r="P168" s="452"/>
      <c r="Q168" s="453"/>
    </row>
    <row r="169" spans="1:17" ht="75" customHeight="1" x14ac:dyDescent="0.15">
      <c r="A169" s="258" t="s">
        <v>121</v>
      </c>
      <c r="B169" s="508" t="s">
        <v>764</v>
      </c>
      <c r="C169" s="508"/>
      <c r="D169" s="508"/>
      <c r="E169" s="508"/>
      <c r="F169" s="508"/>
      <c r="G169" s="508"/>
      <c r="H169" s="508"/>
      <c r="I169" s="508"/>
      <c r="J169" s="508"/>
      <c r="K169" s="508"/>
      <c r="L169" s="508"/>
      <c r="M169" s="508"/>
      <c r="N169" s="508"/>
      <c r="O169" s="509"/>
      <c r="P169" s="454"/>
      <c r="Q169" s="455"/>
    </row>
    <row r="170" spans="1:17" ht="60" customHeight="1" x14ac:dyDescent="0.15">
      <c r="A170" s="258" t="s">
        <v>122</v>
      </c>
      <c r="B170" s="773" t="s">
        <v>765</v>
      </c>
      <c r="C170" s="773"/>
      <c r="D170" s="773"/>
      <c r="E170" s="773"/>
      <c r="F170" s="773"/>
      <c r="G170" s="773"/>
      <c r="H170" s="773"/>
      <c r="I170" s="773"/>
      <c r="J170" s="773"/>
      <c r="K170" s="773"/>
      <c r="L170" s="773"/>
      <c r="M170" s="773"/>
      <c r="N170" s="773"/>
      <c r="O170" s="774"/>
      <c r="P170" s="454"/>
      <c r="Q170" s="455"/>
    </row>
    <row r="171" spans="1:17" ht="75" customHeight="1" x14ac:dyDescent="0.15">
      <c r="A171" s="258" t="s">
        <v>123</v>
      </c>
      <c r="B171" s="811" t="s">
        <v>254</v>
      </c>
      <c r="C171" s="773"/>
      <c r="D171" s="773"/>
      <c r="E171" s="773"/>
      <c r="F171" s="773"/>
      <c r="G171" s="773"/>
      <c r="H171" s="773"/>
      <c r="I171" s="773"/>
      <c r="J171" s="773"/>
      <c r="K171" s="773"/>
      <c r="L171" s="773"/>
      <c r="M171" s="773"/>
      <c r="N171" s="773"/>
      <c r="O171" s="774"/>
      <c r="P171" s="454"/>
      <c r="Q171" s="455"/>
    </row>
    <row r="172" spans="1:17" ht="119.25" customHeight="1" x14ac:dyDescent="0.15">
      <c r="A172" s="404" t="s">
        <v>124</v>
      </c>
      <c r="B172" s="609" t="s">
        <v>583</v>
      </c>
      <c r="C172" s="607"/>
      <c r="D172" s="607"/>
      <c r="E172" s="607"/>
      <c r="F172" s="607"/>
      <c r="G172" s="607"/>
      <c r="H172" s="607"/>
      <c r="I172" s="607"/>
      <c r="J172" s="607"/>
      <c r="K172" s="607"/>
      <c r="L172" s="607"/>
      <c r="M172" s="607"/>
      <c r="N172" s="607"/>
      <c r="O172" s="610"/>
      <c r="P172" s="450"/>
      <c r="Q172" s="451"/>
    </row>
    <row r="173" spans="1:17" ht="9" hidden="1" customHeight="1" x14ac:dyDescent="0.15">
      <c r="A173" s="465"/>
      <c r="B173" s="407"/>
      <c r="C173" s="529"/>
      <c r="D173" s="529"/>
      <c r="E173" s="529"/>
      <c r="F173" s="529"/>
      <c r="G173" s="529"/>
      <c r="H173" s="529"/>
      <c r="I173" s="529"/>
      <c r="J173" s="529"/>
      <c r="K173" s="529"/>
      <c r="L173" s="529"/>
      <c r="M173" s="529"/>
      <c r="N173" s="529"/>
      <c r="O173" s="530"/>
      <c r="P173" s="452"/>
      <c r="Q173" s="453"/>
    </row>
    <row r="174" spans="1:17" ht="60" customHeight="1" x14ac:dyDescent="0.15">
      <c r="A174" s="767" t="s">
        <v>125</v>
      </c>
      <c r="B174" s="459" t="s">
        <v>309</v>
      </c>
      <c r="C174" s="460"/>
      <c r="D174" s="460"/>
      <c r="E174" s="460"/>
      <c r="F174" s="460"/>
      <c r="G174" s="460"/>
      <c r="H174" s="460"/>
      <c r="I174" s="460"/>
      <c r="J174" s="460"/>
      <c r="K174" s="460"/>
      <c r="L174" s="460"/>
      <c r="M174" s="460"/>
      <c r="N174" s="460"/>
      <c r="O174" s="460"/>
      <c r="P174" s="450"/>
      <c r="Q174" s="451"/>
    </row>
    <row r="175" spans="1:17" ht="135" customHeight="1" x14ac:dyDescent="0.15">
      <c r="A175" s="488"/>
      <c r="B175" s="770" t="s">
        <v>308</v>
      </c>
      <c r="C175" s="540"/>
      <c r="D175" s="540"/>
      <c r="E175" s="540"/>
      <c r="F175" s="540"/>
      <c r="G175" s="540"/>
      <c r="H175" s="540"/>
      <c r="I175" s="540"/>
      <c r="J175" s="540"/>
      <c r="K175" s="540"/>
      <c r="L175" s="540"/>
      <c r="M175" s="540"/>
      <c r="N175" s="540"/>
      <c r="O175" s="540"/>
      <c r="P175" s="747"/>
      <c r="Q175" s="748"/>
    </row>
    <row r="176" spans="1:17" ht="75" customHeight="1" x14ac:dyDescent="0.15">
      <c r="A176" s="494"/>
      <c r="B176" s="462" t="s">
        <v>310</v>
      </c>
      <c r="C176" s="463"/>
      <c r="D176" s="463"/>
      <c r="E176" s="463"/>
      <c r="F176" s="463"/>
      <c r="G176" s="463"/>
      <c r="H176" s="463"/>
      <c r="I176" s="463"/>
      <c r="J176" s="463"/>
      <c r="K176" s="463"/>
      <c r="L176" s="463"/>
      <c r="M176" s="463"/>
      <c r="N176" s="463"/>
      <c r="O176" s="463"/>
      <c r="P176" s="452"/>
      <c r="Q176" s="453"/>
    </row>
    <row r="177" spans="1:17" ht="30" customHeight="1" x14ac:dyDescent="0.15">
      <c r="A177" s="258" t="s">
        <v>159</v>
      </c>
      <c r="B177" s="406" t="s">
        <v>571</v>
      </c>
      <c r="C177" s="746"/>
      <c r="D177" s="746"/>
      <c r="E177" s="746"/>
      <c r="F177" s="746"/>
      <c r="G177" s="746"/>
      <c r="H177" s="746"/>
      <c r="I177" s="746"/>
      <c r="J177" s="746"/>
      <c r="K177" s="746"/>
      <c r="L177" s="746"/>
      <c r="M177" s="746"/>
      <c r="N177" s="746"/>
      <c r="O177" s="462"/>
      <c r="P177" s="454"/>
      <c r="Q177" s="455"/>
    </row>
    <row r="178" spans="1:17" ht="90" customHeight="1" x14ac:dyDescent="0.15">
      <c r="A178" s="258" t="s">
        <v>160</v>
      </c>
      <c r="B178" s="508" t="s">
        <v>766</v>
      </c>
      <c r="C178" s="508"/>
      <c r="D178" s="508"/>
      <c r="E178" s="508"/>
      <c r="F178" s="508"/>
      <c r="G178" s="508"/>
      <c r="H178" s="508"/>
      <c r="I178" s="508"/>
      <c r="J178" s="508"/>
      <c r="K178" s="508"/>
      <c r="L178" s="508"/>
      <c r="M178" s="508"/>
      <c r="N178" s="508"/>
      <c r="O178" s="509"/>
      <c r="P178" s="454"/>
      <c r="Q178" s="455"/>
    </row>
    <row r="179" spans="1:17" ht="90" customHeight="1" x14ac:dyDescent="0.15">
      <c r="A179" s="258" t="s">
        <v>161</v>
      </c>
      <c r="B179" s="508" t="s">
        <v>767</v>
      </c>
      <c r="C179" s="508"/>
      <c r="D179" s="508"/>
      <c r="E179" s="508"/>
      <c r="F179" s="508"/>
      <c r="G179" s="508"/>
      <c r="H179" s="508"/>
      <c r="I179" s="508"/>
      <c r="J179" s="508"/>
      <c r="K179" s="508"/>
      <c r="L179" s="508"/>
      <c r="M179" s="508"/>
      <c r="N179" s="508"/>
      <c r="O179" s="509"/>
      <c r="P179" s="454"/>
      <c r="Q179" s="455"/>
    </row>
    <row r="180" spans="1:17" ht="90" customHeight="1" x14ac:dyDescent="0.15">
      <c r="A180" s="258" t="s">
        <v>162</v>
      </c>
      <c r="B180" s="408" t="s">
        <v>768</v>
      </c>
      <c r="C180" s="408"/>
      <c r="D180" s="408"/>
      <c r="E180" s="408"/>
      <c r="F180" s="408"/>
      <c r="G180" s="408"/>
      <c r="H180" s="408"/>
      <c r="I180" s="408"/>
      <c r="J180" s="408"/>
      <c r="K180" s="408"/>
      <c r="L180" s="408"/>
      <c r="M180" s="408"/>
      <c r="N180" s="408"/>
      <c r="O180" s="409"/>
      <c r="P180" s="454"/>
      <c r="Q180" s="455"/>
    </row>
    <row r="181" spans="1:17" ht="60" customHeight="1" x14ac:dyDescent="0.15">
      <c r="A181" s="507" t="s">
        <v>200</v>
      </c>
      <c r="B181" s="411" t="s">
        <v>769</v>
      </c>
      <c r="C181" s="411"/>
      <c r="D181" s="411"/>
      <c r="E181" s="411"/>
      <c r="F181" s="411"/>
      <c r="G181" s="411"/>
      <c r="H181" s="411"/>
      <c r="I181" s="411"/>
      <c r="J181" s="411"/>
      <c r="K181" s="411"/>
      <c r="L181" s="411"/>
      <c r="M181" s="411"/>
      <c r="N181" s="411"/>
      <c r="O181" s="609"/>
      <c r="P181" s="450"/>
      <c r="Q181" s="451"/>
    </row>
    <row r="182" spans="1:17" ht="45" customHeight="1" x14ac:dyDescent="0.15">
      <c r="A182" s="507"/>
      <c r="B182" s="340" t="s">
        <v>243</v>
      </c>
      <c r="C182" s="506" t="s">
        <v>246</v>
      </c>
      <c r="D182" s="506"/>
      <c r="E182" s="506"/>
      <c r="F182" s="506"/>
      <c r="G182" s="506"/>
      <c r="H182" s="506"/>
      <c r="I182" s="506"/>
      <c r="J182" s="506"/>
      <c r="K182" s="506"/>
      <c r="L182" s="506"/>
      <c r="M182" s="506"/>
      <c r="N182" s="506"/>
      <c r="O182" s="506"/>
      <c r="P182" s="488"/>
      <c r="Q182" s="493"/>
    </row>
    <row r="183" spans="1:17" ht="45" customHeight="1" x14ac:dyDescent="0.15">
      <c r="A183" s="507"/>
      <c r="B183" s="340" t="s">
        <v>244</v>
      </c>
      <c r="C183" s="506" t="s">
        <v>247</v>
      </c>
      <c r="D183" s="506"/>
      <c r="E183" s="506"/>
      <c r="F183" s="506"/>
      <c r="G183" s="506"/>
      <c r="H183" s="506"/>
      <c r="I183" s="506"/>
      <c r="J183" s="506"/>
      <c r="K183" s="506"/>
      <c r="L183" s="506"/>
      <c r="M183" s="506"/>
      <c r="N183" s="506"/>
      <c r="O183" s="506"/>
      <c r="P183" s="488"/>
      <c r="Q183" s="493"/>
    </row>
    <row r="184" spans="1:17" ht="60" customHeight="1" x14ac:dyDescent="0.15">
      <c r="A184" s="507"/>
      <c r="B184" s="340" t="s">
        <v>245</v>
      </c>
      <c r="C184" s="506" t="s">
        <v>248</v>
      </c>
      <c r="D184" s="506"/>
      <c r="E184" s="506"/>
      <c r="F184" s="506"/>
      <c r="G184" s="506"/>
      <c r="H184" s="506"/>
      <c r="I184" s="506"/>
      <c r="J184" s="506"/>
      <c r="K184" s="506"/>
      <c r="L184" s="506"/>
      <c r="M184" s="506"/>
      <c r="N184" s="506"/>
      <c r="O184" s="506"/>
      <c r="P184" s="488"/>
      <c r="Q184" s="493"/>
    </row>
    <row r="185" spans="1:17" ht="45" customHeight="1" x14ac:dyDescent="0.15">
      <c r="A185" s="507"/>
      <c r="B185" s="775" t="s">
        <v>187</v>
      </c>
      <c r="C185" s="776"/>
      <c r="D185" s="776"/>
      <c r="E185" s="776"/>
      <c r="F185" s="776"/>
      <c r="G185" s="776"/>
      <c r="H185" s="776"/>
      <c r="I185" s="776"/>
      <c r="J185" s="776"/>
      <c r="K185" s="776"/>
      <c r="L185" s="776"/>
      <c r="M185" s="776"/>
      <c r="N185" s="776"/>
      <c r="O185" s="776"/>
      <c r="P185" s="488"/>
      <c r="Q185" s="493"/>
    </row>
    <row r="186" spans="1:17" ht="45" customHeight="1" x14ac:dyDescent="0.15">
      <c r="A186" s="507"/>
      <c r="B186" s="812" t="s">
        <v>241</v>
      </c>
      <c r="C186" s="813"/>
      <c r="D186" s="813"/>
      <c r="E186" s="813"/>
      <c r="F186" s="813"/>
      <c r="G186" s="813"/>
      <c r="H186" s="813"/>
      <c r="I186" s="813"/>
      <c r="J186" s="813"/>
      <c r="K186" s="813"/>
      <c r="L186" s="813"/>
      <c r="M186" s="813"/>
      <c r="N186" s="813"/>
      <c r="O186" s="813"/>
      <c r="P186" s="494"/>
      <c r="Q186" s="495"/>
    </row>
    <row r="187" spans="1:17" ht="60" customHeight="1" x14ac:dyDescent="0.15">
      <c r="A187" s="258" t="s">
        <v>201</v>
      </c>
      <c r="B187" s="508" t="s">
        <v>770</v>
      </c>
      <c r="C187" s="508"/>
      <c r="D187" s="508"/>
      <c r="E187" s="508"/>
      <c r="F187" s="508"/>
      <c r="G187" s="508"/>
      <c r="H187" s="508"/>
      <c r="I187" s="508"/>
      <c r="J187" s="508"/>
      <c r="K187" s="508"/>
      <c r="L187" s="508"/>
      <c r="M187" s="508"/>
      <c r="N187" s="508"/>
      <c r="O187" s="509"/>
      <c r="P187" s="454"/>
      <c r="Q187" s="455"/>
    </row>
    <row r="188" spans="1:17" ht="153" customHeight="1" x14ac:dyDescent="0.15">
      <c r="A188" s="258" t="s">
        <v>202</v>
      </c>
      <c r="B188" s="508" t="s">
        <v>584</v>
      </c>
      <c r="C188" s="508"/>
      <c r="D188" s="508"/>
      <c r="E188" s="508"/>
      <c r="F188" s="508"/>
      <c r="G188" s="508"/>
      <c r="H188" s="508"/>
      <c r="I188" s="508"/>
      <c r="J188" s="508"/>
      <c r="K188" s="508"/>
      <c r="L188" s="508"/>
      <c r="M188" s="508"/>
      <c r="N188" s="508"/>
      <c r="O188" s="509"/>
      <c r="P188" s="454"/>
      <c r="Q188" s="455"/>
    </row>
    <row r="189" spans="1:17" ht="75" customHeight="1" x14ac:dyDescent="0.15">
      <c r="A189" s="258" t="s">
        <v>474</v>
      </c>
      <c r="B189" s="508" t="s">
        <v>771</v>
      </c>
      <c r="C189" s="508"/>
      <c r="D189" s="508"/>
      <c r="E189" s="508"/>
      <c r="F189" s="508"/>
      <c r="G189" s="508"/>
      <c r="H189" s="508"/>
      <c r="I189" s="508"/>
      <c r="J189" s="508"/>
      <c r="K189" s="508"/>
      <c r="L189" s="508"/>
      <c r="M189" s="508"/>
      <c r="N189" s="508"/>
      <c r="O189" s="509"/>
      <c r="P189" s="454"/>
      <c r="Q189" s="455"/>
    </row>
    <row r="190" spans="1:17" ht="60" customHeight="1" x14ac:dyDescent="0.15">
      <c r="A190" s="258" t="s">
        <v>528</v>
      </c>
      <c r="B190" s="508" t="s">
        <v>242</v>
      </c>
      <c r="C190" s="508"/>
      <c r="D190" s="508"/>
      <c r="E190" s="508"/>
      <c r="F190" s="508"/>
      <c r="G190" s="508"/>
      <c r="H190" s="508"/>
      <c r="I190" s="508"/>
      <c r="J190" s="508"/>
      <c r="K190" s="508"/>
      <c r="L190" s="508"/>
      <c r="M190" s="508"/>
      <c r="N190" s="508"/>
      <c r="O190" s="509"/>
      <c r="P190" s="454"/>
      <c r="Q190" s="455"/>
    </row>
    <row r="191" spans="1:17" ht="68.25" customHeight="1" x14ac:dyDescent="0.15">
      <c r="A191" s="258" t="s">
        <v>529</v>
      </c>
      <c r="B191" s="508" t="s">
        <v>585</v>
      </c>
      <c r="C191" s="508"/>
      <c r="D191" s="508"/>
      <c r="E191" s="508"/>
      <c r="F191" s="508"/>
      <c r="G191" s="508"/>
      <c r="H191" s="508"/>
      <c r="I191" s="508"/>
      <c r="J191" s="508"/>
      <c r="K191" s="508"/>
      <c r="L191" s="508"/>
      <c r="M191" s="508"/>
      <c r="N191" s="508"/>
      <c r="O191" s="509"/>
      <c r="P191" s="454"/>
      <c r="Q191" s="455"/>
    </row>
    <row r="192" spans="1:17" ht="60" customHeight="1" thickBot="1" x14ac:dyDescent="0.2">
      <c r="A192" s="299" t="s">
        <v>530</v>
      </c>
      <c r="B192" s="486" t="s">
        <v>166</v>
      </c>
      <c r="C192" s="486"/>
      <c r="D192" s="486"/>
      <c r="E192" s="486"/>
      <c r="F192" s="486"/>
      <c r="G192" s="486"/>
      <c r="H192" s="486"/>
      <c r="I192" s="486"/>
      <c r="J192" s="486"/>
      <c r="K192" s="486"/>
      <c r="L192" s="486"/>
      <c r="M192" s="486"/>
      <c r="N192" s="486"/>
      <c r="O192" s="818"/>
      <c r="P192" s="466"/>
      <c r="Q192" s="467"/>
    </row>
    <row r="193" spans="1:17" x14ac:dyDescent="0.15"/>
    <row r="194" spans="1:17" s="280" customFormat="1" ht="15" thickBot="1" x14ac:dyDescent="0.2">
      <c r="A194" s="433" t="s">
        <v>407</v>
      </c>
      <c r="B194" s="433"/>
      <c r="C194" s="433"/>
      <c r="D194" s="433"/>
      <c r="E194" s="433"/>
      <c r="F194" s="433"/>
      <c r="G194" s="433"/>
      <c r="H194" s="433"/>
      <c r="I194" s="433"/>
      <c r="J194" s="433"/>
      <c r="K194" s="433"/>
      <c r="L194" s="433"/>
      <c r="M194" s="433"/>
      <c r="N194" s="433"/>
      <c r="O194" s="433"/>
      <c r="P194" s="433"/>
      <c r="Q194" s="433"/>
    </row>
    <row r="195" spans="1:17" ht="45" customHeight="1" x14ac:dyDescent="0.15">
      <c r="A195" s="257" t="s">
        <v>105</v>
      </c>
      <c r="B195" s="816" t="s">
        <v>24</v>
      </c>
      <c r="C195" s="816"/>
      <c r="D195" s="816"/>
      <c r="E195" s="816"/>
      <c r="F195" s="816"/>
      <c r="G195" s="816"/>
      <c r="H195" s="816"/>
      <c r="I195" s="816"/>
      <c r="J195" s="816"/>
      <c r="K195" s="816"/>
      <c r="L195" s="816"/>
      <c r="M195" s="816"/>
      <c r="N195" s="816"/>
      <c r="O195" s="817"/>
      <c r="P195" s="448"/>
      <c r="Q195" s="449"/>
    </row>
    <row r="196" spans="1:17" ht="45" customHeight="1" thickBot="1" x14ac:dyDescent="0.2">
      <c r="A196" s="299" t="s">
        <v>106</v>
      </c>
      <c r="B196" s="486" t="s">
        <v>25</v>
      </c>
      <c r="C196" s="486"/>
      <c r="D196" s="486"/>
      <c r="E196" s="486"/>
      <c r="F196" s="486"/>
      <c r="G196" s="486"/>
      <c r="H196" s="486"/>
      <c r="I196" s="486"/>
      <c r="J196" s="486"/>
      <c r="K196" s="486"/>
      <c r="L196" s="486"/>
      <c r="M196" s="486"/>
      <c r="N196" s="486"/>
      <c r="O196" s="501"/>
      <c r="P196" s="466"/>
      <c r="Q196" s="467"/>
    </row>
    <row r="197" spans="1:17" x14ac:dyDescent="0.15"/>
    <row r="198" spans="1:17" s="280" customFormat="1" ht="15" thickBot="1" x14ac:dyDescent="0.2">
      <c r="A198" s="433" t="s">
        <v>406</v>
      </c>
      <c r="B198" s="433"/>
      <c r="C198" s="433"/>
      <c r="D198" s="433"/>
      <c r="E198" s="433"/>
      <c r="F198" s="433"/>
      <c r="G198" s="433"/>
      <c r="H198" s="433"/>
      <c r="I198" s="433"/>
      <c r="J198" s="433"/>
      <c r="K198" s="433"/>
      <c r="L198" s="433"/>
      <c r="M198" s="433"/>
      <c r="N198" s="433"/>
      <c r="O198" s="433"/>
      <c r="P198" s="433"/>
      <c r="Q198" s="433"/>
    </row>
    <row r="199" spans="1:17" ht="60" customHeight="1" thickBot="1" x14ac:dyDescent="0.2">
      <c r="A199" s="322" t="s">
        <v>105</v>
      </c>
      <c r="B199" s="502" t="s">
        <v>14</v>
      </c>
      <c r="C199" s="502"/>
      <c r="D199" s="502"/>
      <c r="E199" s="502"/>
      <c r="F199" s="502"/>
      <c r="G199" s="502"/>
      <c r="H199" s="502"/>
      <c r="I199" s="502"/>
      <c r="J199" s="502"/>
      <c r="K199" s="502"/>
      <c r="L199" s="502"/>
      <c r="M199" s="502"/>
      <c r="N199" s="502"/>
      <c r="O199" s="503"/>
      <c r="P199" s="484"/>
      <c r="Q199" s="485"/>
    </row>
    <row r="200" spans="1:17" x14ac:dyDescent="0.15"/>
    <row r="201" spans="1:17" s="280" customFormat="1" ht="15" thickBot="1" x14ac:dyDescent="0.2">
      <c r="A201" s="433" t="s">
        <v>405</v>
      </c>
      <c r="B201" s="433"/>
      <c r="C201" s="433"/>
      <c r="D201" s="433"/>
      <c r="E201" s="433"/>
      <c r="F201" s="433"/>
      <c r="G201" s="433"/>
      <c r="H201" s="433"/>
      <c r="I201" s="433"/>
      <c r="J201" s="433"/>
      <c r="K201" s="433"/>
      <c r="L201" s="433"/>
      <c r="M201" s="433"/>
      <c r="N201" s="433"/>
      <c r="O201" s="433"/>
      <c r="P201" s="433"/>
      <c r="Q201" s="433"/>
    </row>
    <row r="202" spans="1:17" ht="30" customHeight="1" x14ac:dyDescent="0.15">
      <c r="A202" s="456" t="s">
        <v>126</v>
      </c>
      <c r="B202" s="504" t="s">
        <v>81</v>
      </c>
      <c r="C202" s="504"/>
      <c r="D202" s="504"/>
      <c r="E202" s="504"/>
      <c r="F202" s="504"/>
      <c r="G202" s="504"/>
      <c r="H202" s="504"/>
      <c r="I202" s="504"/>
      <c r="J202" s="504"/>
      <c r="K202" s="504"/>
      <c r="L202" s="504"/>
      <c r="M202" s="504"/>
      <c r="N202" s="504"/>
      <c r="O202" s="505"/>
      <c r="P202" s="468"/>
      <c r="Q202" s="469"/>
    </row>
    <row r="203" spans="1:17" ht="30" customHeight="1" x14ac:dyDescent="0.15">
      <c r="A203" s="488"/>
      <c r="B203" s="341" t="s">
        <v>312</v>
      </c>
      <c r="C203" s="415" t="s">
        <v>316</v>
      </c>
      <c r="D203" s="415"/>
      <c r="E203" s="415"/>
      <c r="F203" s="415"/>
      <c r="G203" s="415"/>
      <c r="H203" s="415"/>
      <c r="I203" s="415"/>
      <c r="J203" s="415"/>
      <c r="K203" s="415"/>
      <c r="L203" s="415"/>
      <c r="M203" s="415"/>
      <c r="N203" s="415"/>
      <c r="O203" s="416"/>
      <c r="P203" s="747"/>
      <c r="Q203" s="748"/>
    </row>
    <row r="204" spans="1:17" ht="30" customHeight="1" thickBot="1" x14ac:dyDescent="0.2">
      <c r="A204" s="447"/>
      <c r="B204" s="342" t="s">
        <v>313</v>
      </c>
      <c r="C204" s="497" t="s">
        <v>311</v>
      </c>
      <c r="D204" s="497"/>
      <c r="E204" s="497"/>
      <c r="F204" s="497"/>
      <c r="G204" s="497"/>
      <c r="H204" s="497"/>
      <c r="I204" s="497"/>
      <c r="J204" s="497"/>
      <c r="K204" s="497"/>
      <c r="L204" s="497"/>
      <c r="M204" s="497"/>
      <c r="N204" s="497"/>
      <c r="O204" s="498"/>
      <c r="P204" s="470"/>
      <c r="Q204" s="471"/>
    </row>
    <row r="205" spans="1:17" x14ac:dyDescent="0.15"/>
    <row r="206" spans="1:17" s="266" customFormat="1" ht="15" thickBot="1" x14ac:dyDescent="0.2">
      <c r="A206" s="433" t="s">
        <v>404</v>
      </c>
      <c r="B206" s="433"/>
      <c r="C206" s="433"/>
      <c r="D206" s="433"/>
      <c r="E206" s="433"/>
      <c r="F206" s="433"/>
      <c r="G206" s="433"/>
      <c r="H206" s="433"/>
      <c r="I206" s="433"/>
      <c r="J206" s="433"/>
      <c r="K206" s="433"/>
      <c r="L206" s="433"/>
      <c r="M206" s="433"/>
      <c r="N206" s="433"/>
      <c r="O206" s="433"/>
      <c r="P206" s="433"/>
      <c r="Q206" s="433"/>
    </row>
    <row r="207" spans="1:17" ht="30" customHeight="1" thickBot="1" x14ac:dyDescent="0.2">
      <c r="A207" s="487" t="s">
        <v>105</v>
      </c>
      <c r="B207" s="442" t="s">
        <v>772</v>
      </c>
      <c r="C207" s="443"/>
      <c r="D207" s="443"/>
      <c r="E207" s="443"/>
      <c r="F207" s="443"/>
      <c r="G207" s="443"/>
      <c r="H207" s="443"/>
      <c r="I207" s="443"/>
      <c r="J207" s="443"/>
      <c r="K207" s="443"/>
      <c r="L207" s="443"/>
      <c r="M207" s="443"/>
      <c r="N207" s="443"/>
      <c r="O207" s="443"/>
      <c r="P207" s="443"/>
      <c r="Q207" s="444"/>
    </row>
    <row r="208" spans="1:17" ht="30" customHeight="1" x14ac:dyDescent="0.15">
      <c r="A208" s="488"/>
      <c r="B208" s="343" t="s">
        <v>312</v>
      </c>
      <c r="C208" s="676" t="s">
        <v>317</v>
      </c>
      <c r="D208" s="676"/>
      <c r="E208" s="676"/>
      <c r="F208" s="676"/>
      <c r="G208" s="676"/>
      <c r="H208" s="676"/>
      <c r="I208" s="676"/>
      <c r="J208" s="676"/>
      <c r="K208" s="676"/>
      <c r="L208" s="676"/>
      <c r="M208" s="676"/>
      <c r="N208" s="676"/>
      <c r="O208" s="677"/>
      <c r="P208" s="421"/>
      <c r="Q208" s="422"/>
    </row>
    <row r="209" spans="1:17" ht="30" customHeight="1" x14ac:dyDescent="0.15">
      <c r="A209" s="488"/>
      <c r="B209" s="344" t="s">
        <v>322</v>
      </c>
      <c r="C209" s="457" t="s">
        <v>318</v>
      </c>
      <c r="D209" s="457"/>
      <c r="E209" s="457"/>
      <c r="F209" s="457"/>
      <c r="G209" s="457"/>
      <c r="H209" s="457"/>
      <c r="I209" s="457"/>
      <c r="J209" s="457"/>
      <c r="K209" s="457"/>
      <c r="L209" s="457"/>
      <c r="M209" s="457"/>
      <c r="N209" s="457"/>
      <c r="O209" s="458"/>
      <c r="P209" s="424"/>
      <c r="Q209" s="425"/>
    </row>
    <row r="210" spans="1:17" ht="30" customHeight="1" x14ac:dyDescent="0.15">
      <c r="A210" s="488"/>
      <c r="B210" s="343" t="s">
        <v>324</v>
      </c>
      <c r="C210" s="676" t="s">
        <v>319</v>
      </c>
      <c r="D210" s="676"/>
      <c r="E210" s="676"/>
      <c r="F210" s="676"/>
      <c r="G210" s="676"/>
      <c r="H210" s="676"/>
      <c r="I210" s="676"/>
      <c r="J210" s="676"/>
      <c r="K210" s="676"/>
      <c r="L210" s="676"/>
      <c r="M210" s="676"/>
      <c r="N210" s="676"/>
      <c r="O210" s="677"/>
      <c r="P210" s="424"/>
      <c r="Q210" s="425"/>
    </row>
    <row r="211" spans="1:17" ht="30" customHeight="1" x14ac:dyDescent="0.15">
      <c r="A211" s="488"/>
      <c r="B211" s="344" t="s">
        <v>325</v>
      </c>
      <c r="C211" s="457" t="s">
        <v>320</v>
      </c>
      <c r="D211" s="457"/>
      <c r="E211" s="457"/>
      <c r="F211" s="457"/>
      <c r="G211" s="457"/>
      <c r="H211" s="457"/>
      <c r="I211" s="457"/>
      <c r="J211" s="457"/>
      <c r="K211" s="457"/>
      <c r="L211" s="457"/>
      <c r="M211" s="457"/>
      <c r="N211" s="457"/>
      <c r="O211" s="458"/>
      <c r="P211" s="424"/>
      <c r="Q211" s="425"/>
    </row>
    <row r="212" spans="1:17" ht="30" customHeight="1" x14ac:dyDescent="0.15">
      <c r="A212" s="488"/>
      <c r="B212" s="338" t="s">
        <v>326</v>
      </c>
      <c r="C212" s="678" t="s">
        <v>321</v>
      </c>
      <c r="D212" s="678"/>
      <c r="E212" s="678"/>
      <c r="F212" s="678"/>
      <c r="G212" s="678"/>
      <c r="H212" s="678"/>
      <c r="I212" s="678"/>
      <c r="J212" s="678"/>
      <c r="K212" s="678"/>
      <c r="L212" s="678"/>
      <c r="M212" s="678"/>
      <c r="N212" s="678"/>
      <c r="O212" s="679"/>
      <c r="P212" s="424"/>
      <c r="Q212" s="425"/>
    </row>
    <row r="213" spans="1:17" ht="30" customHeight="1" x14ac:dyDescent="0.15">
      <c r="A213" s="488"/>
      <c r="B213" s="345" t="s">
        <v>327</v>
      </c>
      <c r="C213" s="680" t="s">
        <v>518</v>
      </c>
      <c r="D213" s="680"/>
      <c r="E213" s="680"/>
      <c r="F213" s="680"/>
      <c r="G213" s="680"/>
      <c r="H213" s="680"/>
      <c r="I213" s="680"/>
      <c r="J213" s="680"/>
      <c r="K213" s="680"/>
      <c r="L213" s="680"/>
      <c r="M213" s="680"/>
      <c r="N213" s="680"/>
      <c r="O213" s="681"/>
      <c r="P213" s="424"/>
      <c r="Q213" s="425"/>
    </row>
    <row r="214" spans="1:17" ht="30" customHeight="1" thickBot="1" x14ac:dyDescent="0.2">
      <c r="A214" s="489"/>
      <c r="B214" s="346" t="s">
        <v>328</v>
      </c>
      <c r="C214" s="499" t="s">
        <v>329</v>
      </c>
      <c r="D214" s="499"/>
      <c r="E214" s="499"/>
      <c r="F214" s="499"/>
      <c r="G214" s="499"/>
      <c r="H214" s="499"/>
      <c r="I214" s="499"/>
      <c r="J214" s="499"/>
      <c r="K214" s="499"/>
      <c r="L214" s="499"/>
      <c r="M214" s="499"/>
      <c r="N214" s="499"/>
      <c r="O214" s="500"/>
      <c r="P214" s="430"/>
      <c r="Q214" s="431"/>
    </row>
    <row r="215" spans="1:17" x14ac:dyDescent="0.15"/>
    <row r="216" spans="1:17" s="266" customFormat="1" ht="15" thickBot="1" x14ac:dyDescent="0.2">
      <c r="A216" s="590" t="s">
        <v>403</v>
      </c>
      <c r="B216" s="590"/>
      <c r="C216" s="590"/>
      <c r="D216" s="590"/>
      <c r="E216" s="590"/>
      <c r="F216" s="590"/>
      <c r="G216" s="590"/>
      <c r="H216" s="590"/>
      <c r="I216" s="590"/>
      <c r="J216" s="590"/>
      <c r="K216" s="590"/>
      <c r="L216" s="590"/>
      <c r="M216" s="590"/>
      <c r="N216" s="590"/>
      <c r="O216" s="590"/>
      <c r="P216" s="590"/>
      <c r="Q216" s="590"/>
    </row>
    <row r="217" spans="1:17" ht="30" customHeight="1" x14ac:dyDescent="0.15">
      <c r="A217" s="636" t="s">
        <v>105</v>
      </c>
      <c r="B217" s="504" t="s">
        <v>331</v>
      </c>
      <c r="C217" s="504"/>
      <c r="D217" s="504"/>
      <c r="E217" s="504"/>
      <c r="F217" s="504"/>
      <c r="G217" s="504"/>
      <c r="H217" s="504"/>
      <c r="I217" s="504"/>
      <c r="J217" s="504"/>
      <c r="K217" s="504"/>
      <c r="L217" s="504"/>
      <c r="M217" s="504"/>
      <c r="N217" s="504"/>
      <c r="O217" s="442"/>
      <c r="P217" s="591"/>
      <c r="Q217" s="592"/>
    </row>
    <row r="218" spans="1:17" ht="45" customHeight="1" x14ac:dyDescent="0.15">
      <c r="A218" s="507"/>
      <c r="B218" s="406" t="s">
        <v>330</v>
      </c>
      <c r="C218" s="406"/>
      <c r="D218" s="406"/>
      <c r="E218" s="406"/>
      <c r="F218" s="406"/>
      <c r="G218" s="406"/>
      <c r="H218" s="406"/>
      <c r="I218" s="406"/>
      <c r="J218" s="406"/>
      <c r="K218" s="406"/>
      <c r="L218" s="406"/>
      <c r="M218" s="406"/>
      <c r="N218" s="406"/>
      <c r="O218" s="407"/>
      <c r="P218" s="593"/>
      <c r="Q218" s="594"/>
    </row>
    <row r="219" spans="1:17" ht="30" customHeight="1" x14ac:dyDescent="0.15">
      <c r="A219" s="258" t="s">
        <v>30</v>
      </c>
      <c r="B219" s="408" t="s">
        <v>15</v>
      </c>
      <c r="C219" s="408"/>
      <c r="D219" s="408"/>
      <c r="E219" s="408"/>
      <c r="F219" s="408"/>
      <c r="G219" s="408"/>
      <c r="H219" s="408"/>
      <c r="I219" s="408"/>
      <c r="J219" s="408"/>
      <c r="K219" s="408"/>
      <c r="L219" s="408"/>
      <c r="M219" s="408"/>
      <c r="N219" s="408"/>
      <c r="O219" s="409"/>
      <c r="P219" s="593"/>
      <c r="Q219" s="594"/>
    </row>
    <row r="220" spans="1:17" ht="60" customHeight="1" x14ac:dyDescent="0.15">
      <c r="A220" s="258" t="s">
        <v>301</v>
      </c>
      <c r="B220" s="408" t="s">
        <v>298</v>
      </c>
      <c r="C220" s="408"/>
      <c r="D220" s="408"/>
      <c r="E220" s="408"/>
      <c r="F220" s="408"/>
      <c r="G220" s="408"/>
      <c r="H220" s="408"/>
      <c r="I220" s="408"/>
      <c r="J220" s="408"/>
      <c r="K220" s="408"/>
      <c r="L220" s="408"/>
      <c r="M220" s="408"/>
      <c r="N220" s="408"/>
      <c r="O220" s="409"/>
      <c r="P220" s="454"/>
      <c r="Q220" s="455"/>
    </row>
    <row r="221" spans="1:17" ht="45" customHeight="1" thickBot="1" x14ac:dyDescent="0.2">
      <c r="A221" s="299" t="s">
        <v>376</v>
      </c>
      <c r="B221" s="426" t="s">
        <v>185</v>
      </c>
      <c r="C221" s="426"/>
      <c r="D221" s="426"/>
      <c r="E221" s="426"/>
      <c r="F221" s="426"/>
      <c r="G221" s="426"/>
      <c r="H221" s="426"/>
      <c r="I221" s="426"/>
      <c r="J221" s="426"/>
      <c r="K221" s="426"/>
      <c r="L221" s="426"/>
      <c r="M221" s="426"/>
      <c r="N221" s="426"/>
      <c r="O221" s="483"/>
      <c r="P221" s="478"/>
      <c r="Q221" s="479"/>
    </row>
    <row r="222" spans="1:17" x14ac:dyDescent="0.15"/>
    <row r="223" spans="1:17" s="280" customFormat="1" ht="15" thickBot="1" x14ac:dyDescent="0.2">
      <c r="A223" s="433" t="s">
        <v>402</v>
      </c>
      <c r="B223" s="433"/>
      <c r="C223" s="433"/>
      <c r="D223" s="433"/>
      <c r="E223" s="433"/>
      <c r="F223" s="640"/>
      <c r="G223" s="640"/>
      <c r="H223" s="640"/>
      <c r="I223" s="640"/>
      <c r="J223" s="640"/>
      <c r="K223" s="640"/>
      <c r="L223" s="640"/>
      <c r="M223" s="640"/>
      <c r="N223" s="640"/>
      <c r="O223" s="640"/>
      <c r="P223" s="640"/>
      <c r="Q223" s="640"/>
    </row>
    <row r="224" spans="1:17" ht="60" customHeight="1" x14ac:dyDescent="0.15">
      <c r="A224" s="257" t="s">
        <v>42</v>
      </c>
      <c r="B224" s="445" t="s">
        <v>303</v>
      </c>
      <c r="C224" s="445"/>
      <c r="D224" s="445"/>
      <c r="E224" s="445"/>
      <c r="F224" s="445"/>
      <c r="G224" s="445"/>
      <c r="H224" s="445"/>
      <c r="I224" s="445"/>
      <c r="J224" s="445"/>
      <c r="K224" s="445"/>
      <c r="L224" s="445"/>
      <c r="M224" s="445"/>
      <c r="N224" s="445"/>
      <c r="O224" s="446"/>
      <c r="P224" s="448"/>
      <c r="Q224" s="449"/>
    </row>
    <row r="225" spans="1:17" ht="30" customHeight="1" x14ac:dyDescent="0.15">
      <c r="A225" s="339" t="s">
        <v>299</v>
      </c>
      <c r="B225" s="409" t="s">
        <v>302</v>
      </c>
      <c r="C225" s="400"/>
      <c r="D225" s="400"/>
      <c r="E225" s="400"/>
      <c r="F225" s="400"/>
      <c r="G225" s="400"/>
      <c r="H225" s="400"/>
      <c r="I225" s="400"/>
      <c r="J225" s="400"/>
      <c r="K225" s="400"/>
      <c r="L225" s="400"/>
      <c r="M225" s="400"/>
      <c r="N225" s="400"/>
      <c r="O225" s="401"/>
      <c r="P225" s="454"/>
      <c r="Q225" s="455"/>
    </row>
    <row r="226" spans="1:17" ht="30" customHeight="1" thickBot="1" x14ac:dyDescent="0.2">
      <c r="A226" s="299" t="s">
        <v>45</v>
      </c>
      <c r="B226" s="426" t="s">
        <v>300</v>
      </c>
      <c r="C226" s="426"/>
      <c r="D226" s="426"/>
      <c r="E226" s="426"/>
      <c r="F226" s="426"/>
      <c r="G226" s="426"/>
      <c r="H226" s="426"/>
      <c r="I226" s="426"/>
      <c r="J226" s="426"/>
      <c r="K226" s="426"/>
      <c r="L226" s="426"/>
      <c r="M226" s="426"/>
      <c r="N226" s="426"/>
      <c r="O226" s="427"/>
      <c r="P226" s="466"/>
      <c r="Q226" s="467"/>
    </row>
    <row r="227" spans="1:17" x14ac:dyDescent="0.15"/>
    <row r="228" spans="1:17" s="280" customFormat="1" ht="15" thickBot="1" x14ac:dyDescent="0.2">
      <c r="A228" s="433" t="s">
        <v>401</v>
      </c>
      <c r="B228" s="433"/>
      <c r="C228" s="433"/>
      <c r="D228" s="433"/>
      <c r="E228" s="433"/>
      <c r="F228" s="433"/>
      <c r="G228" s="433"/>
      <c r="H228" s="433"/>
      <c r="I228" s="433"/>
      <c r="J228" s="433"/>
      <c r="K228" s="433"/>
      <c r="L228" s="433"/>
      <c r="M228" s="433"/>
      <c r="N228" s="433"/>
      <c r="O228" s="433"/>
      <c r="P228" s="433"/>
      <c r="Q228" s="433"/>
    </row>
    <row r="229" spans="1:17" ht="30" customHeight="1" x14ac:dyDescent="0.15">
      <c r="A229" s="456" t="s">
        <v>127</v>
      </c>
      <c r="B229" s="504" t="s">
        <v>332</v>
      </c>
      <c r="C229" s="504"/>
      <c r="D229" s="504"/>
      <c r="E229" s="504"/>
      <c r="F229" s="504"/>
      <c r="G229" s="504"/>
      <c r="H229" s="504"/>
      <c r="I229" s="504"/>
      <c r="J229" s="504"/>
      <c r="K229" s="504"/>
      <c r="L229" s="504"/>
      <c r="M229" s="504"/>
      <c r="N229" s="504"/>
      <c r="O229" s="505"/>
      <c r="P229" s="468"/>
      <c r="Q229" s="469"/>
    </row>
    <row r="230" spans="1:17" ht="15" customHeight="1" thickBot="1" x14ac:dyDescent="0.2">
      <c r="A230" s="447"/>
      <c r="B230" s="480" t="s">
        <v>333</v>
      </c>
      <c r="C230" s="481"/>
      <c r="D230" s="481"/>
      <c r="E230" s="481"/>
      <c r="F230" s="481"/>
      <c r="G230" s="481"/>
      <c r="H230" s="481"/>
      <c r="I230" s="481"/>
      <c r="J230" s="481"/>
      <c r="K230" s="481"/>
      <c r="L230" s="481"/>
      <c r="M230" s="481"/>
      <c r="N230" s="481"/>
      <c r="O230" s="482"/>
      <c r="P230" s="470"/>
      <c r="Q230" s="471"/>
    </row>
    <row r="231" spans="1:17" x14ac:dyDescent="0.15"/>
    <row r="232" spans="1:17" s="280" customFormat="1" ht="30" customHeight="1" thickBot="1" x14ac:dyDescent="0.2">
      <c r="A232" s="588" t="s">
        <v>400</v>
      </c>
      <c r="B232" s="588"/>
      <c r="C232" s="588"/>
      <c r="D232" s="588"/>
      <c r="E232" s="588"/>
      <c r="F232" s="588"/>
      <c r="G232" s="588"/>
      <c r="H232" s="588"/>
      <c r="I232" s="588"/>
      <c r="J232" s="589"/>
      <c r="K232" s="589"/>
      <c r="L232" s="589"/>
      <c r="M232" s="589"/>
      <c r="N232" s="589"/>
      <c r="O232" s="589"/>
      <c r="P232" s="589"/>
      <c r="Q232" s="589"/>
    </row>
    <row r="233" spans="1:17" ht="30" customHeight="1" thickBot="1" x14ac:dyDescent="0.2">
      <c r="A233" s="487" t="s">
        <v>42</v>
      </c>
      <c r="B233" s="442" t="s">
        <v>475</v>
      </c>
      <c r="C233" s="443"/>
      <c r="D233" s="443"/>
      <c r="E233" s="443"/>
      <c r="F233" s="443"/>
      <c r="G233" s="443"/>
      <c r="H233" s="443"/>
      <c r="I233" s="443"/>
      <c r="J233" s="443"/>
      <c r="K233" s="443"/>
      <c r="L233" s="443"/>
      <c r="M233" s="443"/>
      <c r="N233" s="443"/>
      <c r="O233" s="443"/>
      <c r="P233" s="443"/>
      <c r="Q233" s="444"/>
    </row>
    <row r="234" spans="1:17" ht="60" customHeight="1" x14ac:dyDescent="0.15">
      <c r="A234" s="488"/>
      <c r="B234" s="343" t="s">
        <v>312</v>
      </c>
      <c r="C234" s="457" t="s">
        <v>476</v>
      </c>
      <c r="D234" s="457"/>
      <c r="E234" s="457"/>
      <c r="F234" s="457"/>
      <c r="G234" s="457"/>
      <c r="H234" s="457"/>
      <c r="I234" s="457"/>
      <c r="J234" s="457"/>
      <c r="K234" s="457"/>
      <c r="L234" s="457"/>
      <c r="M234" s="457"/>
      <c r="N234" s="457"/>
      <c r="O234" s="458"/>
      <c r="P234" s="421"/>
      <c r="Q234" s="422"/>
    </row>
    <row r="235" spans="1:17" ht="30" customHeight="1" x14ac:dyDescent="0.15">
      <c r="A235" s="488"/>
      <c r="B235" s="344" t="s">
        <v>322</v>
      </c>
      <c r="C235" s="457" t="s">
        <v>477</v>
      </c>
      <c r="D235" s="457"/>
      <c r="E235" s="457"/>
      <c r="F235" s="457"/>
      <c r="G235" s="457"/>
      <c r="H235" s="457"/>
      <c r="I235" s="457"/>
      <c r="J235" s="457"/>
      <c r="K235" s="457"/>
      <c r="L235" s="457"/>
      <c r="M235" s="457"/>
      <c r="N235" s="457"/>
      <c r="O235" s="458"/>
      <c r="P235" s="424"/>
      <c r="Q235" s="425"/>
    </row>
    <row r="236" spans="1:17" ht="30" customHeight="1" thickBot="1" x14ac:dyDescent="0.2">
      <c r="A236" s="489"/>
      <c r="B236" s="347" t="s">
        <v>324</v>
      </c>
      <c r="C236" s="641" t="s">
        <v>478</v>
      </c>
      <c r="D236" s="641"/>
      <c r="E236" s="641"/>
      <c r="F236" s="641"/>
      <c r="G236" s="641"/>
      <c r="H236" s="641"/>
      <c r="I236" s="641"/>
      <c r="J236" s="641"/>
      <c r="K236" s="641"/>
      <c r="L236" s="641"/>
      <c r="M236" s="641"/>
      <c r="N236" s="641"/>
      <c r="O236" s="642"/>
      <c r="P236" s="430"/>
      <c r="Q236" s="431"/>
    </row>
    <row r="237" spans="1:17" s="349" customFormat="1" ht="13.5" customHeight="1" x14ac:dyDescent="0.15">
      <c r="A237" s="348"/>
      <c r="P237" s="350"/>
      <c r="Q237" s="350"/>
    </row>
    <row r="238" spans="1:17" s="266" customFormat="1" ht="15" thickBot="1" x14ac:dyDescent="0.2">
      <c r="A238" s="433" t="s">
        <v>399</v>
      </c>
      <c r="B238" s="433"/>
      <c r="C238" s="433"/>
      <c r="D238" s="433"/>
      <c r="E238" s="433"/>
      <c r="F238" s="433"/>
      <c r="G238" s="433"/>
      <c r="H238" s="433"/>
      <c r="I238" s="433"/>
      <c r="J238" s="433"/>
      <c r="K238" s="433"/>
      <c r="L238" s="433"/>
      <c r="M238" s="433"/>
      <c r="N238" s="433"/>
      <c r="O238" s="433"/>
      <c r="P238" s="433"/>
      <c r="Q238" s="433"/>
    </row>
    <row r="239" spans="1:17" ht="30" customHeight="1" thickBot="1" x14ac:dyDescent="0.2">
      <c r="A239" s="322" t="s">
        <v>105</v>
      </c>
      <c r="B239" s="502" t="s">
        <v>154</v>
      </c>
      <c r="C239" s="502"/>
      <c r="D239" s="502"/>
      <c r="E239" s="502"/>
      <c r="F239" s="502"/>
      <c r="G239" s="502"/>
      <c r="H239" s="502"/>
      <c r="I239" s="502"/>
      <c r="J239" s="502"/>
      <c r="K239" s="502"/>
      <c r="L239" s="502"/>
      <c r="M239" s="502"/>
      <c r="N239" s="502"/>
      <c r="O239" s="503"/>
      <c r="P239" s="484"/>
      <c r="Q239" s="485"/>
    </row>
    <row r="240" spans="1:17" x14ac:dyDescent="0.15"/>
    <row r="241" spans="1:17" s="266" customFormat="1" ht="15" thickBot="1" x14ac:dyDescent="0.2">
      <c r="A241" s="433" t="s">
        <v>398</v>
      </c>
      <c r="B241" s="433"/>
      <c r="C241" s="433"/>
      <c r="D241" s="433"/>
      <c r="E241" s="433"/>
      <c r="F241" s="433"/>
      <c r="G241" s="433"/>
      <c r="H241" s="433"/>
      <c r="I241" s="433"/>
      <c r="J241" s="433"/>
      <c r="K241" s="433"/>
      <c r="L241" s="433"/>
      <c r="M241" s="433"/>
      <c r="N241" s="433"/>
      <c r="O241" s="433"/>
      <c r="P241" s="433"/>
      <c r="Q241" s="433"/>
    </row>
    <row r="242" spans="1:17" ht="45" customHeight="1" x14ac:dyDescent="0.15">
      <c r="A242" s="456" t="s">
        <v>105</v>
      </c>
      <c r="B242" s="504" t="s">
        <v>334</v>
      </c>
      <c r="C242" s="504"/>
      <c r="D242" s="504"/>
      <c r="E242" s="504"/>
      <c r="F242" s="504"/>
      <c r="G242" s="504"/>
      <c r="H242" s="504"/>
      <c r="I242" s="504"/>
      <c r="J242" s="504"/>
      <c r="K242" s="504"/>
      <c r="L242" s="504"/>
      <c r="M242" s="504"/>
      <c r="N242" s="504"/>
      <c r="O242" s="505"/>
      <c r="P242" s="468"/>
      <c r="Q242" s="469"/>
    </row>
    <row r="243" spans="1:17" ht="59.25" customHeight="1" thickBot="1" x14ac:dyDescent="0.2">
      <c r="A243" s="447"/>
      <c r="B243" s="481" t="s">
        <v>682</v>
      </c>
      <c r="C243" s="481"/>
      <c r="D243" s="481"/>
      <c r="E243" s="481"/>
      <c r="F243" s="481"/>
      <c r="G243" s="481"/>
      <c r="H243" s="481"/>
      <c r="I243" s="481"/>
      <c r="J243" s="481"/>
      <c r="K243" s="481"/>
      <c r="L243" s="481"/>
      <c r="M243" s="481"/>
      <c r="N243" s="481"/>
      <c r="O243" s="482"/>
      <c r="P243" s="470"/>
      <c r="Q243" s="471"/>
    </row>
    <row r="244" spans="1:17" x14ac:dyDescent="0.15"/>
    <row r="245" spans="1:17" s="280" customFormat="1" ht="15" thickBot="1" x14ac:dyDescent="0.2">
      <c r="A245" s="433" t="s">
        <v>397</v>
      </c>
      <c r="B245" s="433"/>
      <c r="C245" s="433"/>
      <c r="D245" s="433"/>
      <c r="E245" s="433"/>
      <c r="F245" s="433"/>
      <c r="G245" s="433"/>
      <c r="H245" s="433"/>
      <c r="I245" s="433"/>
      <c r="J245" s="433"/>
      <c r="K245" s="433"/>
      <c r="L245" s="433"/>
      <c r="M245" s="433"/>
      <c r="N245" s="433"/>
      <c r="O245" s="433"/>
      <c r="P245" s="433"/>
      <c r="Q245" s="433"/>
    </row>
    <row r="246" spans="1:17" ht="30" customHeight="1" x14ac:dyDescent="0.15">
      <c r="A246" s="257" t="s">
        <v>105</v>
      </c>
      <c r="B246" s="445" t="s">
        <v>31</v>
      </c>
      <c r="C246" s="445"/>
      <c r="D246" s="445"/>
      <c r="E246" s="445"/>
      <c r="F246" s="445"/>
      <c r="G246" s="445"/>
      <c r="H246" s="445"/>
      <c r="I246" s="445"/>
      <c r="J246" s="445"/>
      <c r="K246" s="445"/>
      <c r="L246" s="445"/>
      <c r="M246" s="445"/>
      <c r="N246" s="445"/>
      <c r="O246" s="446"/>
      <c r="P246" s="448"/>
      <c r="Q246" s="449"/>
    </row>
    <row r="247" spans="1:17" ht="45" customHeight="1" x14ac:dyDescent="0.15">
      <c r="A247" s="404" t="s">
        <v>30</v>
      </c>
      <c r="B247" s="459" t="s">
        <v>336</v>
      </c>
      <c r="C247" s="460"/>
      <c r="D247" s="460"/>
      <c r="E247" s="460"/>
      <c r="F247" s="460"/>
      <c r="G247" s="460"/>
      <c r="H247" s="460"/>
      <c r="I247" s="460"/>
      <c r="J247" s="460"/>
      <c r="K247" s="460"/>
      <c r="L247" s="460"/>
      <c r="M247" s="460"/>
      <c r="N247" s="460"/>
      <c r="O247" s="461"/>
      <c r="P247" s="450"/>
      <c r="Q247" s="451"/>
    </row>
    <row r="248" spans="1:17" ht="45" customHeight="1" x14ac:dyDescent="0.15">
      <c r="A248" s="465"/>
      <c r="B248" s="462" t="s">
        <v>335</v>
      </c>
      <c r="C248" s="463"/>
      <c r="D248" s="463"/>
      <c r="E248" s="463"/>
      <c r="F248" s="463"/>
      <c r="G248" s="463"/>
      <c r="H248" s="463"/>
      <c r="I248" s="463"/>
      <c r="J248" s="463"/>
      <c r="K248" s="463"/>
      <c r="L248" s="463"/>
      <c r="M248" s="463"/>
      <c r="N248" s="463"/>
      <c r="O248" s="464"/>
      <c r="P248" s="452"/>
      <c r="Q248" s="453"/>
    </row>
    <row r="249" spans="1:17" ht="45" customHeight="1" thickBot="1" x14ac:dyDescent="0.2">
      <c r="A249" s="299" t="s">
        <v>45</v>
      </c>
      <c r="B249" s="426" t="s">
        <v>82</v>
      </c>
      <c r="C249" s="426"/>
      <c r="D249" s="426"/>
      <c r="E249" s="426"/>
      <c r="F249" s="426"/>
      <c r="G249" s="426"/>
      <c r="H249" s="426"/>
      <c r="I249" s="426"/>
      <c r="J249" s="426"/>
      <c r="K249" s="426"/>
      <c r="L249" s="426"/>
      <c r="M249" s="426"/>
      <c r="N249" s="426"/>
      <c r="O249" s="427"/>
      <c r="P249" s="466"/>
      <c r="Q249" s="467"/>
    </row>
    <row r="250" spans="1:17" x14ac:dyDescent="0.15"/>
    <row r="251" spans="1:17" s="280" customFormat="1" ht="15" thickBot="1" x14ac:dyDescent="0.2">
      <c r="A251" s="433" t="s">
        <v>491</v>
      </c>
      <c r="B251" s="433"/>
      <c r="C251" s="433"/>
      <c r="D251" s="433"/>
      <c r="E251" s="433"/>
      <c r="F251" s="433"/>
      <c r="G251" s="433"/>
      <c r="H251" s="433"/>
      <c r="I251" s="433"/>
      <c r="J251" s="433"/>
      <c r="K251" s="433"/>
      <c r="L251" s="433"/>
      <c r="M251" s="433"/>
      <c r="N251" s="433"/>
      <c r="O251" s="433"/>
      <c r="P251" s="433"/>
      <c r="Q251" s="433"/>
    </row>
    <row r="252" spans="1:17" ht="30" customHeight="1" thickBot="1" x14ac:dyDescent="0.2">
      <c r="A252" s="322" t="s">
        <v>105</v>
      </c>
      <c r="B252" s="502" t="s">
        <v>773</v>
      </c>
      <c r="C252" s="502"/>
      <c r="D252" s="502"/>
      <c r="E252" s="502"/>
      <c r="F252" s="502"/>
      <c r="G252" s="502"/>
      <c r="H252" s="502"/>
      <c r="I252" s="502"/>
      <c r="J252" s="502"/>
      <c r="K252" s="502"/>
      <c r="L252" s="502"/>
      <c r="M252" s="502"/>
      <c r="N252" s="502"/>
      <c r="O252" s="503"/>
      <c r="P252" s="484"/>
      <c r="Q252" s="485"/>
    </row>
    <row r="253" spans="1:17" x14ac:dyDescent="0.15"/>
    <row r="254" spans="1:17" s="280" customFormat="1" ht="15" thickBot="1" x14ac:dyDescent="0.2">
      <c r="A254" s="433" t="s">
        <v>492</v>
      </c>
      <c r="B254" s="433"/>
      <c r="C254" s="433"/>
      <c r="D254" s="433"/>
      <c r="E254" s="433"/>
      <c r="F254" s="433"/>
      <c r="G254" s="433"/>
      <c r="H254" s="433"/>
      <c r="I254" s="433"/>
      <c r="J254" s="433"/>
      <c r="K254" s="433"/>
      <c r="L254" s="433"/>
      <c r="M254" s="433"/>
      <c r="N254" s="433"/>
      <c r="O254" s="433"/>
      <c r="P254" s="433"/>
      <c r="Q254" s="433"/>
    </row>
    <row r="255" spans="1:17" ht="45" customHeight="1" x14ac:dyDescent="0.15">
      <c r="A255" s="257" t="s">
        <v>105</v>
      </c>
      <c r="B255" s="445" t="s">
        <v>774</v>
      </c>
      <c r="C255" s="445"/>
      <c r="D255" s="445"/>
      <c r="E255" s="445"/>
      <c r="F255" s="445"/>
      <c r="G255" s="445"/>
      <c r="H255" s="445"/>
      <c r="I255" s="445"/>
      <c r="J255" s="445"/>
      <c r="K255" s="445"/>
      <c r="L255" s="445"/>
      <c r="M255" s="445"/>
      <c r="N255" s="445"/>
      <c r="O255" s="446"/>
      <c r="P255" s="448"/>
      <c r="Q255" s="449"/>
    </row>
    <row r="256" spans="1:17" ht="45" customHeight="1" x14ac:dyDescent="0.15">
      <c r="A256" s="258" t="s">
        <v>106</v>
      </c>
      <c r="B256" s="408" t="s">
        <v>775</v>
      </c>
      <c r="C256" s="408"/>
      <c r="D256" s="408"/>
      <c r="E256" s="408"/>
      <c r="F256" s="408"/>
      <c r="G256" s="408"/>
      <c r="H256" s="408"/>
      <c r="I256" s="408"/>
      <c r="J256" s="408"/>
      <c r="K256" s="408"/>
      <c r="L256" s="408"/>
      <c r="M256" s="408"/>
      <c r="N256" s="408"/>
      <c r="O256" s="423"/>
      <c r="P256" s="454"/>
      <c r="Q256" s="455"/>
    </row>
    <row r="257" spans="1:17" ht="60" customHeight="1" thickBot="1" x14ac:dyDescent="0.2">
      <c r="A257" s="299" t="s">
        <v>107</v>
      </c>
      <c r="B257" s="426" t="s">
        <v>776</v>
      </c>
      <c r="C257" s="426"/>
      <c r="D257" s="426"/>
      <c r="E257" s="426"/>
      <c r="F257" s="426"/>
      <c r="G257" s="426"/>
      <c r="H257" s="426"/>
      <c r="I257" s="426"/>
      <c r="J257" s="426"/>
      <c r="K257" s="426"/>
      <c r="L257" s="426"/>
      <c r="M257" s="426"/>
      <c r="N257" s="426"/>
      <c r="O257" s="427"/>
      <c r="P257" s="466"/>
      <c r="Q257" s="467"/>
    </row>
    <row r="258" spans="1:17" x14ac:dyDescent="0.15"/>
    <row r="259" spans="1:17" s="266" customFormat="1" ht="15" thickBot="1" x14ac:dyDescent="0.2">
      <c r="A259" s="433" t="s">
        <v>493</v>
      </c>
      <c r="B259" s="433"/>
      <c r="C259" s="433"/>
      <c r="D259" s="433"/>
      <c r="E259" s="433"/>
      <c r="F259" s="433"/>
      <c r="G259" s="433"/>
      <c r="H259" s="433"/>
      <c r="I259" s="433"/>
      <c r="J259" s="433"/>
      <c r="K259" s="433"/>
      <c r="L259" s="433"/>
      <c r="M259" s="433"/>
      <c r="N259" s="433"/>
      <c r="O259" s="433"/>
      <c r="P259" s="433"/>
      <c r="Q259" s="433"/>
    </row>
    <row r="260" spans="1:17" ht="45" customHeight="1" x14ac:dyDescent="0.15">
      <c r="A260" s="257" t="s">
        <v>105</v>
      </c>
      <c r="B260" s="445" t="s">
        <v>83</v>
      </c>
      <c r="C260" s="445"/>
      <c r="D260" s="445"/>
      <c r="E260" s="445"/>
      <c r="F260" s="445"/>
      <c r="G260" s="445"/>
      <c r="H260" s="445"/>
      <c r="I260" s="445"/>
      <c r="J260" s="445"/>
      <c r="K260" s="445"/>
      <c r="L260" s="445"/>
      <c r="M260" s="445"/>
      <c r="N260" s="445"/>
      <c r="O260" s="446"/>
      <c r="P260" s="448"/>
      <c r="Q260" s="449"/>
    </row>
    <row r="261" spans="1:17" ht="30" customHeight="1" x14ac:dyDescent="0.15">
      <c r="A261" s="258" t="s">
        <v>106</v>
      </c>
      <c r="B261" s="408" t="s">
        <v>0</v>
      </c>
      <c r="C261" s="408"/>
      <c r="D261" s="408"/>
      <c r="E261" s="408"/>
      <c r="F261" s="408"/>
      <c r="G261" s="408"/>
      <c r="H261" s="408"/>
      <c r="I261" s="408"/>
      <c r="J261" s="408"/>
      <c r="K261" s="408"/>
      <c r="L261" s="408"/>
      <c r="M261" s="408"/>
      <c r="N261" s="408"/>
      <c r="O261" s="423"/>
      <c r="P261" s="454"/>
      <c r="Q261" s="455"/>
    </row>
    <row r="262" spans="1:17" ht="60" customHeight="1" x14ac:dyDescent="0.15">
      <c r="A262" s="404" t="s">
        <v>107</v>
      </c>
      <c r="B262" s="459" t="s">
        <v>26</v>
      </c>
      <c r="C262" s="460"/>
      <c r="D262" s="460"/>
      <c r="E262" s="460"/>
      <c r="F262" s="460"/>
      <c r="G262" s="460"/>
      <c r="H262" s="460"/>
      <c r="I262" s="460"/>
      <c r="J262" s="460"/>
      <c r="K262" s="460"/>
      <c r="L262" s="460"/>
      <c r="M262" s="460"/>
      <c r="N262" s="460"/>
      <c r="O262" s="461"/>
      <c r="P262" s="450"/>
      <c r="Q262" s="451"/>
    </row>
    <row r="263" spans="1:17" ht="45" customHeight="1" x14ac:dyDescent="0.15">
      <c r="A263" s="465"/>
      <c r="B263" s="462"/>
      <c r="C263" s="463"/>
      <c r="D263" s="463"/>
      <c r="E263" s="463"/>
      <c r="F263" s="463"/>
      <c r="G263" s="463"/>
      <c r="H263" s="463"/>
      <c r="I263" s="463"/>
      <c r="J263" s="463"/>
      <c r="K263" s="463"/>
      <c r="L263" s="463"/>
      <c r="M263" s="463"/>
      <c r="N263" s="463"/>
      <c r="O263" s="464"/>
      <c r="P263" s="452"/>
      <c r="Q263" s="453"/>
    </row>
    <row r="264" spans="1:17" ht="45" customHeight="1" x14ac:dyDescent="0.15">
      <c r="A264" s="258" t="s">
        <v>108</v>
      </c>
      <c r="B264" s="408" t="s">
        <v>777</v>
      </c>
      <c r="C264" s="408"/>
      <c r="D264" s="408"/>
      <c r="E264" s="408"/>
      <c r="F264" s="408"/>
      <c r="G264" s="408"/>
      <c r="H264" s="408"/>
      <c r="I264" s="408"/>
      <c r="J264" s="408"/>
      <c r="K264" s="408"/>
      <c r="L264" s="408"/>
      <c r="M264" s="408"/>
      <c r="N264" s="408"/>
      <c r="O264" s="423"/>
      <c r="P264" s="454"/>
      <c r="Q264" s="455"/>
    </row>
    <row r="265" spans="1:17" ht="60" customHeight="1" x14ac:dyDescent="0.15">
      <c r="A265" s="404" t="s">
        <v>253</v>
      </c>
      <c r="B265" s="459" t="s">
        <v>27</v>
      </c>
      <c r="C265" s="460"/>
      <c r="D265" s="460"/>
      <c r="E265" s="460"/>
      <c r="F265" s="460"/>
      <c r="G265" s="460"/>
      <c r="H265" s="460"/>
      <c r="I265" s="460"/>
      <c r="J265" s="460"/>
      <c r="K265" s="460"/>
      <c r="L265" s="460"/>
      <c r="M265" s="460"/>
      <c r="N265" s="460"/>
      <c r="O265" s="461"/>
      <c r="P265" s="450"/>
      <c r="Q265" s="451"/>
    </row>
    <row r="266" spans="1:17" ht="30" customHeight="1" thickBot="1" x14ac:dyDescent="0.2">
      <c r="A266" s="447"/>
      <c r="B266" s="490"/>
      <c r="C266" s="491"/>
      <c r="D266" s="491"/>
      <c r="E266" s="491"/>
      <c r="F266" s="491"/>
      <c r="G266" s="491"/>
      <c r="H266" s="491"/>
      <c r="I266" s="491"/>
      <c r="J266" s="491"/>
      <c r="K266" s="491"/>
      <c r="L266" s="491"/>
      <c r="M266" s="491"/>
      <c r="N266" s="491"/>
      <c r="O266" s="492"/>
      <c r="P266" s="470"/>
      <c r="Q266" s="471"/>
    </row>
    <row r="267" spans="1:17" x14ac:dyDescent="0.15"/>
    <row r="268" spans="1:17" s="266" customFormat="1" ht="15" thickBot="1" x14ac:dyDescent="0.2">
      <c r="A268" s="433" t="s">
        <v>494</v>
      </c>
      <c r="B268" s="433"/>
      <c r="C268" s="433"/>
      <c r="D268" s="433"/>
      <c r="E268" s="433"/>
      <c r="F268" s="433"/>
      <c r="G268" s="433"/>
      <c r="H268" s="433"/>
      <c r="I268" s="433"/>
      <c r="J268" s="433"/>
      <c r="K268" s="433"/>
      <c r="L268" s="433"/>
      <c r="M268" s="433"/>
      <c r="N268" s="433"/>
      <c r="O268" s="433"/>
      <c r="P268" s="433"/>
      <c r="Q268" s="433"/>
    </row>
    <row r="269" spans="1:17" ht="30" customHeight="1" x14ac:dyDescent="0.15">
      <c r="A269" s="257" t="s">
        <v>105</v>
      </c>
      <c r="B269" s="445" t="s">
        <v>188</v>
      </c>
      <c r="C269" s="445"/>
      <c r="D269" s="445"/>
      <c r="E269" s="445"/>
      <c r="F269" s="445"/>
      <c r="G269" s="445"/>
      <c r="H269" s="445"/>
      <c r="I269" s="445"/>
      <c r="J269" s="445"/>
      <c r="K269" s="445"/>
      <c r="L269" s="445"/>
      <c r="M269" s="445"/>
      <c r="N269" s="445"/>
      <c r="O269" s="446"/>
      <c r="P269" s="448"/>
      <c r="Q269" s="449"/>
    </row>
    <row r="270" spans="1:17" ht="30" customHeight="1" x14ac:dyDescent="0.15">
      <c r="A270" s="258" t="s">
        <v>106</v>
      </c>
      <c r="B270" s="408" t="s">
        <v>189</v>
      </c>
      <c r="C270" s="408"/>
      <c r="D270" s="408"/>
      <c r="E270" s="408"/>
      <c r="F270" s="408"/>
      <c r="G270" s="408"/>
      <c r="H270" s="408"/>
      <c r="I270" s="408"/>
      <c r="J270" s="408"/>
      <c r="K270" s="408"/>
      <c r="L270" s="408"/>
      <c r="M270" s="408"/>
      <c r="N270" s="408"/>
      <c r="O270" s="423"/>
      <c r="P270" s="454"/>
      <c r="Q270" s="455"/>
    </row>
    <row r="271" spans="1:17" ht="30" customHeight="1" x14ac:dyDescent="0.15">
      <c r="A271" s="258" t="s">
        <v>107</v>
      </c>
      <c r="B271" s="408" t="s">
        <v>84</v>
      </c>
      <c r="C271" s="408"/>
      <c r="D271" s="408"/>
      <c r="E271" s="408"/>
      <c r="F271" s="408"/>
      <c r="G271" s="408"/>
      <c r="H271" s="408"/>
      <c r="I271" s="408"/>
      <c r="J271" s="408"/>
      <c r="K271" s="408"/>
      <c r="L271" s="408"/>
      <c r="M271" s="408"/>
      <c r="N271" s="408"/>
      <c r="O271" s="423"/>
      <c r="P271" s="454"/>
      <c r="Q271" s="455"/>
    </row>
    <row r="272" spans="1:17" ht="30" customHeight="1" x14ac:dyDescent="0.15">
      <c r="A272" s="328" t="s">
        <v>108</v>
      </c>
      <c r="B272" s="643" t="s">
        <v>778</v>
      </c>
      <c r="C272" s="411"/>
      <c r="D272" s="411"/>
      <c r="E272" s="411"/>
      <c r="F272" s="411"/>
      <c r="G272" s="411"/>
      <c r="H272" s="411"/>
      <c r="I272" s="411"/>
      <c r="J272" s="411"/>
      <c r="K272" s="411"/>
      <c r="L272" s="411"/>
      <c r="M272" s="411"/>
      <c r="N272" s="411"/>
      <c r="O272" s="412"/>
      <c r="P272" s="450"/>
      <c r="Q272" s="451"/>
    </row>
    <row r="273" spans="1:17" ht="30" customHeight="1" thickBot="1" x14ac:dyDescent="0.2">
      <c r="A273" s="299" t="s">
        <v>190</v>
      </c>
      <c r="B273" s="486" t="s">
        <v>779</v>
      </c>
      <c r="C273" s="426"/>
      <c r="D273" s="426"/>
      <c r="E273" s="426"/>
      <c r="F273" s="426"/>
      <c r="G273" s="426"/>
      <c r="H273" s="426"/>
      <c r="I273" s="426"/>
      <c r="J273" s="426"/>
      <c r="K273" s="426"/>
      <c r="L273" s="426"/>
      <c r="M273" s="426"/>
      <c r="N273" s="426"/>
      <c r="O273" s="427"/>
      <c r="P273" s="466"/>
      <c r="Q273" s="467"/>
    </row>
    <row r="274" spans="1:17" x14ac:dyDescent="0.15"/>
    <row r="275" spans="1:17" s="266" customFormat="1" ht="15" thickBot="1" x14ac:dyDescent="0.2">
      <c r="A275" s="433" t="s">
        <v>495</v>
      </c>
      <c r="B275" s="433"/>
      <c r="C275" s="433"/>
      <c r="D275" s="433"/>
      <c r="E275" s="433"/>
      <c r="F275" s="640"/>
      <c r="G275" s="640"/>
      <c r="H275" s="640"/>
      <c r="I275" s="640"/>
      <c r="J275" s="640"/>
      <c r="K275" s="640"/>
      <c r="L275" s="640"/>
      <c r="M275" s="640"/>
      <c r="N275" s="640"/>
      <c r="O275" s="640"/>
      <c r="P275" s="640"/>
      <c r="Q275" s="640"/>
    </row>
    <row r="276" spans="1:17" ht="30" customHeight="1" thickBot="1" x14ac:dyDescent="0.2">
      <c r="A276" s="487" t="s">
        <v>42</v>
      </c>
      <c r="B276" s="442" t="s">
        <v>479</v>
      </c>
      <c r="C276" s="443"/>
      <c r="D276" s="443"/>
      <c r="E276" s="443"/>
      <c r="F276" s="443"/>
      <c r="G276" s="443"/>
      <c r="H276" s="443"/>
      <c r="I276" s="443"/>
      <c r="J276" s="443"/>
      <c r="K276" s="443"/>
      <c r="L276" s="443"/>
      <c r="M276" s="443"/>
      <c r="N276" s="443"/>
      <c r="O276" s="443"/>
      <c r="P276" s="443"/>
      <c r="Q276" s="444"/>
    </row>
    <row r="277" spans="1:17" ht="60" customHeight="1" x14ac:dyDescent="0.15">
      <c r="A277" s="488"/>
      <c r="B277" s="343" t="s">
        <v>312</v>
      </c>
      <c r="C277" s="457" t="s">
        <v>481</v>
      </c>
      <c r="D277" s="457"/>
      <c r="E277" s="457"/>
      <c r="F277" s="457"/>
      <c r="G277" s="457"/>
      <c r="H277" s="457"/>
      <c r="I277" s="457"/>
      <c r="J277" s="457"/>
      <c r="K277" s="457"/>
      <c r="L277" s="457"/>
      <c r="M277" s="457"/>
      <c r="N277" s="457"/>
      <c r="O277" s="458"/>
      <c r="P277" s="421"/>
      <c r="Q277" s="422"/>
    </row>
    <row r="278" spans="1:17" ht="30" customHeight="1" x14ac:dyDescent="0.15">
      <c r="A278" s="488"/>
      <c r="B278" s="344" t="s">
        <v>322</v>
      </c>
      <c r="C278" s="457" t="s">
        <v>347</v>
      </c>
      <c r="D278" s="457"/>
      <c r="E278" s="457"/>
      <c r="F278" s="457"/>
      <c r="G278" s="457"/>
      <c r="H278" s="457"/>
      <c r="I278" s="457"/>
      <c r="J278" s="457"/>
      <c r="K278" s="457"/>
      <c r="L278" s="457"/>
      <c r="M278" s="457"/>
      <c r="N278" s="457"/>
      <c r="O278" s="458"/>
      <c r="P278" s="424"/>
      <c r="Q278" s="425"/>
    </row>
    <row r="279" spans="1:17" ht="30" customHeight="1" x14ac:dyDescent="0.15">
      <c r="A279" s="488"/>
      <c r="B279" s="344" t="s">
        <v>323</v>
      </c>
      <c r="C279" s="457" t="s">
        <v>348</v>
      </c>
      <c r="D279" s="457"/>
      <c r="E279" s="457"/>
      <c r="F279" s="457"/>
      <c r="G279" s="457"/>
      <c r="H279" s="457"/>
      <c r="I279" s="457"/>
      <c r="J279" s="457"/>
      <c r="K279" s="457"/>
      <c r="L279" s="457"/>
      <c r="M279" s="457"/>
      <c r="N279" s="457"/>
      <c r="O279" s="458"/>
      <c r="P279" s="424"/>
      <c r="Q279" s="425"/>
    </row>
    <row r="280" spans="1:17" ht="30" customHeight="1" thickBot="1" x14ac:dyDescent="0.2">
      <c r="A280" s="489"/>
      <c r="B280" s="347" t="s">
        <v>349</v>
      </c>
      <c r="C280" s="641" t="s">
        <v>480</v>
      </c>
      <c r="D280" s="641"/>
      <c r="E280" s="641"/>
      <c r="F280" s="641"/>
      <c r="G280" s="641"/>
      <c r="H280" s="641"/>
      <c r="I280" s="641"/>
      <c r="J280" s="641"/>
      <c r="K280" s="641"/>
      <c r="L280" s="641"/>
      <c r="M280" s="641"/>
      <c r="N280" s="641"/>
      <c r="O280" s="642"/>
      <c r="P280" s="430"/>
      <c r="Q280" s="431"/>
    </row>
    <row r="281" spans="1:17" x14ac:dyDescent="0.15"/>
    <row r="282" spans="1:17" s="280" customFormat="1" ht="15" thickBot="1" x14ac:dyDescent="0.2">
      <c r="A282" s="433" t="s">
        <v>496</v>
      </c>
      <c r="B282" s="433"/>
      <c r="C282" s="433"/>
      <c r="D282" s="433"/>
      <c r="E282" s="433"/>
      <c r="F282" s="433"/>
      <c r="G282" s="433"/>
      <c r="H282" s="433"/>
      <c r="I282" s="433"/>
      <c r="J282" s="433"/>
      <c r="K282" s="433"/>
      <c r="L282" s="433"/>
      <c r="M282" s="433"/>
      <c r="N282" s="433"/>
      <c r="O282" s="433"/>
      <c r="P282" s="433"/>
      <c r="Q282" s="433"/>
    </row>
    <row r="283" spans="1:17" ht="30" customHeight="1" thickBot="1" x14ac:dyDescent="0.2">
      <c r="A283" s="322" t="s">
        <v>105</v>
      </c>
      <c r="B283" s="502" t="s">
        <v>16</v>
      </c>
      <c r="C283" s="502"/>
      <c r="D283" s="502"/>
      <c r="E283" s="502"/>
      <c r="F283" s="502"/>
      <c r="G283" s="502"/>
      <c r="H283" s="502"/>
      <c r="I283" s="502"/>
      <c r="J283" s="502"/>
      <c r="K283" s="502"/>
      <c r="L283" s="502"/>
      <c r="M283" s="502"/>
      <c r="N283" s="502"/>
      <c r="O283" s="503"/>
      <c r="P283" s="484"/>
      <c r="Q283" s="485"/>
    </row>
    <row r="284" spans="1:17" x14ac:dyDescent="0.15"/>
    <row r="285" spans="1:17" s="280" customFormat="1" ht="15" thickBot="1" x14ac:dyDescent="0.2">
      <c r="A285" s="433" t="s">
        <v>497</v>
      </c>
      <c r="B285" s="433"/>
      <c r="C285" s="433"/>
      <c r="D285" s="433"/>
      <c r="E285" s="433"/>
      <c r="F285" s="433"/>
      <c r="G285" s="433"/>
      <c r="H285" s="433"/>
      <c r="I285" s="433"/>
      <c r="J285" s="433"/>
      <c r="K285" s="433"/>
      <c r="L285" s="433"/>
      <c r="M285" s="433"/>
      <c r="N285" s="433"/>
      <c r="O285" s="433"/>
      <c r="P285" s="433"/>
      <c r="Q285" s="433"/>
    </row>
    <row r="286" spans="1:17" ht="30" customHeight="1" x14ac:dyDescent="0.15">
      <c r="A286" s="257" t="s">
        <v>105</v>
      </c>
      <c r="B286" s="605" t="s">
        <v>1</v>
      </c>
      <c r="C286" s="605"/>
      <c r="D286" s="605"/>
      <c r="E286" s="605"/>
      <c r="F286" s="605"/>
      <c r="G286" s="605"/>
      <c r="H286" s="605"/>
      <c r="I286" s="605"/>
      <c r="J286" s="605"/>
      <c r="K286" s="605"/>
      <c r="L286" s="605"/>
      <c r="M286" s="605"/>
      <c r="N286" s="605"/>
      <c r="O286" s="606"/>
      <c r="P286" s="448"/>
      <c r="Q286" s="449"/>
    </row>
    <row r="287" spans="1:17" ht="30" customHeight="1" thickBot="1" x14ac:dyDescent="0.2">
      <c r="A287" s="507" t="s">
        <v>106</v>
      </c>
      <c r="B287" s="607" t="s">
        <v>780</v>
      </c>
      <c r="C287" s="578"/>
      <c r="D287" s="578"/>
      <c r="E287" s="578"/>
      <c r="F287" s="578"/>
      <c r="G287" s="578"/>
      <c r="H287" s="578"/>
      <c r="I287" s="578"/>
      <c r="J287" s="578"/>
      <c r="K287" s="578"/>
      <c r="L287" s="578"/>
      <c r="M287" s="578"/>
      <c r="N287" s="578"/>
      <c r="O287" s="608"/>
      <c r="P287" s="466"/>
      <c r="Q287" s="467"/>
    </row>
    <row r="288" spans="1:17" ht="30" customHeight="1" x14ac:dyDescent="0.15">
      <c r="A288" s="507"/>
      <c r="B288" s="337" t="s">
        <v>312</v>
      </c>
      <c r="C288" s="631" t="s">
        <v>350</v>
      </c>
      <c r="D288" s="631"/>
      <c r="E288" s="631"/>
      <c r="F288" s="631"/>
      <c r="G288" s="631"/>
      <c r="H288" s="631"/>
      <c r="I288" s="631"/>
      <c r="J288" s="631"/>
      <c r="K288" s="631"/>
      <c r="L288" s="631"/>
      <c r="M288" s="631"/>
      <c r="N288" s="631"/>
      <c r="O288" s="631"/>
      <c r="P288" s="631"/>
      <c r="Q288" s="632"/>
    </row>
    <row r="289" spans="1:17" ht="90" customHeight="1" x14ac:dyDescent="0.15">
      <c r="A289" s="507"/>
      <c r="B289" s="351" t="s">
        <v>322</v>
      </c>
      <c r="C289" s="476" t="s">
        <v>354</v>
      </c>
      <c r="D289" s="476"/>
      <c r="E289" s="476"/>
      <c r="F289" s="476"/>
      <c r="G289" s="476"/>
      <c r="H289" s="476"/>
      <c r="I289" s="476"/>
      <c r="J289" s="476"/>
      <c r="K289" s="476"/>
      <c r="L289" s="476"/>
      <c r="M289" s="476"/>
      <c r="N289" s="476"/>
      <c r="O289" s="476"/>
      <c r="P289" s="476"/>
      <c r="Q289" s="477"/>
    </row>
    <row r="290" spans="1:17" ht="39" customHeight="1" x14ac:dyDescent="0.15">
      <c r="A290" s="507"/>
      <c r="B290" s="337" t="s">
        <v>324</v>
      </c>
      <c r="C290" s="476" t="s">
        <v>519</v>
      </c>
      <c r="D290" s="476"/>
      <c r="E290" s="476"/>
      <c r="F290" s="476"/>
      <c r="G290" s="476"/>
      <c r="H290" s="476"/>
      <c r="I290" s="476"/>
      <c r="J290" s="476"/>
      <c r="K290" s="476"/>
      <c r="L290" s="476"/>
      <c r="M290" s="476"/>
      <c r="N290" s="476"/>
      <c r="O290" s="476"/>
      <c r="P290" s="476"/>
      <c r="Q290" s="477"/>
    </row>
    <row r="291" spans="1:17" ht="15" customHeight="1" x14ac:dyDescent="0.15">
      <c r="A291" s="507"/>
      <c r="B291" s="352" t="s">
        <v>325</v>
      </c>
      <c r="C291" s="476" t="s">
        <v>351</v>
      </c>
      <c r="D291" s="476"/>
      <c r="E291" s="476"/>
      <c r="F291" s="476"/>
      <c r="G291" s="476"/>
      <c r="H291" s="476"/>
      <c r="I291" s="476"/>
      <c r="J291" s="476"/>
      <c r="K291" s="476"/>
      <c r="L291" s="476"/>
      <c r="M291" s="476"/>
      <c r="N291" s="476"/>
      <c r="O291" s="476"/>
      <c r="P291" s="476"/>
      <c r="Q291" s="477"/>
    </row>
    <row r="292" spans="1:17" ht="15" customHeight="1" x14ac:dyDescent="0.15">
      <c r="A292" s="507"/>
      <c r="B292" s="353" t="s">
        <v>326</v>
      </c>
      <c r="C292" s="476" t="s">
        <v>352</v>
      </c>
      <c r="D292" s="476"/>
      <c r="E292" s="476"/>
      <c r="F292" s="476"/>
      <c r="G292" s="476"/>
      <c r="H292" s="476"/>
      <c r="I292" s="476"/>
      <c r="J292" s="476"/>
      <c r="K292" s="476"/>
      <c r="L292" s="476"/>
      <c r="M292" s="476"/>
      <c r="N292" s="476"/>
      <c r="O292" s="476"/>
      <c r="P292" s="476"/>
      <c r="Q292" s="477"/>
    </row>
    <row r="293" spans="1:17" ht="15" customHeight="1" thickBot="1" x14ac:dyDescent="0.2">
      <c r="A293" s="686"/>
      <c r="B293" s="354" t="s">
        <v>327</v>
      </c>
      <c r="C293" s="603" t="s">
        <v>353</v>
      </c>
      <c r="D293" s="603"/>
      <c r="E293" s="603"/>
      <c r="F293" s="603"/>
      <c r="G293" s="603"/>
      <c r="H293" s="603"/>
      <c r="I293" s="603"/>
      <c r="J293" s="603"/>
      <c r="K293" s="603"/>
      <c r="L293" s="603"/>
      <c r="M293" s="603"/>
      <c r="N293" s="603"/>
      <c r="O293" s="603"/>
      <c r="P293" s="603"/>
      <c r="Q293" s="604"/>
    </row>
    <row r="294" spans="1:17" ht="13.5" customHeight="1" x14ac:dyDescent="0.15">
      <c r="A294" s="355"/>
      <c r="B294" s="355"/>
      <c r="C294" s="355"/>
      <c r="D294" s="355"/>
      <c r="E294" s="355"/>
      <c r="F294" s="355"/>
      <c r="G294" s="355"/>
      <c r="H294" s="355"/>
      <c r="I294" s="355"/>
      <c r="J294" s="355"/>
      <c r="K294" s="355"/>
      <c r="L294" s="355"/>
      <c r="M294" s="355"/>
      <c r="N294" s="355"/>
      <c r="O294" s="355"/>
      <c r="P294" s="356"/>
      <c r="Q294" s="356"/>
    </row>
    <row r="295" spans="1:17" s="280" customFormat="1" ht="15" thickBot="1" x14ac:dyDescent="0.2">
      <c r="A295" s="433" t="s">
        <v>498</v>
      </c>
      <c r="B295" s="433"/>
      <c r="C295" s="433"/>
      <c r="D295" s="433"/>
      <c r="E295" s="433"/>
      <c r="F295" s="433"/>
      <c r="G295" s="433"/>
      <c r="H295" s="433"/>
      <c r="I295" s="433"/>
      <c r="J295" s="433"/>
      <c r="K295" s="433"/>
      <c r="L295" s="433"/>
      <c r="M295" s="433"/>
      <c r="N295" s="433"/>
      <c r="O295" s="433"/>
      <c r="P295" s="433"/>
      <c r="Q295" s="433"/>
    </row>
    <row r="296" spans="1:17" ht="55.5" customHeight="1" x14ac:dyDescent="0.15">
      <c r="A296" s="257" t="s">
        <v>44</v>
      </c>
      <c r="B296" s="546" t="s">
        <v>676</v>
      </c>
      <c r="C296" s="605"/>
      <c r="D296" s="605"/>
      <c r="E296" s="605"/>
      <c r="F296" s="605"/>
      <c r="G296" s="605"/>
      <c r="H296" s="605"/>
      <c r="I296" s="605"/>
      <c r="J296" s="605"/>
      <c r="K296" s="605"/>
      <c r="L296" s="605"/>
      <c r="M296" s="605"/>
      <c r="N296" s="605"/>
      <c r="O296" s="606"/>
      <c r="P296" s="448"/>
      <c r="Q296" s="449"/>
    </row>
    <row r="297" spans="1:17" ht="45" customHeight="1" x14ac:dyDescent="0.15">
      <c r="A297" s="328" t="s">
        <v>158</v>
      </c>
      <c r="B297" s="609" t="s">
        <v>677</v>
      </c>
      <c r="C297" s="607"/>
      <c r="D297" s="607"/>
      <c r="E297" s="607"/>
      <c r="F297" s="607"/>
      <c r="G297" s="607"/>
      <c r="H297" s="607"/>
      <c r="I297" s="607"/>
      <c r="J297" s="607"/>
      <c r="K297" s="607"/>
      <c r="L297" s="607"/>
      <c r="M297" s="607"/>
      <c r="N297" s="607"/>
      <c r="O297" s="610"/>
      <c r="P297" s="450"/>
      <c r="Q297" s="451"/>
    </row>
    <row r="298" spans="1:17" ht="45" customHeight="1" x14ac:dyDescent="0.15">
      <c r="A298" s="258" t="s">
        <v>217</v>
      </c>
      <c r="B298" s="409" t="s">
        <v>678</v>
      </c>
      <c r="C298" s="400"/>
      <c r="D298" s="400"/>
      <c r="E298" s="400"/>
      <c r="F298" s="400"/>
      <c r="G298" s="400"/>
      <c r="H298" s="400"/>
      <c r="I298" s="400"/>
      <c r="J298" s="400"/>
      <c r="K298" s="400"/>
      <c r="L298" s="400"/>
      <c r="M298" s="400"/>
      <c r="N298" s="400"/>
      <c r="O298" s="401"/>
      <c r="P298" s="454"/>
      <c r="Q298" s="455"/>
    </row>
    <row r="299" spans="1:17" ht="45" customHeight="1" thickBot="1" x14ac:dyDescent="0.2">
      <c r="A299" s="357" t="s">
        <v>675</v>
      </c>
      <c r="B299" s="602" t="s">
        <v>679</v>
      </c>
      <c r="C299" s="497"/>
      <c r="D299" s="497"/>
      <c r="E299" s="497"/>
      <c r="F299" s="497"/>
      <c r="G299" s="497"/>
      <c r="H299" s="497"/>
      <c r="I299" s="497"/>
      <c r="J299" s="497"/>
      <c r="K299" s="497"/>
      <c r="L299" s="497"/>
      <c r="M299" s="497"/>
      <c r="N299" s="497"/>
      <c r="O299" s="498"/>
      <c r="P299" s="470"/>
      <c r="Q299" s="471"/>
    </row>
    <row r="300" spans="1:17" x14ac:dyDescent="0.15">
      <c r="A300" s="358"/>
      <c r="B300" s="358"/>
      <c r="C300" s="358"/>
      <c r="D300" s="358"/>
      <c r="E300" s="358"/>
      <c r="F300" s="358"/>
      <c r="G300" s="358"/>
      <c r="H300" s="358"/>
      <c r="I300" s="358"/>
      <c r="J300" s="358"/>
      <c r="K300" s="358"/>
      <c r="L300" s="358"/>
      <c r="M300" s="358"/>
      <c r="N300" s="358"/>
      <c r="O300" s="358"/>
      <c r="P300" s="358"/>
      <c r="Q300" s="358"/>
    </row>
    <row r="301" spans="1:17" ht="15" thickBot="1" x14ac:dyDescent="0.2">
      <c r="A301" s="433" t="s">
        <v>750</v>
      </c>
      <c r="B301" s="433"/>
      <c r="C301" s="433"/>
      <c r="D301" s="433"/>
      <c r="E301" s="433"/>
      <c r="F301" s="433"/>
      <c r="G301" s="433"/>
      <c r="H301" s="433"/>
      <c r="I301" s="433"/>
      <c r="J301" s="433"/>
      <c r="K301" s="433"/>
      <c r="L301" s="433"/>
      <c r="M301" s="433"/>
      <c r="N301" s="433"/>
      <c r="O301" s="433"/>
      <c r="P301" s="433"/>
      <c r="Q301" s="433"/>
    </row>
    <row r="302" spans="1:17" s="266" customFormat="1" ht="51.75" customHeight="1" x14ac:dyDescent="0.15">
      <c r="A302" s="257" t="s">
        <v>42</v>
      </c>
      <c r="B302" s="445" t="s">
        <v>743</v>
      </c>
      <c r="C302" s="445"/>
      <c r="D302" s="445"/>
      <c r="E302" s="445"/>
      <c r="F302" s="445"/>
      <c r="G302" s="445"/>
      <c r="H302" s="445"/>
      <c r="I302" s="445"/>
      <c r="J302" s="445"/>
      <c r="K302" s="445"/>
      <c r="L302" s="445"/>
      <c r="M302" s="445"/>
      <c r="N302" s="445"/>
      <c r="O302" s="546"/>
      <c r="P302" s="448"/>
      <c r="Q302" s="449"/>
    </row>
    <row r="303" spans="1:17" s="266" customFormat="1" ht="51.75" customHeight="1" x14ac:dyDescent="0.15">
      <c r="A303" s="258" t="s">
        <v>30</v>
      </c>
      <c r="B303" s="408" t="s">
        <v>744</v>
      </c>
      <c r="C303" s="408"/>
      <c r="D303" s="408"/>
      <c r="E303" s="408"/>
      <c r="F303" s="408"/>
      <c r="G303" s="408"/>
      <c r="H303" s="408"/>
      <c r="I303" s="408"/>
      <c r="J303" s="408"/>
      <c r="K303" s="408"/>
      <c r="L303" s="408"/>
      <c r="M303" s="408"/>
      <c r="N303" s="408"/>
      <c r="O303" s="409"/>
      <c r="P303" s="454"/>
      <c r="Q303" s="455"/>
    </row>
    <row r="304" spans="1:17" s="280" customFormat="1" ht="51.75" customHeight="1" x14ac:dyDescent="0.15">
      <c r="A304" s="258" t="s">
        <v>301</v>
      </c>
      <c r="B304" s="408" t="s">
        <v>745</v>
      </c>
      <c r="C304" s="408"/>
      <c r="D304" s="408"/>
      <c r="E304" s="408"/>
      <c r="F304" s="408"/>
      <c r="G304" s="408"/>
      <c r="H304" s="408"/>
      <c r="I304" s="408"/>
      <c r="J304" s="408"/>
      <c r="K304" s="408"/>
      <c r="L304" s="408"/>
      <c r="M304" s="408"/>
      <c r="N304" s="408"/>
      <c r="O304" s="409"/>
      <c r="P304" s="454"/>
      <c r="Q304" s="455"/>
    </row>
    <row r="305" spans="1:17" ht="51.75" customHeight="1" x14ac:dyDescent="0.15">
      <c r="A305" s="258" t="s">
        <v>376</v>
      </c>
      <c r="B305" s="408" t="s">
        <v>746</v>
      </c>
      <c r="C305" s="408"/>
      <c r="D305" s="408"/>
      <c r="E305" s="408"/>
      <c r="F305" s="408"/>
      <c r="G305" s="408"/>
      <c r="H305" s="408"/>
      <c r="I305" s="408"/>
      <c r="J305" s="408"/>
      <c r="K305" s="408"/>
      <c r="L305" s="408"/>
      <c r="M305" s="408"/>
      <c r="N305" s="408"/>
      <c r="O305" s="409"/>
      <c r="P305" s="454"/>
      <c r="Q305" s="455"/>
    </row>
    <row r="306" spans="1:17" s="313" customFormat="1" ht="51.75" customHeight="1" x14ac:dyDescent="0.15">
      <c r="A306" s="258" t="s">
        <v>109</v>
      </c>
      <c r="B306" s="408" t="s">
        <v>747</v>
      </c>
      <c r="C306" s="408"/>
      <c r="D306" s="408"/>
      <c r="E306" s="408"/>
      <c r="F306" s="408"/>
      <c r="G306" s="408"/>
      <c r="H306" s="408"/>
      <c r="I306" s="408"/>
      <c r="J306" s="408"/>
      <c r="K306" s="408"/>
      <c r="L306" s="408"/>
      <c r="M306" s="408"/>
      <c r="N306" s="408"/>
      <c r="O306" s="409"/>
      <c r="P306" s="454"/>
      <c r="Q306" s="455"/>
    </row>
    <row r="307" spans="1:17" ht="86.25" customHeight="1" x14ac:dyDescent="0.15">
      <c r="A307" s="258" t="s">
        <v>233</v>
      </c>
      <c r="B307" s="408" t="s">
        <v>753</v>
      </c>
      <c r="C307" s="408"/>
      <c r="D307" s="408"/>
      <c r="E307" s="408"/>
      <c r="F307" s="408"/>
      <c r="G307" s="408"/>
      <c r="H307" s="408"/>
      <c r="I307" s="408"/>
      <c r="J307" s="408"/>
      <c r="K307" s="408"/>
      <c r="L307" s="408"/>
      <c r="M307" s="408"/>
      <c r="N307" s="408"/>
      <c r="O307" s="409"/>
      <c r="P307" s="454"/>
      <c r="Q307" s="455"/>
    </row>
    <row r="308" spans="1:17" ht="51.75" customHeight="1" x14ac:dyDescent="0.15">
      <c r="A308" s="258" t="s">
        <v>207</v>
      </c>
      <c r="B308" s="408" t="s">
        <v>748</v>
      </c>
      <c r="C308" s="408"/>
      <c r="D308" s="408"/>
      <c r="E308" s="408"/>
      <c r="F308" s="408"/>
      <c r="G308" s="408"/>
      <c r="H308" s="408"/>
      <c r="I308" s="408"/>
      <c r="J308" s="408"/>
      <c r="K308" s="408"/>
      <c r="L308" s="408"/>
      <c r="M308" s="408"/>
      <c r="N308" s="408"/>
      <c r="O308" s="409"/>
      <c r="P308" s="454"/>
      <c r="Q308" s="455"/>
    </row>
    <row r="309" spans="1:17" ht="51.75" customHeight="1" x14ac:dyDescent="0.15">
      <c r="A309" s="258" t="s">
        <v>209</v>
      </c>
      <c r="B309" s="508" t="s">
        <v>749</v>
      </c>
      <c r="C309" s="508"/>
      <c r="D309" s="508"/>
      <c r="E309" s="508"/>
      <c r="F309" s="508"/>
      <c r="G309" s="508"/>
      <c r="H309" s="508"/>
      <c r="I309" s="508"/>
      <c r="J309" s="508"/>
      <c r="K309" s="508"/>
      <c r="L309" s="508"/>
      <c r="M309" s="508"/>
      <c r="N309" s="508"/>
      <c r="O309" s="509"/>
      <c r="P309" s="454"/>
      <c r="Q309" s="455"/>
    </row>
    <row r="310" spans="1:17" ht="51.75" customHeight="1" x14ac:dyDescent="0.15">
      <c r="A310" s="258" t="s">
        <v>210</v>
      </c>
      <c r="B310" s="508" t="s">
        <v>751</v>
      </c>
      <c r="C310" s="508"/>
      <c r="D310" s="508"/>
      <c r="E310" s="508"/>
      <c r="F310" s="508"/>
      <c r="G310" s="508"/>
      <c r="H310" s="508"/>
      <c r="I310" s="508"/>
      <c r="J310" s="508"/>
      <c r="K310" s="508"/>
      <c r="L310" s="508"/>
      <c r="M310" s="508"/>
      <c r="N310" s="508"/>
      <c r="O310" s="509"/>
      <c r="P310" s="454"/>
      <c r="Q310" s="455"/>
    </row>
    <row r="311" spans="1:17" ht="51.75" customHeight="1" thickBot="1" x14ac:dyDescent="0.2">
      <c r="A311" s="299" t="s">
        <v>211</v>
      </c>
      <c r="B311" s="818" t="s">
        <v>752</v>
      </c>
      <c r="C311" s="819"/>
      <c r="D311" s="819"/>
      <c r="E311" s="819"/>
      <c r="F311" s="819"/>
      <c r="G311" s="819"/>
      <c r="H311" s="819"/>
      <c r="I311" s="819"/>
      <c r="J311" s="819"/>
      <c r="K311" s="819"/>
      <c r="L311" s="819"/>
      <c r="M311" s="819"/>
      <c r="N311" s="819"/>
      <c r="O311" s="819"/>
      <c r="P311" s="466"/>
      <c r="Q311" s="467"/>
    </row>
    <row r="312" spans="1:17" x14ac:dyDescent="0.15">
      <c r="A312" s="359"/>
      <c r="B312" s="360"/>
      <c r="C312" s="360"/>
      <c r="D312" s="360"/>
      <c r="E312" s="360"/>
      <c r="F312" s="360"/>
      <c r="G312" s="360"/>
      <c r="H312" s="360"/>
      <c r="I312" s="360"/>
      <c r="J312" s="360"/>
      <c r="K312" s="360"/>
      <c r="L312" s="360"/>
      <c r="M312" s="360"/>
      <c r="N312" s="360"/>
      <c r="O312" s="360"/>
      <c r="P312" s="359"/>
      <c r="Q312" s="359"/>
    </row>
    <row r="313" spans="1:17" ht="14.25" x14ac:dyDescent="0.15">
      <c r="A313" s="474" t="s">
        <v>394</v>
      </c>
      <c r="B313" s="474"/>
      <c r="C313" s="474"/>
      <c r="D313" s="474"/>
      <c r="E313" s="474"/>
      <c r="F313" s="474"/>
      <c r="G313" s="474"/>
      <c r="H313" s="474"/>
      <c r="I313" s="474"/>
      <c r="J313" s="474"/>
      <c r="K313" s="474"/>
      <c r="L313" s="474"/>
      <c r="M313" s="474"/>
      <c r="N313" s="474"/>
      <c r="O313" s="474"/>
      <c r="P313" s="474"/>
      <c r="Q313" s="474"/>
    </row>
    <row r="314" spans="1:17" ht="14.25" x14ac:dyDescent="0.15">
      <c r="A314" s="474" t="s">
        <v>393</v>
      </c>
      <c r="B314" s="474"/>
      <c r="C314" s="474"/>
      <c r="D314" s="474"/>
      <c r="E314" s="474"/>
      <c r="F314" s="474"/>
      <c r="G314" s="474"/>
      <c r="H314" s="474"/>
      <c r="I314" s="474"/>
      <c r="J314" s="474"/>
      <c r="K314" s="474"/>
      <c r="L314" s="474"/>
      <c r="M314" s="474"/>
      <c r="N314" s="474"/>
      <c r="O314" s="474"/>
      <c r="P314" s="474"/>
      <c r="Q314" s="474"/>
    </row>
    <row r="315" spans="1:17" ht="14.25" x14ac:dyDescent="0.15">
      <c r="A315" s="474" t="s">
        <v>423</v>
      </c>
      <c r="B315" s="474"/>
      <c r="C315" s="474"/>
      <c r="D315" s="474"/>
      <c r="E315" s="474"/>
      <c r="F315" s="474"/>
      <c r="G315" s="474"/>
      <c r="H315" s="474"/>
      <c r="I315" s="474"/>
      <c r="J315" s="474"/>
      <c r="K315" s="474"/>
      <c r="L315" s="474"/>
      <c r="M315" s="474"/>
      <c r="N315" s="474"/>
      <c r="O315" s="474"/>
      <c r="P315" s="474"/>
      <c r="Q315" s="474"/>
    </row>
    <row r="316" spans="1:17" ht="14.25" thickBot="1" x14ac:dyDescent="0.2">
      <c r="A316" s="475" t="s">
        <v>718</v>
      </c>
      <c r="B316" s="475"/>
      <c r="C316" s="475"/>
      <c r="D316" s="475"/>
      <c r="E316" s="475"/>
      <c r="F316" s="475"/>
      <c r="G316" s="475"/>
      <c r="H316" s="475"/>
      <c r="I316" s="475"/>
      <c r="J316" s="475"/>
      <c r="K316" s="475"/>
      <c r="L316" s="475"/>
      <c r="M316" s="475"/>
      <c r="N316" s="475"/>
      <c r="O316" s="475"/>
      <c r="P316" s="475"/>
      <c r="Q316" s="475"/>
    </row>
    <row r="317" spans="1:17" x14ac:dyDescent="0.15">
      <c r="A317" s="361" t="s">
        <v>91</v>
      </c>
      <c r="B317" s="362"/>
      <c r="C317" s="362"/>
      <c r="D317" s="362"/>
      <c r="E317" s="362"/>
      <c r="F317" s="362"/>
      <c r="G317" s="362"/>
      <c r="H317" s="362"/>
      <c r="I317" s="362"/>
      <c r="J317" s="362"/>
      <c r="K317" s="362"/>
      <c r="L317" s="362"/>
      <c r="M317" s="362"/>
      <c r="N317" s="362"/>
      <c r="O317" s="362"/>
      <c r="P317" s="363"/>
      <c r="Q317" s="364"/>
    </row>
    <row r="318" spans="1:17" ht="28.5" customHeight="1" x14ac:dyDescent="0.15">
      <c r="A318" s="685" t="s">
        <v>587</v>
      </c>
      <c r="B318" s="415"/>
      <c r="C318" s="415"/>
      <c r="D318" s="415"/>
      <c r="E318" s="415"/>
      <c r="F318" s="415"/>
      <c r="G318" s="415"/>
      <c r="H318" s="415"/>
      <c r="I318" s="415"/>
      <c r="J318" s="415"/>
      <c r="K318" s="415"/>
      <c r="L318" s="415"/>
      <c r="M318" s="415"/>
      <c r="N318" s="415"/>
      <c r="O318" s="415"/>
      <c r="P318" s="415"/>
      <c r="Q318" s="365"/>
    </row>
    <row r="319" spans="1:17" ht="14.25" thickBot="1" x14ac:dyDescent="0.2">
      <c r="A319" s="366"/>
      <c r="B319" s="367" t="s">
        <v>85</v>
      </c>
      <c r="C319" s="367" t="s">
        <v>86</v>
      </c>
      <c r="D319" s="600" t="s">
        <v>87</v>
      </c>
      <c r="E319" s="601"/>
      <c r="F319" s="600" t="s">
        <v>88</v>
      </c>
      <c r="G319" s="601"/>
      <c r="H319" s="600" t="s">
        <v>89</v>
      </c>
      <c r="I319" s="601"/>
      <c r="J319" s="368"/>
      <c r="K319" s="682" t="s">
        <v>586</v>
      </c>
      <c r="L319" s="683"/>
      <c r="M319" s="683"/>
      <c r="N319" s="683"/>
      <c r="O319" s="683"/>
      <c r="P319" s="684"/>
      <c r="Q319" s="365"/>
    </row>
    <row r="320" spans="1:17" ht="28.5" customHeight="1" thickBot="1" x14ac:dyDescent="0.2">
      <c r="A320" s="366"/>
      <c r="B320" s="369"/>
      <c r="C320" s="369"/>
      <c r="D320" s="595"/>
      <c r="E320" s="596"/>
      <c r="F320" s="472"/>
      <c r="G320" s="473"/>
      <c r="H320" s="472"/>
      <c r="I320" s="473"/>
      <c r="J320" s="368"/>
      <c r="K320" s="611" t="s">
        <v>130</v>
      </c>
      <c r="L320" s="612"/>
      <c r="M320" s="597">
        <v>0</v>
      </c>
      <c r="N320" s="598"/>
      <c r="O320" s="598"/>
      <c r="P320" s="599"/>
      <c r="Q320" s="365"/>
    </row>
    <row r="321" spans="1:17" ht="14.25" thickBot="1" x14ac:dyDescent="0.2">
      <c r="A321" s="366"/>
      <c r="B321" s="674" t="s">
        <v>131</v>
      </c>
      <c r="C321" s="675"/>
      <c r="D321" s="675"/>
      <c r="E321" s="675"/>
      <c r="F321" s="672">
        <f>SUM(B320,C320,D320,F320,H320)</f>
        <v>0</v>
      </c>
      <c r="G321" s="673"/>
      <c r="H321" s="673"/>
      <c r="I321" s="563"/>
      <c r="J321" s="368"/>
      <c r="K321" s="634" t="s">
        <v>17</v>
      </c>
      <c r="L321" s="635"/>
      <c r="M321" s="672">
        <f>IFERROR(F321+M320,"")</f>
        <v>0</v>
      </c>
      <c r="N321" s="673"/>
      <c r="O321" s="673"/>
      <c r="P321" s="563"/>
      <c r="Q321" s="365"/>
    </row>
    <row r="322" spans="1:17" s="318" customFormat="1" ht="30" customHeight="1" thickBot="1" x14ac:dyDescent="0.2">
      <c r="A322" s="366"/>
      <c r="B322" s="368"/>
      <c r="C322" s="368"/>
      <c r="D322" s="368"/>
      <c r="E322" s="368"/>
      <c r="F322" s="368"/>
      <c r="G322" s="368"/>
      <c r="H322" s="368"/>
      <c r="I322" s="368"/>
      <c r="J322" s="368"/>
      <c r="K322" s="368"/>
      <c r="L322" s="368"/>
      <c r="M322" s="368"/>
      <c r="N322" s="368"/>
      <c r="O322" s="368"/>
      <c r="P322" s="370"/>
      <c r="Q322" s="365"/>
    </row>
    <row r="323" spans="1:17" s="318" customFormat="1" ht="30" customHeight="1" x14ac:dyDescent="0.15">
      <c r="A323" s="371" t="s">
        <v>18</v>
      </c>
      <c r="B323" s="368"/>
      <c r="C323" s="368"/>
      <c r="D323" s="368"/>
      <c r="E323" s="368"/>
      <c r="F323" s="368"/>
      <c r="G323" s="368"/>
      <c r="H323" s="368"/>
      <c r="I323" s="368"/>
      <c r="J323" s="368"/>
      <c r="K323" s="644"/>
      <c r="L323" s="645"/>
      <c r="M323" s="368"/>
      <c r="N323" s="368"/>
      <c r="O323" s="368"/>
      <c r="P323" s="370"/>
      <c r="Q323" s="365"/>
    </row>
    <row r="324" spans="1:17" s="318" customFormat="1" ht="30" customHeight="1" x14ac:dyDescent="0.15">
      <c r="A324" s="366" t="s">
        <v>249</v>
      </c>
      <c r="B324" s="368"/>
      <c r="C324" s="368"/>
      <c r="D324" s="368"/>
      <c r="E324" s="368"/>
      <c r="F324" s="368"/>
      <c r="G324" s="368"/>
      <c r="H324" s="368"/>
      <c r="I324" s="368"/>
      <c r="J324" s="368"/>
      <c r="K324" s="646"/>
      <c r="L324" s="647"/>
      <c r="M324" s="372" t="s">
        <v>132</v>
      </c>
      <c r="N324" s="372"/>
      <c r="O324" s="368"/>
      <c r="P324" s="326"/>
      <c r="Q324" s="365"/>
    </row>
    <row r="325" spans="1:17" s="318" customFormat="1" ht="30" customHeight="1" thickBot="1" x14ac:dyDescent="0.2">
      <c r="A325" s="366" t="s">
        <v>90</v>
      </c>
      <c r="B325" s="368"/>
      <c r="C325" s="368"/>
      <c r="D325" s="368"/>
      <c r="E325" s="368"/>
      <c r="F325" s="368"/>
      <c r="G325" s="368"/>
      <c r="H325" s="368"/>
      <c r="I325" s="368"/>
      <c r="J325" s="368"/>
      <c r="K325" s="648"/>
      <c r="L325" s="649"/>
      <c r="M325" s="368"/>
      <c r="N325" s="368"/>
      <c r="O325" s="368"/>
      <c r="P325" s="326"/>
      <c r="Q325" s="365"/>
    </row>
    <row r="326" spans="1:17" ht="30" customHeight="1" x14ac:dyDescent="0.15">
      <c r="A326" s="371" t="s">
        <v>92</v>
      </c>
      <c r="B326" s="368"/>
      <c r="C326" s="368"/>
      <c r="D326" s="368"/>
      <c r="E326" s="368"/>
      <c r="F326" s="368"/>
      <c r="G326" s="659" t="str">
        <f>IF(COUNT(M321/K323)=0,"",(M321/K323))</f>
        <v/>
      </c>
      <c r="H326" s="660"/>
      <c r="I326" s="368"/>
      <c r="J326" s="368"/>
      <c r="K326" s="368"/>
      <c r="L326" s="368"/>
      <c r="M326" s="368"/>
      <c r="N326" s="368"/>
      <c r="O326" s="368"/>
      <c r="P326" s="326"/>
      <c r="Q326" s="365"/>
    </row>
    <row r="327" spans="1:17" ht="30" customHeight="1" x14ac:dyDescent="0.15">
      <c r="A327" s="366"/>
      <c r="B327" s="368"/>
      <c r="C327" s="368"/>
      <c r="D327" s="368"/>
      <c r="E327" s="368"/>
      <c r="F327" s="368"/>
      <c r="G327" s="661"/>
      <c r="H327" s="662"/>
      <c r="I327" s="372" t="s">
        <v>133</v>
      </c>
      <c r="J327" s="372"/>
      <c r="K327" s="372"/>
      <c r="L327" s="368"/>
      <c r="M327" s="368"/>
      <c r="N327" s="368"/>
      <c r="O327" s="368"/>
      <c r="P327" s="326"/>
      <c r="Q327" s="365"/>
    </row>
    <row r="328" spans="1:17" ht="15" customHeight="1" thickBot="1" x14ac:dyDescent="0.2">
      <c r="A328" s="366"/>
      <c r="B328" s="368"/>
      <c r="C328" s="368"/>
      <c r="D328" s="368"/>
      <c r="E328" s="368"/>
      <c r="F328" s="368"/>
      <c r="G328" s="663"/>
      <c r="H328" s="664"/>
      <c r="I328" s="368"/>
      <c r="J328" s="368"/>
      <c r="K328" s="368"/>
      <c r="L328" s="368"/>
      <c r="M328" s="368"/>
      <c r="N328" s="368"/>
      <c r="O328" s="368"/>
      <c r="P328" s="326"/>
      <c r="Q328" s="365"/>
    </row>
    <row r="329" spans="1:17" s="332" customFormat="1" ht="45" customHeight="1" thickBot="1" x14ac:dyDescent="0.2">
      <c r="A329" s="373"/>
      <c r="B329" s="374"/>
      <c r="C329" s="374"/>
      <c r="D329" s="374"/>
      <c r="E329" s="374"/>
      <c r="F329" s="374"/>
      <c r="G329" s="374"/>
      <c r="H329" s="374"/>
      <c r="I329" s="374"/>
      <c r="J329" s="374"/>
      <c r="K329" s="374"/>
      <c r="L329" s="374"/>
      <c r="M329" s="374"/>
      <c r="N329" s="374"/>
      <c r="O329" s="374"/>
      <c r="P329" s="375"/>
      <c r="Q329" s="376"/>
    </row>
    <row r="330" spans="1:17" s="318" customFormat="1" ht="22.5" customHeight="1" thickBot="1" x14ac:dyDescent="0.2">
      <c r="A330" s="267"/>
      <c r="B330" s="267"/>
      <c r="C330" s="267"/>
      <c r="D330" s="267"/>
      <c r="E330" s="267"/>
      <c r="F330" s="267"/>
      <c r="G330" s="267"/>
      <c r="H330" s="267"/>
      <c r="I330" s="267"/>
      <c r="J330" s="267"/>
      <c r="K330" s="267"/>
      <c r="L330" s="267"/>
      <c r="M330" s="267"/>
      <c r="N330" s="267"/>
      <c r="O330" s="267"/>
      <c r="P330" s="271"/>
      <c r="Q330" s="271"/>
    </row>
    <row r="331" spans="1:17" s="318" customFormat="1" ht="30" customHeight="1" x14ac:dyDescent="0.15">
      <c r="A331" s="487" t="s">
        <v>38</v>
      </c>
      <c r="B331" s="527"/>
      <c r="C331" s="527"/>
      <c r="D331" s="527"/>
      <c r="E331" s="527"/>
      <c r="F331" s="527"/>
      <c r="G331" s="527"/>
      <c r="H331" s="527"/>
      <c r="I331" s="527"/>
      <c r="J331" s="527"/>
      <c r="K331" s="527"/>
      <c r="L331" s="527"/>
      <c r="M331" s="527"/>
      <c r="N331" s="527"/>
      <c r="O331" s="527"/>
      <c r="P331" s="417"/>
      <c r="Q331" s="418"/>
    </row>
    <row r="332" spans="1:17" s="318" customFormat="1" ht="30" customHeight="1" x14ac:dyDescent="0.15">
      <c r="A332" s="655" t="s">
        <v>367</v>
      </c>
      <c r="B332" s="656"/>
      <c r="C332" s="656"/>
      <c r="D332" s="654" t="s">
        <v>368</v>
      </c>
      <c r="E332" s="654"/>
      <c r="F332" s="654"/>
      <c r="G332" s="654"/>
      <c r="H332" s="654"/>
      <c r="I332" s="654"/>
      <c r="J332" s="654"/>
      <c r="K332" s="654"/>
      <c r="L332" s="654"/>
      <c r="M332" s="654"/>
      <c r="N332" s="654"/>
      <c r="O332" s="368"/>
      <c r="P332" s="531"/>
      <c r="Q332" s="532"/>
    </row>
    <row r="333" spans="1:17" s="318" customFormat="1" ht="30" customHeight="1" x14ac:dyDescent="0.15">
      <c r="A333" s="377"/>
      <c r="B333" s="434"/>
      <c r="C333" s="436"/>
      <c r="D333" s="434" t="s">
        <v>355</v>
      </c>
      <c r="E333" s="435"/>
      <c r="F333" s="436"/>
      <c r="G333" s="434" t="s">
        <v>356</v>
      </c>
      <c r="H333" s="435"/>
      <c r="I333" s="435"/>
      <c r="J333" s="436"/>
      <c r="K333" s="434" t="s">
        <v>357</v>
      </c>
      <c r="L333" s="435"/>
      <c r="M333" s="435"/>
      <c r="N333" s="436"/>
      <c r="O333" s="359"/>
      <c r="P333" s="531"/>
      <c r="Q333" s="532"/>
    </row>
    <row r="334" spans="1:17" ht="30" customHeight="1" x14ac:dyDescent="0.15">
      <c r="A334" s="377"/>
      <c r="B334" s="434" t="s">
        <v>358</v>
      </c>
      <c r="C334" s="436"/>
      <c r="D334" s="434" t="s">
        <v>364</v>
      </c>
      <c r="E334" s="435"/>
      <c r="F334" s="436"/>
      <c r="G334" s="651" t="s">
        <v>531</v>
      </c>
      <c r="H334" s="652"/>
      <c r="I334" s="652"/>
      <c r="J334" s="653"/>
      <c r="K334" s="434" t="s">
        <v>534</v>
      </c>
      <c r="L334" s="435"/>
      <c r="M334" s="435"/>
      <c r="N334" s="436"/>
      <c r="O334" s="359"/>
      <c r="P334" s="531"/>
      <c r="Q334" s="532"/>
    </row>
    <row r="335" spans="1:17" ht="30" customHeight="1" x14ac:dyDescent="0.15">
      <c r="A335" s="377"/>
      <c r="B335" s="434" t="s">
        <v>359</v>
      </c>
      <c r="C335" s="436"/>
      <c r="D335" s="434" t="s">
        <v>365</v>
      </c>
      <c r="E335" s="435"/>
      <c r="F335" s="436"/>
      <c r="G335" s="434" t="s">
        <v>532</v>
      </c>
      <c r="H335" s="435"/>
      <c r="I335" s="435"/>
      <c r="J335" s="436"/>
      <c r="K335" s="434" t="s">
        <v>572</v>
      </c>
      <c r="L335" s="435"/>
      <c r="M335" s="435"/>
      <c r="N335" s="436"/>
      <c r="O335" s="359"/>
      <c r="P335" s="531"/>
      <c r="Q335" s="532"/>
    </row>
    <row r="336" spans="1:17" ht="32.25" customHeight="1" x14ac:dyDescent="0.15">
      <c r="A336" s="377"/>
      <c r="B336" s="434" t="s">
        <v>360</v>
      </c>
      <c r="C336" s="436"/>
      <c r="D336" s="434" t="s">
        <v>361</v>
      </c>
      <c r="E336" s="435"/>
      <c r="F336" s="436"/>
      <c r="G336" s="434" t="s">
        <v>533</v>
      </c>
      <c r="H336" s="435"/>
      <c r="I336" s="435"/>
      <c r="J336" s="436"/>
      <c r="K336" s="434" t="s">
        <v>573</v>
      </c>
      <c r="L336" s="435"/>
      <c r="M336" s="435"/>
      <c r="N336" s="436"/>
      <c r="O336" s="359"/>
      <c r="P336" s="531"/>
      <c r="Q336" s="532"/>
    </row>
    <row r="337" spans="1:17" x14ac:dyDescent="0.15">
      <c r="A337" s="366"/>
      <c r="B337" s="633" t="s">
        <v>362</v>
      </c>
      <c r="C337" s="633"/>
      <c r="D337" s="633"/>
      <c r="E337" s="633"/>
      <c r="F337" s="633"/>
      <c r="G337" s="633"/>
      <c r="H337" s="633"/>
      <c r="I337" s="633"/>
      <c r="J337" s="633"/>
      <c r="K337" s="633"/>
      <c r="L337" s="633"/>
      <c r="M337" s="633"/>
      <c r="N337" s="633"/>
      <c r="O337" s="368"/>
      <c r="P337" s="531"/>
      <c r="Q337" s="532"/>
    </row>
    <row r="338" spans="1:17" ht="39.75" customHeight="1" x14ac:dyDescent="0.15">
      <c r="A338" s="366"/>
      <c r="B338" s="621" t="s">
        <v>363</v>
      </c>
      <c r="C338" s="621"/>
      <c r="D338" s="621"/>
      <c r="E338" s="621"/>
      <c r="F338" s="621"/>
      <c r="G338" s="621"/>
      <c r="H338" s="621"/>
      <c r="I338" s="621"/>
      <c r="J338" s="621"/>
      <c r="K338" s="621"/>
      <c r="L338" s="621"/>
      <c r="M338" s="621"/>
      <c r="N338" s="621"/>
      <c r="O338" s="368"/>
      <c r="P338" s="531"/>
      <c r="Q338" s="532"/>
    </row>
    <row r="339" spans="1:17" ht="36" customHeight="1" x14ac:dyDescent="0.15">
      <c r="A339" s="378"/>
      <c r="B339" s="631" t="s">
        <v>488</v>
      </c>
      <c r="C339" s="631"/>
      <c r="D339" s="631"/>
      <c r="E339" s="631"/>
      <c r="F339" s="631"/>
      <c r="G339" s="631"/>
      <c r="H339" s="631"/>
      <c r="I339" s="631"/>
      <c r="J339" s="631"/>
      <c r="K339" s="631"/>
      <c r="L339" s="631"/>
      <c r="M339" s="631"/>
      <c r="N339" s="631"/>
      <c r="O339" s="632"/>
      <c r="P339" s="531"/>
      <c r="Q339" s="532"/>
    </row>
    <row r="340" spans="1:17" ht="40.5" customHeight="1" x14ac:dyDescent="0.15">
      <c r="A340" s="657" t="s">
        <v>366</v>
      </c>
      <c r="B340" s="658"/>
      <c r="C340" s="658"/>
      <c r="D340" s="529" t="s">
        <v>588</v>
      </c>
      <c r="E340" s="529"/>
      <c r="F340" s="529"/>
      <c r="G340" s="529"/>
      <c r="H340" s="529"/>
      <c r="I340" s="529"/>
      <c r="J340" s="529"/>
      <c r="K340" s="529"/>
      <c r="L340" s="529"/>
      <c r="M340" s="529"/>
      <c r="N340" s="529"/>
      <c r="O340" s="325"/>
      <c r="P340" s="531"/>
      <c r="Q340" s="532"/>
    </row>
    <row r="341" spans="1:17" ht="31.5" customHeight="1" x14ac:dyDescent="0.15">
      <c r="A341" s="377"/>
      <c r="B341" s="434"/>
      <c r="C341" s="436"/>
      <c r="D341" s="434" t="s">
        <v>355</v>
      </c>
      <c r="E341" s="435"/>
      <c r="F341" s="436"/>
      <c r="G341" s="434" t="s">
        <v>356</v>
      </c>
      <c r="H341" s="435"/>
      <c r="I341" s="435"/>
      <c r="J341" s="436"/>
      <c r="K341" s="434" t="s">
        <v>357</v>
      </c>
      <c r="L341" s="435"/>
      <c r="M341" s="435"/>
      <c r="N341" s="436"/>
      <c r="O341" s="359"/>
      <c r="P341" s="531"/>
      <c r="Q341" s="532"/>
    </row>
    <row r="342" spans="1:17" ht="35.25" customHeight="1" x14ac:dyDescent="0.15">
      <c r="A342" s="377"/>
      <c r="B342" s="434" t="s">
        <v>358</v>
      </c>
      <c r="C342" s="436"/>
      <c r="D342" s="434" t="s">
        <v>537</v>
      </c>
      <c r="E342" s="435"/>
      <c r="F342" s="436"/>
      <c r="G342" s="651" t="s">
        <v>531</v>
      </c>
      <c r="H342" s="652"/>
      <c r="I342" s="652"/>
      <c r="J342" s="653"/>
      <c r="K342" s="434" t="s">
        <v>534</v>
      </c>
      <c r="L342" s="435"/>
      <c r="M342" s="435"/>
      <c r="N342" s="436"/>
      <c r="O342" s="359"/>
      <c r="P342" s="531"/>
      <c r="Q342" s="532"/>
    </row>
    <row r="343" spans="1:17" ht="33.75" customHeight="1" x14ac:dyDescent="0.15">
      <c r="A343" s="377"/>
      <c r="B343" s="434" t="s">
        <v>359</v>
      </c>
      <c r="C343" s="436"/>
      <c r="D343" s="434" t="s">
        <v>538</v>
      </c>
      <c r="E343" s="435"/>
      <c r="F343" s="436"/>
      <c r="G343" s="434" t="s">
        <v>539</v>
      </c>
      <c r="H343" s="435"/>
      <c r="I343" s="435"/>
      <c r="J343" s="436"/>
      <c r="K343" s="434" t="s">
        <v>535</v>
      </c>
      <c r="L343" s="435"/>
      <c r="M343" s="435"/>
      <c r="N343" s="436"/>
      <c r="O343" s="359"/>
      <c r="P343" s="531"/>
      <c r="Q343" s="532"/>
    </row>
    <row r="344" spans="1:17" s="266" customFormat="1" ht="34.5" customHeight="1" x14ac:dyDescent="0.15">
      <c r="A344" s="377"/>
      <c r="B344" s="434" t="s">
        <v>360</v>
      </c>
      <c r="C344" s="436"/>
      <c r="D344" s="434" t="s">
        <v>361</v>
      </c>
      <c r="E344" s="435"/>
      <c r="F344" s="436"/>
      <c r="G344" s="434" t="s">
        <v>540</v>
      </c>
      <c r="H344" s="435"/>
      <c r="I344" s="435"/>
      <c r="J344" s="436"/>
      <c r="K344" s="434" t="s">
        <v>536</v>
      </c>
      <c r="L344" s="435"/>
      <c r="M344" s="435"/>
      <c r="N344" s="436"/>
      <c r="O344" s="359"/>
      <c r="P344" s="531"/>
      <c r="Q344" s="532"/>
    </row>
    <row r="345" spans="1:17" ht="30" customHeight="1" x14ac:dyDescent="0.15">
      <c r="A345" s="366"/>
      <c r="B345" s="633" t="s">
        <v>541</v>
      </c>
      <c r="C345" s="633"/>
      <c r="D345" s="633"/>
      <c r="E345" s="633"/>
      <c r="F345" s="633"/>
      <c r="G345" s="633"/>
      <c r="H345" s="633"/>
      <c r="I345" s="633"/>
      <c r="J345" s="633"/>
      <c r="K345" s="633"/>
      <c r="L345" s="633"/>
      <c r="M345" s="633"/>
      <c r="N345" s="633"/>
      <c r="O345" s="368"/>
      <c r="P345" s="531"/>
      <c r="Q345" s="532"/>
    </row>
    <row r="346" spans="1:17" ht="30" customHeight="1" x14ac:dyDescent="0.15">
      <c r="A346" s="366"/>
      <c r="B346" s="621" t="s">
        <v>542</v>
      </c>
      <c r="C346" s="621"/>
      <c r="D346" s="621"/>
      <c r="E346" s="621"/>
      <c r="F346" s="621"/>
      <c r="G346" s="621"/>
      <c r="H346" s="621"/>
      <c r="I346" s="621"/>
      <c r="J346" s="621"/>
      <c r="K346" s="621"/>
      <c r="L346" s="621"/>
      <c r="M346" s="621"/>
      <c r="N346" s="621"/>
      <c r="O346" s="368"/>
      <c r="P346" s="531"/>
      <c r="Q346" s="532"/>
    </row>
    <row r="347" spans="1:17" x14ac:dyDescent="0.15">
      <c r="A347" s="366"/>
      <c r="B347" s="415" t="s">
        <v>488</v>
      </c>
      <c r="C347" s="415"/>
      <c r="D347" s="415"/>
      <c r="E347" s="415"/>
      <c r="F347" s="415"/>
      <c r="G347" s="415"/>
      <c r="H347" s="415"/>
      <c r="I347" s="415"/>
      <c r="J347" s="415"/>
      <c r="K347" s="415"/>
      <c r="L347" s="415"/>
      <c r="M347" s="415"/>
      <c r="N347" s="415"/>
      <c r="O347" s="416"/>
      <c r="P347" s="531"/>
      <c r="Q347" s="532"/>
    </row>
    <row r="348" spans="1:17" ht="27" customHeight="1" x14ac:dyDescent="0.15">
      <c r="A348" s="366"/>
      <c r="B348" s="360"/>
      <c r="C348" s="360"/>
      <c r="D348" s="360"/>
      <c r="E348" s="360"/>
      <c r="F348" s="360"/>
      <c r="G348" s="360"/>
      <c r="H348" s="360"/>
      <c r="I348" s="360"/>
      <c r="J348" s="360"/>
      <c r="K348" s="360"/>
      <c r="L348" s="360"/>
      <c r="M348" s="360"/>
      <c r="N348" s="360"/>
      <c r="O348" s="360"/>
      <c r="P348" s="531"/>
      <c r="Q348" s="532"/>
    </row>
    <row r="349" spans="1:17" s="266" customFormat="1" x14ac:dyDescent="0.15">
      <c r="A349" s="366"/>
      <c r="B349" s="415" t="s">
        <v>543</v>
      </c>
      <c r="C349" s="415"/>
      <c r="D349" s="415"/>
      <c r="E349" s="415"/>
      <c r="F349" s="415"/>
      <c r="G349" s="415"/>
      <c r="H349" s="415"/>
      <c r="I349" s="415"/>
      <c r="J349" s="415"/>
      <c r="K349" s="415"/>
      <c r="L349" s="415"/>
      <c r="M349" s="415"/>
      <c r="N349" s="415"/>
      <c r="O349" s="416"/>
      <c r="P349" s="531"/>
      <c r="Q349" s="532"/>
    </row>
    <row r="350" spans="1:17" ht="41.25" customHeight="1" x14ac:dyDescent="0.15">
      <c r="A350" s="366"/>
      <c r="B350" s="415" t="s">
        <v>544</v>
      </c>
      <c r="C350" s="415"/>
      <c r="D350" s="415"/>
      <c r="E350" s="415"/>
      <c r="F350" s="415"/>
      <c r="G350" s="415"/>
      <c r="H350" s="415"/>
      <c r="I350" s="415"/>
      <c r="J350" s="415"/>
      <c r="K350" s="415"/>
      <c r="L350" s="415"/>
      <c r="M350" s="415"/>
      <c r="N350" s="415"/>
      <c r="O350" s="416"/>
      <c r="P350" s="531"/>
      <c r="Q350" s="532"/>
    </row>
    <row r="351" spans="1:17" ht="15" customHeight="1" x14ac:dyDescent="0.15">
      <c r="A351" s="366"/>
      <c r="B351" s="262"/>
      <c r="C351" s="262"/>
      <c r="D351" s="262"/>
      <c r="E351" s="262"/>
      <c r="F351" s="262"/>
      <c r="G351" s="262"/>
      <c r="H351" s="262"/>
      <c r="I351" s="262"/>
      <c r="J351" s="262"/>
      <c r="K351" s="262"/>
      <c r="L351" s="262"/>
      <c r="M351" s="262"/>
      <c r="N351" s="262"/>
      <c r="O351" s="368"/>
      <c r="P351" s="531"/>
      <c r="Q351" s="532"/>
    </row>
    <row r="352" spans="1:17" ht="26.25" customHeight="1" x14ac:dyDescent="0.15">
      <c r="A352" s="366"/>
      <c r="B352" s="415" t="s">
        <v>489</v>
      </c>
      <c r="C352" s="415"/>
      <c r="D352" s="415"/>
      <c r="E352" s="415"/>
      <c r="F352" s="415"/>
      <c r="G352" s="415"/>
      <c r="H352" s="415"/>
      <c r="I352" s="415"/>
      <c r="J352" s="415"/>
      <c r="K352" s="415"/>
      <c r="L352" s="415"/>
      <c r="M352" s="415"/>
      <c r="N352" s="415"/>
      <c r="O352" s="416"/>
      <c r="P352" s="531"/>
      <c r="Q352" s="532"/>
    </row>
    <row r="353" spans="1:17" ht="77.25" customHeight="1" thickBot="1" x14ac:dyDescent="0.2">
      <c r="A353" s="373"/>
      <c r="B353" s="497" t="s">
        <v>545</v>
      </c>
      <c r="C353" s="497"/>
      <c r="D353" s="497"/>
      <c r="E353" s="497"/>
      <c r="F353" s="497"/>
      <c r="G353" s="497"/>
      <c r="H353" s="497"/>
      <c r="I353" s="497"/>
      <c r="J353" s="497"/>
      <c r="K353" s="497"/>
      <c r="L353" s="497"/>
      <c r="M353" s="497"/>
      <c r="N353" s="497"/>
      <c r="O353" s="498"/>
      <c r="P353" s="419"/>
      <c r="Q353" s="420"/>
    </row>
    <row r="354" spans="1:17" ht="17.25" x14ac:dyDescent="0.15">
      <c r="A354" s="368"/>
      <c r="B354" s="368"/>
      <c r="C354" s="368"/>
      <c r="D354" s="368"/>
      <c r="E354" s="368"/>
      <c r="F354" s="368"/>
      <c r="G354" s="368"/>
      <c r="H354" s="368"/>
      <c r="I354" s="368"/>
      <c r="J354" s="368"/>
      <c r="K354" s="368"/>
      <c r="L354" s="368"/>
      <c r="M354" s="368"/>
      <c r="N354" s="368"/>
      <c r="O354" s="368"/>
      <c r="P354" s="379"/>
      <c r="Q354" s="379"/>
    </row>
    <row r="355" spans="1:17" ht="15" thickBot="1" x14ac:dyDescent="0.2">
      <c r="A355" s="433" t="s">
        <v>422</v>
      </c>
      <c r="B355" s="433"/>
      <c r="C355" s="433"/>
      <c r="D355" s="433"/>
      <c r="E355" s="433"/>
      <c r="F355" s="433"/>
      <c r="G355" s="433"/>
      <c r="H355" s="433"/>
      <c r="I355" s="433"/>
      <c r="J355" s="433"/>
      <c r="K355" s="433"/>
      <c r="L355" s="433"/>
      <c r="M355" s="433"/>
      <c r="N355" s="433"/>
      <c r="O355" s="433"/>
      <c r="P355" s="433"/>
      <c r="Q355" s="433"/>
    </row>
    <row r="356" spans="1:17" ht="30" customHeight="1" x14ac:dyDescent="0.15">
      <c r="A356" s="257" t="s">
        <v>105</v>
      </c>
      <c r="B356" s="445" t="s">
        <v>19</v>
      </c>
      <c r="C356" s="445"/>
      <c r="D356" s="445"/>
      <c r="E356" s="445"/>
      <c r="F356" s="445"/>
      <c r="G356" s="445"/>
      <c r="H356" s="445"/>
      <c r="I356" s="445"/>
      <c r="J356" s="445"/>
      <c r="K356" s="445"/>
      <c r="L356" s="445"/>
      <c r="M356" s="445"/>
      <c r="N356" s="445"/>
      <c r="O356" s="446"/>
      <c r="P356" s="421"/>
      <c r="Q356" s="422"/>
    </row>
    <row r="357" spans="1:17" ht="37.5" customHeight="1" thickBot="1" x14ac:dyDescent="0.2">
      <c r="A357" s="299" t="s">
        <v>106</v>
      </c>
      <c r="B357" s="426" t="s">
        <v>20</v>
      </c>
      <c r="C357" s="426"/>
      <c r="D357" s="426"/>
      <c r="E357" s="426"/>
      <c r="F357" s="426"/>
      <c r="G357" s="426"/>
      <c r="H357" s="426"/>
      <c r="I357" s="426"/>
      <c r="J357" s="426"/>
      <c r="K357" s="426"/>
      <c r="L357" s="426"/>
      <c r="M357" s="426"/>
      <c r="N357" s="426"/>
      <c r="O357" s="427"/>
      <c r="P357" s="430"/>
      <c r="Q357" s="431"/>
    </row>
    <row r="358" spans="1:17" s="266" customFormat="1" x14ac:dyDescent="0.15">
      <c r="A358" s="267"/>
      <c r="B358" s="267"/>
      <c r="C358" s="267"/>
      <c r="D358" s="267"/>
      <c r="E358" s="267"/>
      <c r="F358" s="267"/>
      <c r="G358" s="267"/>
      <c r="H358" s="267"/>
      <c r="I358" s="267"/>
      <c r="J358" s="267"/>
      <c r="K358" s="267"/>
      <c r="L358" s="267"/>
      <c r="M358" s="267"/>
      <c r="N358" s="267"/>
      <c r="O358" s="267"/>
      <c r="P358" s="271"/>
      <c r="Q358" s="271"/>
    </row>
    <row r="359" spans="1:17" ht="48.75" customHeight="1" x14ac:dyDescent="0.15">
      <c r="A359" s="380" t="s">
        <v>96</v>
      </c>
      <c r="B359" s="650" t="s">
        <v>183</v>
      </c>
      <c r="C359" s="650"/>
      <c r="D359" s="650"/>
      <c r="E359" s="650"/>
      <c r="F359" s="650"/>
      <c r="G359" s="650"/>
      <c r="H359" s="650"/>
      <c r="I359" s="650"/>
      <c r="J359" s="650"/>
      <c r="K359" s="650"/>
      <c r="L359" s="650"/>
      <c r="M359" s="650"/>
      <c r="N359" s="650"/>
      <c r="O359" s="650"/>
      <c r="P359" s="650"/>
      <c r="Q359" s="650"/>
    </row>
    <row r="360" spans="1:17" ht="15" thickBot="1" x14ac:dyDescent="0.2">
      <c r="A360" s="433" t="s">
        <v>424</v>
      </c>
      <c r="B360" s="433"/>
      <c r="C360" s="433"/>
      <c r="D360" s="433"/>
      <c r="E360" s="433"/>
      <c r="F360" s="433"/>
      <c r="G360" s="433"/>
      <c r="H360" s="433"/>
      <c r="I360" s="433"/>
      <c r="J360" s="433"/>
      <c r="K360" s="433"/>
      <c r="L360" s="433"/>
      <c r="M360" s="433"/>
      <c r="N360" s="433"/>
      <c r="O360" s="433"/>
      <c r="P360" s="433"/>
      <c r="Q360" s="433"/>
    </row>
    <row r="361" spans="1:17" ht="30" customHeight="1" x14ac:dyDescent="0.15">
      <c r="A361" s="636" t="s">
        <v>105</v>
      </c>
      <c r="B361" s="628" t="s">
        <v>100</v>
      </c>
      <c r="C361" s="629"/>
      <c r="D361" s="629"/>
      <c r="E361" s="629"/>
      <c r="F361" s="629"/>
      <c r="G361" s="629"/>
      <c r="H361" s="629"/>
      <c r="I361" s="629"/>
      <c r="J361" s="629"/>
      <c r="K361" s="629"/>
      <c r="L361" s="629"/>
      <c r="M361" s="629"/>
      <c r="N361" s="629"/>
      <c r="O361" s="630"/>
      <c r="P361" s="417"/>
      <c r="Q361" s="418"/>
    </row>
    <row r="362" spans="1:17" ht="45" customHeight="1" x14ac:dyDescent="0.15">
      <c r="A362" s="507"/>
      <c r="B362" s="622" t="s">
        <v>93</v>
      </c>
      <c r="C362" s="623"/>
      <c r="D362" s="623"/>
      <c r="E362" s="623"/>
      <c r="F362" s="623"/>
      <c r="G362" s="623"/>
      <c r="H362" s="623"/>
      <c r="I362" s="623"/>
      <c r="J362" s="623"/>
      <c r="K362" s="623"/>
      <c r="L362" s="623"/>
      <c r="M362" s="623"/>
      <c r="N362" s="623"/>
      <c r="O362" s="624"/>
      <c r="P362" s="513"/>
      <c r="Q362" s="514"/>
    </row>
    <row r="363" spans="1:17" ht="30" customHeight="1" x14ac:dyDescent="0.15">
      <c r="A363" s="507"/>
      <c r="B363" s="622" t="s">
        <v>94</v>
      </c>
      <c r="C363" s="623"/>
      <c r="D363" s="623"/>
      <c r="E363" s="623"/>
      <c r="F363" s="623"/>
      <c r="G363" s="623"/>
      <c r="H363" s="623"/>
      <c r="I363" s="623"/>
      <c r="J363" s="623"/>
      <c r="K363" s="623"/>
      <c r="L363" s="623"/>
      <c r="M363" s="623"/>
      <c r="N363" s="623"/>
      <c r="O363" s="624"/>
      <c r="P363" s="513"/>
      <c r="Q363" s="514"/>
    </row>
    <row r="364" spans="1:17" ht="30" customHeight="1" x14ac:dyDescent="0.15">
      <c r="A364" s="507"/>
      <c r="B364" s="622" t="s">
        <v>95</v>
      </c>
      <c r="C364" s="623"/>
      <c r="D364" s="623"/>
      <c r="E364" s="623"/>
      <c r="F364" s="623"/>
      <c r="G364" s="623"/>
      <c r="H364" s="623"/>
      <c r="I364" s="623"/>
      <c r="J364" s="623"/>
      <c r="K364" s="623"/>
      <c r="L364" s="623"/>
      <c r="M364" s="623"/>
      <c r="N364" s="623"/>
      <c r="O364" s="624"/>
      <c r="P364" s="513"/>
      <c r="Q364" s="514"/>
    </row>
    <row r="365" spans="1:17" ht="42" customHeight="1" x14ac:dyDescent="0.15">
      <c r="A365" s="507"/>
      <c r="B365" s="381" t="s">
        <v>101</v>
      </c>
      <c r="C365" s="637" t="s">
        <v>781</v>
      </c>
      <c r="D365" s="638"/>
      <c r="E365" s="638"/>
      <c r="F365" s="638"/>
      <c r="G365" s="638"/>
      <c r="H365" s="638"/>
      <c r="I365" s="638"/>
      <c r="J365" s="638"/>
      <c r="K365" s="638"/>
      <c r="L365" s="638"/>
      <c r="M365" s="638"/>
      <c r="N365" s="638"/>
      <c r="O365" s="639"/>
      <c r="P365" s="515"/>
      <c r="Q365" s="516"/>
    </row>
    <row r="366" spans="1:17" ht="30" customHeight="1" x14ac:dyDescent="0.15">
      <c r="A366" s="258" t="s">
        <v>106</v>
      </c>
      <c r="B366" s="408" t="s">
        <v>21</v>
      </c>
      <c r="C366" s="408"/>
      <c r="D366" s="408"/>
      <c r="E366" s="408"/>
      <c r="F366" s="408"/>
      <c r="G366" s="408"/>
      <c r="H366" s="408"/>
      <c r="I366" s="408"/>
      <c r="J366" s="408"/>
      <c r="K366" s="408"/>
      <c r="L366" s="408"/>
      <c r="M366" s="408"/>
      <c r="N366" s="408"/>
      <c r="O366" s="423"/>
      <c r="P366" s="424"/>
      <c r="Q366" s="425"/>
    </row>
    <row r="367" spans="1:17" ht="45.75" customHeight="1" thickBot="1" x14ac:dyDescent="0.2">
      <c r="A367" s="299" t="s">
        <v>107</v>
      </c>
      <c r="B367" s="426" t="s">
        <v>22</v>
      </c>
      <c r="C367" s="426"/>
      <c r="D367" s="426"/>
      <c r="E367" s="426"/>
      <c r="F367" s="426"/>
      <c r="G367" s="426"/>
      <c r="H367" s="426"/>
      <c r="I367" s="426"/>
      <c r="J367" s="426"/>
      <c r="K367" s="426"/>
      <c r="L367" s="426"/>
      <c r="M367" s="426"/>
      <c r="N367" s="426"/>
      <c r="O367" s="427"/>
      <c r="P367" s="430"/>
      <c r="Q367" s="431"/>
    </row>
    <row r="368" spans="1:17" x14ac:dyDescent="0.15"/>
    <row r="369" spans="1:17" ht="15" thickBot="1" x14ac:dyDescent="0.2">
      <c r="A369" s="433" t="s">
        <v>432</v>
      </c>
      <c r="B369" s="433"/>
      <c r="C369" s="433"/>
      <c r="D369" s="433"/>
      <c r="E369" s="433"/>
      <c r="F369" s="433"/>
      <c r="G369" s="433"/>
      <c r="H369" s="433"/>
      <c r="I369" s="433"/>
      <c r="J369" s="433"/>
      <c r="K369" s="433"/>
      <c r="L369" s="433"/>
      <c r="M369" s="433"/>
      <c r="N369" s="433"/>
      <c r="O369" s="433"/>
      <c r="P369" s="433"/>
      <c r="Q369" s="433"/>
    </row>
    <row r="370" spans="1:17" ht="30" customHeight="1" x14ac:dyDescent="0.15">
      <c r="A370" s="257" t="s">
        <v>44</v>
      </c>
      <c r="B370" s="445" t="s">
        <v>782</v>
      </c>
      <c r="C370" s="445"/>
      <c r="D370" s="445"/>
      <c r="E370" s="445"/>
      <c r="F370" s="445"/>
      <c r="G370" s="445"/>
      <c r="H370" s="445"/>
      <c r="I370" s="445"/>
      <c r="J370" s="445"/>
      <c r="K370" s="445"/>
      <c r="L370" s="445"/>
      <c r="M370" s="445"/>
      <c r="N370" s="445"/>
      <c r="O370" s="446"/>
      <c r="P370" s="421"/>
      <c r="Q370" s="422"/>
    </row>
    <row r="371" spans="1:17" ht="30" customHeight="1" x14ac:dyDescent="0.15">
      <c r="A371" s="258" t="s">
        <v>106</v>
      </c>
      <c r="B371" s="408" t="s">
        <v>155</v>
      </c>
      <c r="C371" s="408"/>
      <c r="D371" s="408"/>
      <c r="E371" s="408"/>
      <c r="F371" s="408"/>
      <c r="G371" s="408"/>
      <c r="H371" s="408"/>
      <c r="I371" s="408"/>
      <c r="J371" s="408"/>
      <c r="K371" s="408"/>
      <c r="L371" s="408"/>
      <c r="M371" s="408"/>
      <c r="N371" s="408"/>
      <c r="O371" s="423"/>
      <c r="P371" s="424"/>
      <c r="Q371" s="425"/>
    </row>
    <row r="372" spans="1:17" ht="30" customHeight="1" x14ac:dyDescent="0.15">
      <c r="A372" s="404" t="s">
        <v>107</v>
      </c>
      <c r="B372" s="411" t="s">
        <v>98</v>
      </c>
      <c r="C372" s="411"/>
      <c r="D372" s="411"/>
      <c r="E372" s="411"/>
      <c r="F372" s="411"/>
      <c r="G372" s="411"/>
      <c r="H372" s="411"/>
      <c r="I372" s="411"/>
      <c r="J372" s="411"/>
      <c r="K372" s="411"/>
      <c r="L372" s="411"/>
      <c r="M372" s="411"/>
      <c r="N372" s="411"/>
      <c r="O372" s="412"/>
      <c r="P372" s="613"/>
      <c r="Q372" s="614"/>
    </row>
    <row r="373" spans="1:17" ht="48" customHeight="1" x14ac:dyDescent="0.15">
      <c r="A373" s="405"/>
      <c r="B373" s="625" t="s">
        <v>485</v>
      </c>
      <c r="C373" s="626"/>
      <c r="D373" s="626"/>
      <c r="E373" s="626"/>
      <c r="F373" s="626"/>
      <c r="G373" s="626"/>
      <c r="H373" s="626"/>
      <c r="I373" s="626"/>
      <c r="J373" s="626"/>
      <c r="K373" s="626"/>
      <c r="L373" s="626"/>
      <c r="M373" s="626"/>
      <c r="N373" s="626"/>
      <c r="O373" s="627"/>
      <c r="P373" s="531"/>
      <c r="Q373" s="532"/>
    </row>
    <row r="374" spans="1:17" ht="28.5" customHeight="1" x14ac:dyDescent="0.15">
      <c r="A374" s="258" t="s">
        <v>108</v>
      </c>
      <c r="B374" s="408" t="s">
        <v>369</v>
      </c>
      <c r="C374" s="408"/>
      <c r="D374" s="408"/>
      <c r="E374" s="408"/>
      <c r="F374" s="408"/>
      <c r="G374" s="408"/>
      <c r="H374" s="408"/>
      <c r="I374" s="408"/>
      <c r="J374" s="408"/>
      <c r="K374" s="408"/>
      <c r="L374" s="408"/>
      <c r="M374" s="408"/>
      <c r="N374" s="408"/>
      <c r="O374" s="423"/>
      <c r="P374" s="424"/>
      <c r="Q374" s="425"/>
    </row>
    <row r="375" spans="1:17" s="266" customFormat="1" ht="33.75" customHeight="1" x14ac:dyDescent="0.15">
      <c r="A375" s="258" t="s">
        <v>109</v>
      </c>
      <c r="B375" s="408" t="s">
        <v>783</v>
      </c>
      <c r="C375" s="408"/>
      <c r="D375" s="408"/>
      <c r="E375" s="408"/>
      <c r="F375" s="408"/>
      <c r="G375" s="408"/>
      <c r="H375" s="408"/>
      <c r="I375" s="408"/>
      <c r="J375" s="408"/>
      <c r="K375" s="408"/>
      <c r="L375" s="408"/>
      <c r="M375" s="408"/>
      <c r="N375" s="408"/>
      <c r="O375" s="423"/>
      <c r="P375" s="424"/>
      <c r="Q375" s="425"/>
    </row>
    <row r="376" spans="1:17" ht="30" customHeight="1" x14ac:dyDescent="0.15">
      <c r="A376" s="258" t="s">
        <v>110</v>
      </c>
      <c r="B376" s="508" t="s">
        <v>28</v>
      </c>
      <c r="C376" s="508"/>
      <c r="D376" s="508"/>
      <c r="E376" s="508"/>
      <c r="F376" s="508"/>
      <c r="G376" s="508"/>
      <c r="H376" s="508"/>
      <c r="I376" s="508"/>
      <c r="J376" s="508"/>
      <c r="K376" s="508"/>
      <c r="L376" s="508"/>
      <c r="M376" s="508"/>
      <c r="N376" s="508"/>
      <c r="O376" s="512"/>
      <c r="P376" s="424"/>
      <c r="Q376" s="425"/>
    </row>
    <row r="377" spans="1:17" ht="30" customHeight="1" x14ac:dyDescent="0.15">
      <c r="A377" s="258" t="s">
        <v>111</v>
      </c>
      <c r="B377" s="408" t="s">
        <v>99</v>
      </c>
      <c r="C377" s="408"/>
      <c r="D377" s="408"/>
      <c r="E377" s="408"/>
      <c r="F377" s="408"/>
      <c r="G377" s="408"/>
      <c r="H377" s="408"/>
      <c r="I377" s="408"/>
      <c r="J377" s="408"/>
      <c r="K377" s="408"/>
      <c r="L377" s="408"/>
      <c r="M377" s="408"/>
      <c r="N377" s="408"/>
      <c r="O377" s="423"/>
      <c r="P377" s="424"/>
      <c r="Q377" s="425"/>
    </row>
    <row r="378" spans="1:17" ht="45" customHeight="1" x14ac:dyDescent="0.15">
      <c r="A378" s="258" t="s">
        <v>112</v>
      </c>
      <c r="B378" s="408" t="s">
        <v>574</v>
      </c>
      <c r="C378" s="408"/>
      <c r="D378" s="408"/>
      <c r="E378" s="408"/>
      <c r="F378" s="408"/>
      <c r="G378" s="408"/>
      <c r="H378" s="408"/>
      <c r="I378" s="408"/>
      <c r="J378" s="408"/>
      <c r="K378" s="408"/>
      <c r="L378" s="408"/>
      <c r="M378" s="408"/>
      <c r="N378" s="408"/>
      <c r="O378" s="423"/>
      <c r="P378" s="424"/>
      <c r="Q378" s="425"/>
    </row>
    <row r="379" spans="1:17" ht="30" customHeight="1" x14ac:dyDescent="0.15">
      <c r="A379" s="258" t="s">
        <v>113</v>
      </c>
      <c r="B379" s="408" t="s">
        <v>575</v>
      </c>
      <c r="C379" s="408"/>
      <c r="D379" s="408"/>
      <c r="E379" s="408"/>
      <c r="F379" s="408"/>
      <c r="G379" s="408"/>
      <c r="H379" s="408"/>
      <c r="I379" s="408"/>
      <c r="J379" s="408"/>
      <c r="K379" s="408"/>
      <c r="L379" s="408"/>
      <c r="M379" s="408"/>
      <c r="N379" s="408"/>
      <c r="O379" s="423"/>
      <c r="P379" s="424"/>
      <c r="Q379" s="425"/>
    </row>
    <row r="380" spans="1:17" ht="51.75" customHeight="1" x14ac:dyDescent="0.15">
      <c r="A380" s="258" t="s">
        <v>128</v>
      </c>
      <c r="B380" s="408" t="s">
        <v>784</v>
      </c>
      <c r="C380" s="408"/>
      <c r="D380" s="408"/>
      <c r="E380" s="408"/>
      <c r="F380" s="408"/>
      <c r="G380" s="408"/>
      <c r="H380" s="408"/>
      <c r="I380" s="408"/>
      <c r="J380" s="408"/>
      <c r="K380" s="408"/>
      <c r="L380" s="408"/>
      <c r="M380" s="408"/>
      <c r="N380" s="408"/>
      <c r="O380" s="423"/>
      <c r="P380" s="424"/>
      <c r="Q380" s="425"/>
    </row>
    <row r="381" spans="1:17" ht="30" customHeight="1" x14ac:dyDescent="0.15">
      <c r="A381" s="328" t="s">
        <v>129</v>
      </c>
      <c r="B381" s="408" t="s">
        <v>203</v>
      </c>
      <c r="C381" s="408"/>
      <c r="D381" s="408"/>
      <c r="E381" s="408"/>
      <c r="F381" s="408"/>
      <c r="G381" s="408"/>
      <c r="H381" s="408"/>
      <c r="I381" s="408"/>
      <c r="J381" s="408"/>
      <c r="K381" s="408"/>
      <c r="L381" s="408"/>
      <c r="M381" s="408"/>
      <c r="N381" s="408"/>
      <c r="O381" s="423"/>
      <c r="P381" s="424"/>
      <c r="Q381" s="425"/>
    </row>
    <row r="382" spans="1:17" ht="46.5" customHeight="1" x14ac:dyDescent="0.15">
      <c r="A382" s="258" t="s">
        <v>204</v>
      </c>
      <c r="B382" s="408" t="s">
        <v>206</v>
      </c>
      <c r="C382" s="408"/>
      <c r="D382" s="408"/>
      <c r="E382" s="408"/>
      <c r="F382" s="408"/>
      <c r="G382" s="408"/>
      <c r="H382" s="408"/>
      <c r="I382" s="408"/>
      <c r="J382" s="408"/>
      <c r="K382" s="408"/>
      <c r="L382" s="408"/>
      <c r="M382" s="408"/>
      <c r="N382" s="408"/>
      <c r="O382" s="423"/>
      <c r="P382" s="424"/>
      <c r="Q382" s="425"/>
    </row>
    <row r="383" spans="1:17" ht="30" customHeight="1" x14ac:dyDescent="0.15">
      <c r="A383" s="328" t="s">
        <v>116</v>
      </c>
      <c r="B383" s="409" t="s">
        <v>372</v>
      </c>
      <c r="C383" s="400"/>
      <c r="D383" s="400"/>
      <c r="E383" s="400"/>
      <c r="F383" s="400"/>
      <c r="G383" s="400"/>
      <c r="H383" s="400"/>
      <c r="I383" s="400"/>
      <c r="J383" s="400"/>
      <c r="K383" s="400"/>
      <c r="L383" s="400"/>
      <c r="M383" s="400"/>
      <c r="N383" s="400"/>
      <c r="O383" s="401"/>
      <c r="P383" s="424"/>
      <c r="Q383" s="425"/>
    </row>
    <row r="384" spans="1:17" ht="45" customHeight="1" thickBot="1" x14ac:dyDescent="0.2">
      <c r="A384" s="299" t="s">
        <v>370</v>
      </c>
      <c r="B384" s="426" t="s">
        <v>252</v>
      </c>
      <c r="C384" s="426"/>
      <c r="D384" s="426"/>
      <c r="E384" s="426"/>
      <c r="F384" s="426"/>
      <c r="G384" s="426"/>
      <c r="H384" s="426"/>
      <c r="I384" s="426"/>
      <c r="J384" s="426"/>
      <c r="K384" s="426"/>
      <c r="L384" s="426"/>
      <c r="M384" s="426"/>
      <c r="N384" s="426"/>
      <c r="O384" s="427"/>
      <c r="P384" s="430"/>
      <c r="Q384" s="431"/>
    </row>
    <row r="385" spans="1:17" x14ac:dyDescent="0.15">
      <c r="A385" s="359"/>
      <c r="B385" s="360"/>
      <c r="C385" s="360"/>
      <c r="D385" s="360"/>
      <c r="E385" s="360"/>
      <c r="F385" s="360"/>
      <c r="G385" s="360"/>
      <c r="H385" s="360"/>
      <c r="I385" s="360"/>
      <c r="J385" s="360"/>
      <c r="K385" s="360"/>
      <c r="L385" s="360"/>
      <c r="M385" s="360"/>
      <c r="N385" s="360"/>
      <c r="O385" s="368"/>
      <c r="P385" s="326"/>
    </row>
    <row r="386" spans="1:17" ht="15" thickBot="1" x14ac:dyDescent="0.2">
      <c r="A386" s="433" t="s">
        <v>431</v>
      </c>
      <c r="B386" s="433"/>
      <c r="C386" s="433"/>
      <c r="D386" s="433"/>
      <c r="E386" s="433"/>
      <c r="F386" s="433"/>
      <c r="G386" s="433"/>
      <c r="H386" s="433"/>
      <c r="I386" s="433"/>
      <c r="J386" s="433"/>
      <c r="K386" s="433"/>
      <c r="L386" s="433"/>
      <c r="M386" s="433"/>
      <c r="N386" s="433"/>
      <c r="O386" s="433"/>
      <c r="P386" s="433"/>
      <c r="Q386" s="433"/>
    </row>
    <row r="387" spans="1:17" ht="33.75" customHeight="1" x14ac:dyDescent="0.15">
      <c r="A387" s="257" t="s">
        <v>42</v>
      </c>
      <c r="B387" s="445" t="s">
        <v>97</v>
      </c>
      <c r="C387" s="445"/>
      <c r="D387" s="445"/>
      <c r="E387" s="445"/>
      <c r="F387" s="445"/>
      <c r="G387" s="445"/>
      <c r="H387" s="445"/>
      <c r="I387" s="445"/>
      <c r="J387" s="445"/>
      <c r="K387" s="445"/>
      <c r="L387" s="445"/>
      <c r="M387" s="445"/>
      <c r="N387" s="445"/>
      <c r="O387" s="446"/>
      <c r="P387" s="421"/>
      <c r="Q387" s="422"/>
    </row>
    <row r="388" spans="1:17" ht="33.75" customHeight="1" x14ac:dyDescent="0.15">
      <c r="A388" s="258" t="s">
        <v>43</v>
      </c>
      <c r="B388" s="408" t="s">
        <v>785</v>
      </c>
      <c r="C388" s="408"/>
      <c r="D388" s="408"/>
      <c r="E388" s="408"/>
      <c r="F388" s="408"/>
      <c r="G388" s="408"/>
      <c r="H388" s="408"/>
      <c r="I388" s="408"/>
      <c r="J388" s="408"/>
      <c r="K388" s="408"/>
      <c r="L388" s="408"/>
      <c r="M388" s="408"/>
      <c r="N388" s="408"/>
      <c r="O388" s="423"/>
      <c r="P388" s="424"/>
      <c r="Q388" s="425"/>
    </row>
    <row r="389" spans="1:17" ht="33.75" customHeight="1" x14ac:dyDescent="0.15">
      <c r="A389" s="258" t="s">
        <v>107</v>
      </c>
      <c r="B389" s="408" t="s">
        <v>98</v>
      </c>
      <c r="C389" s="408"/>
      <c r="D389" s="408"/>
      <c r="E389" s="408"/>
      <c r="F389" s="408"/>
      <c r="G389" s="408"/>
      <c r="H389" s="408"/>
      <c r="I389" s="408"/>
      <c r="J389" s="408"/>
      <c r="K389" s="408"/>
      <c r="L389" s="408"/>
      <c r="M389" s="408"/>
      <c r="N389" s="408"/>
      <c r="O389" s="423"/>
      <c r="P389" s="424"/>
      <c r="Q389" s="425"/>
    </row>
    <row r="390" spans="1:17" s="266" customFormat="1" ht="33.75" customHeight="1" x14ac:dyDescent="0.15">
      <c r="A390" s="258" t="s">
        <v>108</v>
      </c>
      <c r="B390" s="408" t="s">
        <v>589</v>
      </c>
      <c r="C390" s="408"/>
      <c r="D390" s="408"/>
      <c r="E390" s="408"/>
      <c r="F390" s="408"/>
      <c r="G390" s="408"/>
      <c r="H390" s="408"/>
      <c r="I390" s="408"/>
      <c r="J390" s="408"/>
      <c r="K390" s="408"/>
      <c r="L390" s="408"/>
      <c r="M390" s="408"/>
      <c r="N390" s="408"/>
      <c r="O390" s="423"/>
      <c r="P390" s="424"/>
      <c r="Q390" s="425"/>
    </row>
    <row r="391" spans="1:17" ht="33.75" customHeight="1" x14ac:dyDescent="0.15">
      <c r="A391" s="258" t="s">
        <v>109</v>
      </c>
      <c r="B391" s="508" t="s">
        <v>29</v>
      </c>
      <c r="C391" s="508"/>
      <c r="D391" s="508"/>
      <c r="E391" s="508"/>
      <c r="F391" s="508"/>
      <c r="G391" s="508"/>
      <c r="H391" s="508"/>
      <c r="I391" s="508"/>
      <c r="J391" s="508"/>
      <c r="K391" s="508"/>
      <c r="L391" s="508"/>
      <c r="M391" s="508"/>
      <c r="N391" s="508"/>
      <c r="O391" s="512"/>
      <c r="P391" s="424"/>
      <c r="Q391" s="425"/>
    </row>
    <row r="392" spans="1:17" ht="33.75" customHeight="1" x14ac:dyDescent="0.15">
      <c r="A392" s="258" t="s">
        <v>110</v>
      </c>
      <c r="B392" s="408" t="s">
        <v>99</v>
      </c>
      <c r="C392" s="408"/>
      <c r="D392" s="408"/>
      <c r="E392" s="408"/>
      <c r="F392" s="408"/>
      <c r="G392" s="408"/>
      <c r="H392" s="408"/>
      <c r="I392" s="408"/>
      <c r="J392" s="408"/>
      <c r="K392" s="408"/>
      <c r="L392" s="408"/>
      <c r="M392" s="408"/>
      <c r="N392" s="408"/>
      <c r="O392" s="423"/>
      <c r="P392" s="424"/>
      <c r="Q392" s="425"/>
    </row>
    <row r="393" spans="1:17" ht="48" customHeight="1" x14ac:dyDescent="0.15">
      <c r="A393" s="258" t="s">
        <v>208</v>
      </c>
      <c r="B393" s="408" t="s">
        <v>574</v>
      </c>
      <c r="C393" s="408"/>
      <c r="D393" s="408"/>
      <c r="E393" s="408"/>
      <c r="F393" s="408"/>
      <c r="G393" s="408"/>
      <c r="H393" s="408"/>
      <c r="I393" s="408"/>
      <c r="J393" s="408"/>
      <c r="K393" s="408"/>
      <c r="L393" s="408"/>
      <c r="M393" s="408"/>
      <c r="N393" s="408"/>
      <c r="O393" s="423"/>
      <c r="P393" s="424"/>
      <c r="Q393" s="425"/>
    </row>
    <row r="394" spans="1:17" ht="33.75" customHeight="1" x14ac:dyDescent="0.15">
      <c r="A394" s="258" t="s">
        <v>209</v>
      </c>
      <c r="B394" s="408" t="s">
        <v>575</v>
      </c>
      <c r="C394" s="408"/>
      <c r="D394" s="408"/>
      <c r="E394" s="408"/>
      <c r="F394" s="408"/>
      <c r="G394" s="408"/>
      <c r="H394" s="408"/>
      <c r="I394" s="408"/>
      <c r="J394" s="408"/>
      <c r="K394" s="408"/>
      <c r="L394" s="408"/>
      <c r="M394" s="408"/>
      <c r="N394" s="408"/>
      <c r="O394" s="423"/>
      <c r="P394" s="424"/>
      <c r="Q394" s="425"/>
    </row>
    <row r="395" spans="1:17" ht="48" customHeight="1" x14ac:dyDescent="0.15">
      <c r="A395" s="258" t="s">
        <v>210</v>
      </c>
      <c r="B395" s="408" t="s">
        <v>784</v>
      </c>
      <c r="C395" s="408"/>
      <c r="D395" s="408"/>
      <c r="E395" s="408"/>
      <c r="F395" s="408"/>
      <c r="G395" s="408"/>
      <c r="H395" s="408"/>
      <c r="I395" s="408"/>
      <c r="J395" s="408"/>
      <c r="K395" s="408"/>
      <c r="L395" s="408"/>
      <c r="M395" s="408"/>
      <c r="N395" s="408"/>
      <c r="O395" s="423"/>
      <c r="P395" s="424"/>
      <c r="Q395" s="425"/>
    </row>
    <row r="396" spans="1:17" ht="33.75" customHeight="1" x14ac:dyDescent="0.15">
      <c r="A396" s="258" t="s">
        <v>164</v>
      </c>
      <c r="B396" s="408" t="s">
        <v>250</v>
      </c>
      <c r="C396" s="408"/>
      <c r="D396" s="408"/>
      <c r="E396" s="408"/>
      <c r="F396" s="408"/>
      <c r="G396" s="408"/>
      <c r="H396" s="408"/>
      <c r="I396" s="408"/>
      <c r="J396" s="408"/>
      <c r="K396" s="408"/>
      <c r="L396" s="408"/>
      <c r="M396" s="408"/>
      <c r="N396" s="408"/>
      <c r="O396" s="423"/>
      <c r="P396" s="424"/>
      <c r="Q396" s="425"/>
    </row>
    <row r="397" spans="1:17" ht="33.75" customHeight="1" x14ac:dyDescent="0.15">
      <c r="A397" s="258" t="s">
        <v>374</v>
      </c>
      <c r="B397" s="408" t="s">
        <v>206</v>
      </c>
      <c r="C397" s="408"/>
      <c r="D397" s="408"/>
      <c r="E397" s="408"/>
      <c r="F397" s="408"/>
      <c r="G397" s="408"/>
      <c r="H397" s="408"/>
      <c r="I397" s="408"/>
      <c r="J397" s="408"/>
      <c r="K397" s="408"/>
      <c r="L397" s="408"/>
      <c r="M397" s="408"/>
      <c r="N397" s="408"/>
      <c r="O397" s="423"/>
      <c r="P397" s="424"/>
      <c r="Q397" s="425"/>
    </row>
    <row r="398" spans="1:17" ht="33.75" customHeight="1" x14ac:dyDescent="0.15">
      <c r="A398" s="328" t="s">
        <v>163</v>
      </c>
      <c r="B398" s="409" t="s">
        <v>371</v>
      </c>
      <c r="C398" s="400"/>
      <c r="D398" s="400"/>
      <c r="E398" s="400"/>
      <c r="F398" s="400"/>
      <c r="G398" s="400"/>
      <c r="H398" s="400"/>
      <c r="I398" s="400"/>
      <c r="J398" s="400"/>
      <c r="K398" s="400"/>
      <c r="L398" s="400"/>
      <c r="M398" s="400"/>
      <c r="N398" s="400"/>
      <c r="O398" s="401"/>
      <c r="P398" s="424"/>
      <c r="Q398" s="425"/>
    </row>
    <row r="399" spans="1:17" ht="33.75" customHeight="1" thickBot="1" x14ac:dyDescent="0.2">
      <c r="A399" s="299" t="s">
        <v>205</v>
      </c>
      <c r="B399" s="426" t="s">
        <v>252</v>
      </c>
      <c r="C399" s="426"/>
      <c r="D399" s="426"/>
      <c r="E399" s="426"/>
      <c r="F399" s="426"/>
      <c r="G399" s="426"/>
      <c r="H399" s="426"/>
      <c r="I399" s="426"/>
      <c r="J399" s="426"/>
      <c r="K399" s="426"/>
      <c r="L399" s="426"/>
      <c r="M399" s="426"/>
      <c r="N399" s="426"/>
      <c r="O399" s="427"/>
      <c r="P399" s="430"/>
      <c r="Q399" s="431"/>
    </row>
    <row r="400" spans="1:17" x14ac:dyDescent="0.15"/>
    <row r="401" spans="1:17" ht="15" thickBot="1" x14ac:dyDescent="0.2">
      <c r="A401" s="433" t="s">
        <v>430</v>
      </c>
      <c r="B401" s="433"/>
      <c r="C401" s="433"/>
      <c r="D401" s="433"/>
      <c r="E401" s="433"/>
      <c r="F401" s="433"/>
      <c r="G401" s="433"/>
      <c r="H401" s="433"/>
      <c r="I401" s="433"/>
      <c r="J401" s="433"/>
      <c r="K401" s="433"/>
      <c r="L401" s="433"/>
      <c r="M401" s="433"/>
      <c r="N401" s="433"/>
      <c r="O401" s="433"/>
      <c r="P401" s="433"/>
      <c r="Q401" s="433"/>
    </row>
    <row r="402" spans="1:17" ht="33.75" customHeight="1" x14ac:dyDescent="0.15">
      <c r="A402" s="257" t="s">
        <v>42</v>
      </c>
      <c r="B402" s="445" t="s">
        <v>97</v>
      </c>
      <c r="C402" s="445"/>
      <c r="D402" s="445"/>
      <c r="E402" s="445"/>
      <c r="F402" s="445"/>
      <c r="G402" s="445"/>
      <c r="H402" s="445"/>
      <c r="I402" s="445"/>
      <c r="J402" s="445"/>
      <c r="K402" s="445"/>
      <c r="L402" s="445"/>
      <c r="M402" s="445"/>
      <c r="N402" s="445"/>
      <c r="O402" s="446"/>
      <c r="P402" s="421"/>
      <c r="Q402" s="422"/>
    </row>
    <row r="403" spans="1:17" ht="33.75" customHeight="1" x14ac:dyDescent="0.15">
      <c r="A403" s="258" t="s">
        <v>30</v>
      </c>
      <c r="B403" s="408" t="s">
        <v>156</v>
      </c>
      <c r="C403" s="408"/>
      <c r="D403" s="408"/>
      <c r="E403" s="408"/>
      <c r="F403" s="408"/>
      <c r="G403" s="408"/>
      <c r="H403" s="408"/>
      <c r="I403" s="408"/>
      <c r="J403" s="408"/>
      <c r="K403" s="408"/>
      <c r="L403" s="408"/>
      <c r="M403" s="408"/>
      <c r="N403" s="408"/>
      <c r="O403" s="423"/>
      <c r="P403" s="424"/>
      <c r="Q403" s="425"/>
    </row>
    <row r="404" spans="1:17" ht="33.75" customHeight="1" x14ac:dyDescent="0.15">
      <c r="A404" s="258" t="s">
        <v>45</v>
      </c>
      <c r="B404" s="408" t="s">
        <v>98</v>
      </c>
      <c r="C404" s="408"/>
      <c r="D404" s="408"/>
      <c r="E404" s="408"/>
      <c r="F404" s="408"/>
      <c r="G404" s="408"/>
      <c r="H404" s="408"/>
      <c r="I404" s="408"/>
      <c r="J404" s="408"/>
      <c r="K404" s="408"/>
      <c r="L404" s="408"/>
      <c r="M404" s="408"/>
      <c r="N404" s="408"/>
      <c r="O404" s="423"/>
      <c r="P404" s="424"/>
      <c r="Q404" s="425"/>
    </row>
    <row r="405" spans="1:17" s="266" customFormat="1" ht="33.75" customHeight="1" x14ac:dyDescent="0.15">
      <c r="A405" s="258" t="s">
        <v>108</v>
      </c>
      <c r="B405" s="408" t="s">
        <v>589</v>
      </c>
      <c r="C405" s="408"/>
      <c r="D405" s="408"/>
      <c r="E405" s="408"/>
      <c r="F405" s="408"/>
      <c r="G405" s="408"/>
      <c r="H405" s="408"/>
      <c r="I405" s="408"/>
      <c r="J405" s="408"/>
      <c r="K405" s="408"/>
      <c r="L405" s="408"/>
      <c r="M405" s="408"/>
      <c r="N405" s="408"/>
      <c r="O405" s="423"/>
      <c r="P405" s="424"/>
      <c r="Q405" s="425"/>
    </row>
    <row r="406" spans="1:17" ht="33.75" customHeight="1" x14ac:dyDescent="0.15">
      <c r="A406" s="258" t="s">
        <v>109</v>
      </c>
      <c r="B406" s="508" t="s">
        <v>29</v>
      </c>
      <c r="C406" s="508"/>
      <c r="D406" s="508"/>
      <c r="E406" s="508"/>
      <c r="F406" s="508"/>
      <c r="G406" s="508"/>
      <c r="H406" s="508"/>
      <c r="I406" s="508"/>
      <c r="J406" s="508"/>
      <c r="K406" s="508"/>
      <c r="L406" s="508"/>
      <c r="M406" s="508"/>
      <c r="N406" s="508"/>
      <c r="O406" s="512"/>
      <c r="P406" s="424"/>
      <c r="Q406" s="425"/>
    </row>
    <row r="407" spans="1:17" ht="33.75" customHeight="1" x14ac:dyDescent="0.15">
      <c r="A407" s="258" t="s">
        <v>110</v>
      </c>
      <c r="B407" s="408" t="s">
        <v>99</v>
      </c>
      <c r="C407" s="408"/>
      <c r="D407" s="408"/>
      <c r="E407" s="408"/>
      <c r="F407" s="408"/>
      <c r="G407" s="408"/>
      <c r="H407" s="408"/>
      <c r="I407" s="408"/>
      <c r="J407" s="408"/>
      <c r="K407" s="408"/>
      <c r="L407" s="408"/>
      <c r="M407" s="408"/>
      <c r="N407" s="408"/>
      <c r="O407" s="423"/>
      <c r="P407" s="424"/>
      <c r="Q407" s="425"/>
    </row>
    <row r="408" spans="1:17" ht="48" customHeight="1" x14ac:dyDescent="0.15">
      <c r="A408" s="258" t="s">
        <v>207</v>
      </c>
      <c r="B408" s="408" t="s">
        <v>574</v>
      </c>
      <c r="C408" s="408"/>
      <c r="D408" s="408"/>
      <c r="E408" s="408"/>
      <c r="F408" s="408"/>
      <c r="G408" s="408"/>
      <c r="H408" s="408"/>
      <c r="I408" s="408"/>
      <c r="J408" s="408"/>
      <c r="K408" s="408"/>
      <c r="L408" s="408"/>
      <c r="M408" s="408"/>
      <c r="N408" s="408"/>
      <c r="O408" s="423"/>
      <c r="P408" s="424"/>
      <c r="Q408" s="425"/>
    </row>
    <row r="409" spans="1:17" ht="33.75" customHeight="1" x14ac:dyDescent="0.15">
      <c r="A409" s="258" t="s">
        <v>209</v>
      </c>
      <c r="B409" s="408" t="s">
        <v>575</v>
      </c>
      <c r="C409" s="408"/>
      <c r="D409" s="408"/>
      <c r="E409" s="408"/>
      <c r="F409" s="408"/>
      <c r="G409" s="408"/>
      <c r="H409" s="408"/>
      <c r="I409" s="408"/>
      <c r="J409" s="408"/>
      <c r="K409" s="408"/>
      <c r="L409" s="408"/>
      <c r="M409" s="408"/>
      <c r="N409" s="408"/>
      <c r="O409" s="423"/>
      <c r="P409" s="424"/>
      <c r="Q409" s="425"/>
    </row>
    <row r="410" spans="1:17" ht="48" customHeight="1" x14ac:dyDescent="0.15">
      <c r="A410" s="258" t="s">
        <v>210</v>
      </c>
      <c r="B410" s="408" t="s">
        <v>784</v>
      </c>
      <c r="C410" s="408"/>
      <c r="D410" s="408"/>
      <c r="E410" s="408"/>
      <c r="F410" s="408"/>
      <c r="G410" s="408"/>
      <c r="H410" s="408"/>
      <c r="I410" s="408"/>
      <c r="J410" s="408"/>
      <c r="K410" s="408"/>
      <c r="L410" s="408"/>
      <c r="M410" s="408"/>
      <c r="N410" s="408"/>
      <c r="O410" s="423"/>
      <c r="P410" s="424"/>
      <c r="Q410" s="425"/>
    </row>
    <row r="411" spans="1:17" ht="33.75" customHeight="1" x14ac:dyDescent="0.15">
      <c r="A411" s="258" t="s">
        <v>211</v>
      </c>
      <c r="B411" s="408" t="s">
        <v>203</v>
      </c>
      <c r="C411" s="408"/>
      <c r="D411" s="408"/>
      <c r="E411" s="408"/>
      <c r="F411" s="408"/>
      <c r="G411" s="408"/>
      <c r="H411" s="408"/>
      <c r="I411" s="408"/>
      <c r="J411" s="408"/>
      <c r="K411" s="408"/>
      <c r="L411" s="408"/>
      <c r="M411" s="408"/>
      <c r="N411" s="408"/>
      <c r="O411" s="423"/>
      <c r="P411" s="424"/>
      <c r="Q411" s="425"/>
    </row>
    <row r="412" spans="1:17" ht="33.75" customHeight="1" x14ac:dyDescent="0.15">
      <c r="A412" s="258" t="s">
        <v>129</v>
      </c>
      <c r="B412" s="408" t="s">
        <v>206</v>
      </c>
      <c r="C412" s="408"/>
      <c r="D412" s="408"/>
      <c r="E412" s="408"/>
      <c r="F412" s="408"/>
      <c r="G412" s="408"/>
      <c r="H412" s="408"/>
      <c r="I412" s="408"/>
      <c r="J412" s="408"/>
      <c r="K412" s="408"/>
      <c r="L412" s="408"/>
      <c r="M412" s="408"/>
      <c r="N412" s="408"/>
      <c r="O412" s="423"/>
      <c r="P412" s="424"/>
      <c r="Q412" s="425"/>
    </row>
    <row r="413" spans="1:17" ht="33.75" customHeight="1" x14ac:dyDescent="0.15">
      <c r="A413" s="328" t="s">
        <v>373</v>
      </c>
      <c r="B413" s="409" t="s">
        <v>371</v>
      </c>
      <c r="C413" s="400"/>
      <c r="D413" s="400"/>
      <c r="E413" s="400"/>
      <c r="F413" s="400"/>
      <c r="G413" s="400"/>
      <c r="H413" s="400"/>
      <c r="I413" s="400"/>
      <c r="J413" s="400"/>
      <c r="K413" s="400"/>
      <c r="L413" s="400"/>
      <c r="M413" s="400"/>
      <c r="N413" s="400"/>
      <c r="O413" s="401"/>
      <c r="P413" s="424"/>
      <c r="Q413" s="425"/>
    </row>
    <row r="414" spans="1:17" ht="33.75" customHeight="1" thickBot="1" x14ac:dyDescent="0.2">
      <c r="A414" s="299" t="s">
        <v>116</v>
      </c>
      <c r="B414" s="426" t="s">
        <v>252</v>
      </c>
      <c r="C414" s="426"/>
      <c r="D414" s="426"/>
      <c r="E414" s="426"/>
      <c r="F414" s="426"/>
      <c r="G414" s="426"/>
      <c r="H414" s="426"/>
      <c r="I414" s="426"/>
      <c r="J414" s="426"/>
      <c r="K414" s="426"/>
      <c r="L414" s="426"/>
      <c r="M414" s="426"/>
      <c r="N414" s="426"/>
      <c r="O414" s="427"/>
      <c r="P414" s="430"/>
      <c r="Q414" s="431"/>
    </row>
    <row r="415" spans="1:17" x14ac:dyDescent="0.15"/>
    <row r="416" spans="1:17" ht="15" thickBot="1" x14ac:dyDescent="0.2">
      <c r="A416" s="433" t="s">
        <v>429</v>
      </c>
      <c r="B416" s="433"/>
      <c r="C416" s="433"/>
      <c r="D416" s="433"/>
      <c r="E416" s="433"/>
      <c r="F416" s="433"/>
      <c r="G416" s="433"/>
      <c r="H416" s="433"/>
      <c r="I416" s="433"/>
      <c r="J416" s="433"/>
      <c r="K416" s="433"/>
      <c r="L416" s="433"/>
      <c r="M416" s="433"/>
      <c r="N416" s="433"/>
      <c r="O416" s="433"/>
      <c r="P416" s="433"/>
      <c r="Q416" s="433"/>
    </row>
    <row r="417" spans="1:17" ht="33.75" customHeight="1" x14ac:dyDescent="0.15">
      <c r="A417" s="257" t="s">
        <v>44</v>
      </c>
      <c r="B417" s="445" t="s">
        <v>97</v>
      </c>
      <c r="C417" s="445"/>
      <c r="D417" s="445"/>
      <c r="E417" s="445"/>
      <c r="F417" s="445"/>
      <c r="G417" s="445"/>
      <c r="H417" s="445"/>
      <c r="I417" s="445"/>
      <c r="J417" s="445"/>
      <c r="K417" s="445"/>
      <c r="L417" s="445"/>
      <c r="M417" s="445"/>
      <c r="N417" s="445"/>
      <c r="O417" s="446"/>
      <c r="P417" s="421"/>
      <c r="Q417" s="422"/>
    </row>
    <row r="418" spans="1:17" ht="33.75" customHeight="1" x14ac:dyDescent="0.15">
      <c r="A418" s="258" t="s">
        <v>30</v>
      </c>
      <c r="B418" s="408" t="s">
        <v>484</v>
      </c>
      <c r="C418" s="408"/>
      <c r="D418" s="408"/>
      <c r="E418" s="408"/>
      <c r="F418" s="408"/>
      <c r="G418" s="408"/>
      <c r="H418" s="408"/>
      <c r="I418" s="408"/>
      <c r="J418" s="408"/>
      <c r="K418" s="408"/>
      <c r="L418" s="408"/>
      <c r="M418" s="408"/>
      <c r="N418" s="408"/>
      <c r="O418" s="423"/>
      <c r="P418" s="424"/>
      <c r="Q418" s="425"/>
    </row>
    <row r="419" spans="1:17" ht="33.75" customHeight="1" x14ac:dyDescent="0.15">
      <c r="A419" s="258" t="s">
        <v>301</v>
      </c>
      <c r="B419" s="408" t="s">
        <v>786</v>
      </c>
      <c r="C419" s="408"/>
      <c r="D419" s="408"/>
      <c r="E419" s="408"/>
      <c r="F419" s="408"/>
      <c r="G419" s="408"/>
      <c r="H419" s="408"/>
      <c r="I419" s="408"/>
      <c r="J419" s="408"/>
      <c r="K419" s="408"/>
      <c r="L419" s="408"/>
      <c r="M419" s="408"/>
      <c r="N419" s="408"/>
      <c r="O419" s="423"/>
      <c r="P419" s="424"/>
      <c r="Q419" s="425"/>
    </row>
    <row r="420" spans="1:17" ht="33.75" customHeight="1" x14ac:dyDescent="0.15">
      <c r="A420" s="258" t="s">
        <v>376</v>
      </c>
      <c r="B420" s="408" t="s">
        <v>98</v>
      </c>
      <c r="C420" s="408"/>
      <c r="D420" s="408"/>
      <c r="E420" s="408"/>
      <c r="F420" s="408"/>
      <c r="G420" s="408"/>
      <c r="H420" s="408"/>
      <c r="I420" s="408"/>
      <c r="J420" s="408"/>
      <c r="K420" s="408"/>
      <c r="L420" s="408"/>
      <c r="M420" s="408"/>
      <c r="N420" s="408"/>
      <c r="O420" s="423"/>
      <c r="P420" s="424"/>
      <c r="Q420" s="425"/>
    </row>
    <row r="421" spans="1:17" s="266" customFormat="1" ht="48" customHeight="1" x14ac:dyDescent="0.15">
      <c r="A421" s="258" t="s">
        <v>232</v>
      </c>
      <c r="B421" s="408" t="s">
        <v>447</v>
      </c>
      <c r="C421" s="408"/>
      <c r="D421" s="408"/>
      <c r="E421" s="408"/>
      <c r="F421" s="408"/>
      <c r="G421" s="408"/>
      <c r="H421" s="408"/>
      <c r="I421" s="408"/>
      <c r="J421" s="408"/>
      <c r="K421" s="408"/>
      <c r="L421" s="408"/>
      <c r="M421" s="408"/>
      <c r="N421" s="408"/>
      <c r="O421" s="423"/>
      <c r="P421" s="424"/>
      <c r="Q421" s="425"/>
    </row>
    <row r="422" spans="1:17" ht="48" customHeight="1" x14ac:dyDescent="0.15">
      <c r="A422" s="258" t="s">
        <v>233</v>
      </c>
      <c r="B422" s="508" t="s">
        <v>446</v>
      </c>
      <c r="C422" s="508"/>
      <c r="D422" s="508"/>
      <c r="E422" s="508"/>
      <c r="F422" s="508"/>
      <c r="G422" s="508"/>
      <c r="H422" s="508"/>
      <c r="I422" s="508"/>
      <c r="J422" s="508"/>
      <c r="K422" s="508"/>
      <c r="L422" s="508"/>
      <c r="M422" s="508"/>
      <c r="N422" s="508"/>
      <c r="O422" s="512"/>
      <c r="P422" s="424"/>
      <c r="Q422" s="425"/>
    </row>
    <row r="423" spans="1:17" ht="33.75" customHeight="1" x14ac:dyDescent="0.15">
      <c r="A423" s="258" t="s">
        <v>207</v>
      </c>
      <c r="B423" s="408" t="s">
        <v>99</v>
      </c>
      <c r="C423" s="408"/>
      <c r="D423" s="408"/>
      <c r="E423" s="408"/>
      <c r="F423" s="408"/>
      <c r="G423" s="408"/>
      <c r="H423" s="408"/>
      <c r="I423" s="408"/>
      <c r="J423" s="408"/>
      <c r="K423" s="408"/>
      <c r="L423" s="408"/>
      <c r="M423" s="408"/>
      <c r="N423" s="408"/>
      <c r="O423" s="423"/>
      <c r="P423" s="424"/>
      <c r="Q423" s="425"/>
    </row>
    <row r="424" spans="1:17" ht="48" customHeight="1" x14ac:dyDescent="0.15">
      <c r="A424" s="258" t="s">
        <v>209</v>
      </c>
      <c r="B424" s="408" t="s">
        <v>574</v>
      </c>
      <c r="C424" s="408"/>
      <c r="D424" s="408"/>
      <c r="E424" s="408"/>
      <c r="F424" s="408"/>
      <c r="G424" s="408"/>
      <c r="H424" s="408"/>
      <c r="I424" s="408"/>
      <c r="J424" s="408"/>
      <c r="K424" s="408"/>
      <c r="L424" s="408"/>
      <c r="M424" s="408"/>
      <c r="N424" s="408"/>
      <c r="O424" s="423"/>
      <c r="P424" s="424"/>
      <c r="Q424" s="425"/>
    </row>
    <row r="425" spans="1:17" ht="33.75" customHeight="1" x14ac:dyDescent="0.15">
      <c r="A425" s="258" t="s">
        <v>210</v>
      </c>
      <c r="B425" s="408" t="s">
        <v>575</v>
      </c>
      <c r="C425" s="408"/>
      <c r="D425" s="408"/>
      <c r="E425" s="408"/>
      <c r="F425" s="408"/>
      <c r="G425" s="408"/>
      <c r="H425" s="408"/>
      <c r="I425" s="408"/>
      <c r="J425" s="408"/>
      <c r="K425" s="408"/>
      <c r="L425" s="408"/>
      <c r="M425" s="408"/>
      <c r="N425" s="408"/>
      <c r="O425" s="423"/>
      <c r="P425" s="424"/>
      <c r="Q425" s="425"/>
    </row>
    <row r="426" spans="1:17" s="280" customFormat="1" ht="48" customHeight="1" x14ac:dyDescent="0.15">
      <c r="A426" s="258" t="s">
        <v>378</v>
      </c>
      <c r="B426" s="408" t="s">
        <v>784</v>
      </c>
      <c r="C426" s="408"/>
      <c r="D426" s="408"/>
      <c r="E426" s="408"/>
      <c r="F426" s="408"/>
      <c r="G426" s="408"/>
      <c r="H426" s="408"/>
      <c r="I426" s="408"/>
      <c r="J426" s="408"/>
      <c r="K426" s="408"/>
      <c r="L426" s="408"/>
      <c r="M426" s="408"/>
      <c r="N426" s="408"/>
      <c r="O426" s="423"/>
      <c r="P426" s="424"/>
      <c r="Q426" s="425"/>
    </row>
    <row r="427" spans="1:17" s="266" customFormat="1" ht="33.75" customHeight="1" x14ac:dyDescent="0.15">
      <c r="A427" s="328" t="s">
        <v>377</v>
      </c>
      <c r="B427" s="408" t="s">
        <v>375</v>
      </c>
      <c r="C427" s="408"/>
      <c r="D427" s="408"/>
      <c r="E427" s="408"/>
      <c r="F427" s="408"/>
      <c r="G427" s="408"/>
      <c r="H427" s="408"/>
      <c r="I427" s="408"/>
      <c r="J427" s="408"/>
      <c r="K427" s="408"/>
      <c r="L427" s="408"/>
      <c r="M427" s="408"/>
      <c r="N427" s="408"/>
      <c r="O427" s="423"/>
      <c r="P427" s="424"/>
      <c r="Q427" s="425"/>
    </row>
    <row r="428" spans="1:17" ht="48" customHeight="1" x14ac:dyDescent="0.15">
      <c r="A428" s="258" t="s">
        <v>373</v>
      </c>
      <c r="B428" s="408" t="s">
        <v>448</v>
      </c>
      <c r="C428" s="408"/>
      <c r="D428" s="408"/>
      <c r="E428" s="408"/>
      <c r="F428" s="408"/>
      <c r="G428" s="408"/>
      <c r="H428" s="408"/>
      <c r="I428" s="408"/>
      <c r="J428" s="408"/>
      <c r="K428" s="408"/>
      <c r="L428" s="408"/>
      <c r="M428" s="408"/>
      <c r="N428" s="408"/>
      <c r="O428" s="423"/>
      <c r="P428" s="424"/>
      <c r="Q428" s="425"/>
    </row>
    <row r="429" spans="1:17" s="266" customFormat="1" ht="33.75" customHeight="1" x14ac:dyDescent="0.15">
      <c r="A429" s="328" t="s">
        <v>379</v>
      </c>
      <c r="B429" s="409" t="s">
        <v>372</v>
      </c>
      <c r="C429" s="400"/>
      <c r="D429" s="400"/>
      <c r="E429" s="400"/>
      <c r="F429" s="400"/>
      <c r="G429" s="400"/>
      <c r="H429" s="400"/>
      <c r="I429" s="400"/>
      <c r="J429" s="400"/>
      <c r="K429" s="400"/>
      <c r="L429" s="400"/>
      <c r="M429" s="400"/>
      <c r="N429" s="400"/>
      <c r="O429" s="401"/>
      <c r="P429" s="424"/>
      <c r="Q429" s="425"/>
    </row>
    <row r="430" spans="1:17" ht="33.75" customHeight="1" thickBot="1" x14ac:dyDescent="0.2">
      <c r="A430" s="299" t="s">
        <v>380</v>
      </c>
      <c r="B430" s="426" t="s">
        <v>252</v>
      </c>
      <c r="C430" s="426"/>
      <c r="D430" s="426"/>
      <c r="E430" s="426"/>
      <c r="F430" s="426"/>
      <c r="G430" s="426"/>
      <c r="H430" s="426"/>
      <c r="I430" s="426"/>
      <c r="J430" s="426"/>
      <c r="K430" s="426"/>
      <c r="L430" s="426"/>
      <c r="M430" s="426"/>
      <c r="N430" s="426"/>
      <c r="O430" s="427"/>
      <c r="P430" s="430"/>
      <c r="Q430" s="431"/>
    </row>
    <row r="431" spans="1:17" s="266" customFormat="1" ht="15" customHeight="1" x14ac:dyDescent="0.15">
      <c r="A431" s="267"/>
      <c r="B431" s="267"/>
      <c r="C431" s="267"/>
      <c r="D431" s="267"/>
      <c r="E431" s="267"/>
      <c r="F431" s="267"/>
      <c r="G431" s="267"/>
      <c r="H431" s="267"/>
      <c r="I431" s="267"/>
      <c r="J431" s="267"/>
      <c r="K431" s="267"/>
      <c r="L431" s="267"/>
      <c r="M431" s="267"/>
      <c r="N431" s="267"/>
      <c r="O431" s="267"/>
      <c r="P431" s="271"/>
      <c r="Q431" s="271"/>
    </row>
    <row r="432" spans="1:17" ht="15" thickBot="1" x14ac:dyDescent="0.2">
      <c r="A432" s="433" t="s">
        <v>428</v>
      </c>
      <c r="B432" s="433"/>
      <c r="C432" s="433"/>
      <c r="D432" s="433"/>
      <c r="E432" s="433"/>
      <c r="F432" s="433"/>
      <c r="G432" s="433"/>
      <c r="H432" s="433"/>
      <c r="I432" s="433"/>
      <c r="J432" s="433"/>
      <c r="K432" s="433"/>
      <c r="L432" s="433"/>
      <c r="M432" s="433"/>
      <c r="N432" s="433"/>
      <c r="O432" s="433"/>
      <c r="P432" s="433"/>
      <c r="Q432" s="433"/>
    </row>
    <row r="433" spans="1:17" ht="59.25" customHeight="1" x14ac:dyDescent="0.15">
      <c r="A433" s="257" t="s">
        <v>44</v>
      </c>
      <c r="B433" s="445" t="s">
        <v>382</v>
      </c>
      <c r="C433" s="445"/>
      <c r="D433" s="445"/>
      <c r="E433" s="445"/>
      <c r="F433" s="445"/>
      <c r="G433" s="445"/>
      <c r="H433" s="445"/>
      <c r="I433" s="445"/>
      <c r="J433" s="445"/>
      <c r="K433" s="445"/>
      <c r="L433" s="445"/>
      <c r="M433" s="445"/>
      <c r="N433" s="445"/>
      <c r="O433" s="446"/>
      <c r="P433" s="421"/>
      <c r="Q433" s="422"/>
    </row>
    <row r="434" spans="1:17" ht="33.75" customHeight="1" x14ac:dyDescent="0.15">
      <c r="A434" s="258" t="s">
        <v>30</v>
      </c>
      <c r="B434" s="408" t="s">
        <v>719</v>
      </c>
      <c r="C434" s="408"/>
      <c r="D434" s="408"/>
      <c r="E434" s="408"/>
      <c r="F434" s="408"/>
      <c r="G434" s="408"/>
      <c r="H434" s="408"/>
      <c r="I434" s="408"/>
      <c r="J434" s="408"/>
      <c r="K434" s="408"/>
      <c r="L434" s="408"/>
      <c r="M434" s="408"/>
      <c r="N434" s="408"/>
      <c r="O434" s="423"/>
      <c r="P434" s="424"/>
      <c r="Q434" s="425"/>
    </row>
    <row r="435" spans="1:17" ht="31.5" customHeight="1" thickBot="1" x14ac:dyDescent="0.2">
      <c r="A435" s="299" t="s">
        <v>381</v>
      </c>
      <c r="B435" s="426" t="s">
        <v>383</v>
      </c>
      <c r="C435" s="426"/>
      <c r="D435" s="426"/>
      <c r="E435" s="426"/>
      <c r="F435" s="426"/>
      <c r="G435" s="426"/>
      <c r="H435" s="426"/>
      <c r="I435" s="426"/>
      <c r="J435" s="426"/>
      <c r="K435" s="426"/>
      <c r="L435" s="426"/>
      <c r="M435" s="426"/>
      <c r="N435" s="426"/>
      <c r="O435" s="427"/>
      <c r="P435" s="430"/>
      <c r="Q435" s="431"/>
    </row>
    <row r="436" spans="1:17" s="266" customFormat="1" ht="15" customHeight="1" x14ac:dyDescent="0.15">
      <c r="A436" s="267"/>
      <c r="B436" s="267"/>
      <c r="C436" s="267"/>
      <c r="D436" s="267"/>
      <c r="E436" s="267"/>
      <c r="F436" s="267"/>
      <c r="G436" s="267"/>
      <c r="H436" s="267"/>
      <c r="I436" s="267"/>
      <c r="J436" s="267"/>
      <c r="K436" s="267"/>
      <c r="L436" s="267"/>
      <c r="M436" s="267"/>
      <c r="N436" s="267"/>
      <c r="O436" s="267"/>
      <c r="P436" s="271"/>
      <c r="Q436" s="271"/>
    </row>
    <row r="437" spans="1:17" s="266" customFormat="1" ht="15" customHeight="1" x14ac:dyDescent="0.15">
      <c r="A437" s="474" t="s">
        <v>427</v>
      </c>
      <c r="B437" s="474"/>
      <c r="C437" s="474"/>
      <c r="D437" s="474"/>
      <c r="E437" s="474"/>
      <c r="F437" s="474"/>
      <c r="G437" s="474"/>
      <c r="H437" s="474"/>
      <c r="I437" s="474"/>
      <c r="J437" s="474"/>
      <c r="K437" s="474"/>
      <c r="L437" s="474"/>
      <c r="M437" s="474"/>
      <c r="N437" s="474"/>
      <c r="O437" s="474"/>
      <c r="P437" s="474"/>
      <c r="Q437" s="474"/>
    </row>
    <row r="438" spans="1:17" ht="14.25" thickBot="1" x14ac:dyDescent="0.2">
      <c r="A438" s="517" t="s">
        <v>212</v>
      </c>
      <c r="B438" s="517"/>
      <c r="C438" s="517"/>
      <c r="D438" s="517"/>
      <c r="E438" s="517"/>
      <c r="F438" s="517"/>
      <c r="G438" s="517"/>
      <c r="H438" s="517"/>
      <c r="I438" s="517"/>
      <c r="J438" s="517"/>
      <c r="K438" s="517"/>
      <c r="L438" s="517"/>
      <c r="M438" s="517"/>
      <c r="N438" s="517"/>
      <c r="O438" s="517"/>
      <c r="P438" s="517"/>
      <c r="Q438" s="517"/>
    </row>
    <row r="439" spans="1:17" ht="69" customHeight="1" thickBot="1" x14ac:dyDescent="0.2">
      <c r="A439" s="322" t="s">
        <v>105</v>
      </c>
      <c r="B439" s="618" t="s">
        <v>546</v>
      </c>
      <c r="C439" s="619"/>
      <c r="D439" s="619"/>
      <c r="E439" s="619"/>
      <c r="F439" s="619"/>
      <c r="G439" s="619"/>
      <c r="H439" s="619"/>
      <c r="I439" s="619"/>
      <c r="J439" s="619"/>
      <c r="K439" s="619"/>
      <c r="L439" s="619"/>
      <c r="M439" s="619"/>
      <c r="N439" s="619"/>
      <c r="O439" s="620"/>
      <c r="P439" s="616"/>
      <c r="Q439" s="617"/>
    </row>
    <row r="440" spans="1:17" s="266" customFormat="1" ht="15" customHeight="1" thickBot="1" x14ac:dyDescent="0.2">
      <c r="A440" s="615" t="s">
        <v>213</v>
      </c>
      <c r="B440" s="615"/>
      <c r="C440" s="615"/>
      <c r="D440" s="615"/>
      <c r="E440" s="615"/>
      <c r="F440" s="615"/>
      <c r="G440" s="615"/>
      <c r="H440" s="615"/>
      <c r="I440" s="615"/>
      <c r="J440" s="615"/>
      <c r="K440" s="615"/>
      <c r="L440" s="615"/>
      <c r="M440" s="615"/>
      <c r="N440" s="615"/>
      <c r="O440" s="615"/>
      <c r="P440" s="615"/>
      <c r="Q440" s="615"/>
    </row>
    <row r="441" spans="1:17" ht="83.25" customHeight="1" thickBot="1" x14ac:dyDescent="0.2">
      <c r="A441" s="322" t="s">
        <v>105</v>
      </c>
      <c r="B441" s="618" t="s">
        <v>590</v>
      </c>
      <c r="C441" s="619"/>
      <c r="D441" s="619"/>
      <c r="E441" s="619"/>
      <c r="F441" s="619"/>
      <c r="G441" s="619"/>
      <c r="H441" s="619"/>
      <c r="I441" s="619"/>
      <c r="J441" s="619"/>
      <c r="K441" s="619"/>
      <c r="L441" s="619"/>
      <c r="M441" s="619"/>
      <c r="N441" s="619"/>
      <c r="O441" s="620"/>
      <c r="P441" s="616"/>
      <c r="Q441" s="617"/>
    </row>
    <row r="442" spans="1:17" ht="14.25" thickBot="1" x14ac:dyDescent="0.2">
      <c r="A442" s="615" t="s">
        <v>214</v>
      </c>
      <c r="B442" s="615"/>
      <c r="C442" s="615"/>
      <c r="D442" s="615"/>
      <c r="E442" s="615"/>
      <c r="F442" s="615"/>
      <c r="G442" s="615"/>
      <c r="H442" s="615"/>
      <c r="I442" s="615"/>
      <c r="J442" s="615"/>
      <c r="K442" s="615"/>
      <c r="L442" s="615"/>
      <c r="M442" s="615"/>
      <c r="N442" s="615"/>
      <c r="O442" s="615"/>
      <c r="P442" s="615"/>
      <c r="Q442" s="615"/>
    </row>
    <row r="443" spans="1:17" s="266" customFormat="1" ht="33.75" customHeight="1" x14ac:dyDescent="0.15">
      <c r="A443" s="257" t="s">
        <v>216</v>
      </c>
      <c r="B443" s="445" t="s">
        <v>102</v>
      </c>
      <c r="C443" s="445"/>
      <c r="D443" s="445"/>
      <c r="E443" s="445"/>
      <c r="F443" s="445"/>
      <c r="G443" s="445"/>
      <c r="H443" s="445"/>
      <c r="I443" s="445"/>
      <c r="J443" s="445"/>
      <c r="K443" s="445"/>
      <c r="L443" s="445"/>
      <c r="M443" s="445"/>
      <c r="N443" s="445"/>
      <c r="O443" s="446"/>
      <c r="P443" s="421"/>
      <c r="Q443" s="422"/>
    </row>
    <row r="444" spans="1:17" ht="45" customHeight="1" x14ac:dyDescent="0.15">
      <c r="A444" s="258" t="s">
        <v>197</v>
      </c>
      <c r="B444" s="408" t="s">
        <v>591</v>
      </c>
      <c r="C444" s="408"/>
      <c r="D444" s="408"/>
      <c r="E444" s="408"/>
      <c r="F444" s="408"/>
      <c r="G444" s="408"/>
      <c r="H444" s="408"/>
      <c r="I444" s="408"/>
      <c r="J444" s="408"/>
      <c r="K444" s="408"/>
      <c r="L444" s="408"/>
      <c r="M444" s="408"/>
      <c r="N444" s="408"/>
      <c r="O444" s="423"/>
      <c r="P444" s="424"/>
      <c r="Q444" s="425"/>
    </row>
    <row r="445" spans="1:17" ht="33.75" customHeight="1" thickBot="1" x14ac:dyDescent="0.2">
      <c r="A445" s="299" t="s">
        <v>217</v>
      </c>
      <c r="B445" s="486" t="s">
        <v>215</v>
      </c>
      <c r="C445" s="486"/>
      <c r="D445" s="486"/>
      <c r="E445" s="486"/>
      <c r="F445" s="486"/>
      <c r="G445" s="486"/>
      <c r="H445" s="486"/>
      <c r="I445" s="486"/>
      <c r="J445" s="486"/>
      <c r="K445" s="486"/>
      <c r="L445" s="486"/>
      <c r="M445" s="486"/>
      <c r="N445" s="486"/>
      <c r="O445" s="501"/>
      <c r="P445" s="430"/>
      <c r="Q445" s="431"/>
    </row>
    <row r="446" spans="1:17" s="266" customFormat="1" ht="15" customHeight="1" x14ac:dyDescent="0.15">
      <c r="A446" s="267"/>
      <c r="B446" s="267"/>
      <c r="C446" s="267"/>
      <c r="D446" s="267"/>
      <c r="E446" s="267"/>
      <c r="F446" s="267"/>
      <c r="G446" s="267"/>
      <c r="H446" s="267"/>
      <c r="I446" s="267"/>
      <c r="J446" s="267"/>
      <c r="K446" s="267"/>
      <c r="L446" s="267"/>
      <c r="M446" s="267"/>
      <c r="N446" s="267"/>
      <c r="O446" s="267"/>
      <c r="P446" s="271"/>
      <c r="Q446" s="271"/>
    </row>
    <row r="447" spans="1:17" ht="14.25" x14ac:dyDescent="0.15">
      <c r="A447" s="474" t="s">
        <v>426</v>
      </c>
      <c r="B447" s="474"/>
      <c r="C447" s="474"/>
      <c r="D447" s="474"/>
      <c r="E447" s="474"/>
      <c r="F447" s="474"/>
      <c r="G447" s="474"/>
      <c r="H447" s="474"/>
      <c r="I447" s="474"/>
      <c r="J447" s="474"/>
      <c r="K447" s="474"/>
      <c r="L447" s="474"/>
      <c r="M447" s="474"/>
      <c r="N447" s="474"/>
      <c r="O447" s="474"/>
      <c r="P447" s="474"/>
      <c r="Q447" s="474"/>
    </row>
    <row r="448" spans="1:17" ht="14.25" thickBot="1" x14ac:dyDescent="0.2">
      <c r="A448" s="517" t="s">
        <v>218</v>
      </c>
      <c r="B448" s="517"/>
      <c r="C448" s="517"/>
      <c r="D448" s="517"/>
      <c r="E448" s="517"/>
      <c r="F448" s="517"/>
      <c r="G448" s="517"/>
      <c r="H448" s="517"/>
      <c r="I448" s="517"/>
      <c r="J448" s="517"/>
      <c r="K448" s="517"/>
      <c r="L448" s="517"/>
      <c r="M448" s="517"/>
      <c r="N448" s="517"/>
      <c r="O448" s="517"/>
      <c r="P448" s="517"/>
      <c r="Q448" s="517"/>
    </row>
    <row r="449" spans="1:18" ht="38.25" customHeight="1" x14ac:dyDescent="0.15">
      <c r="A449" s="456" t="s">
        <v>105</v>
      </c>
      <c r="B449" s="442" t="s">
        <v>219</v>
      </c>
      <c r="C449" s="443"/>
      <c r="D449" s="443"/>
      <c r="E449" s="443"/>
      <c r="F449" s="443"/>
      <c r="G449" s="443"/>
      <c r="H449" s="443"/>
      <c r="I449" s="443"/>
      <c r="J449" s="443"/>
      <c r="K449" s="443"/>
      <c r="L449" s="443"/>
      <c r="M449" s="443"/>
      <c r="N449" s="443"/>
      <c r="O449" s="444"/>
      <c r="P449" s="417"/>
      <c r="Q449" s="418"/>
    </row>
    <row r="450" spans="1:18" ht="45" customHeight="1" thickBot="1" x14ac:dyDescent="0.2">
      <c r="A450" s="447"/>
      <c r="B450" s="382" t="s">
        <v>465</v>
      </c>
      <c r="C450" s="440" t="s">
        <v>483</v>
      </c>
      <c r="D450" s="440"/>
      <c r="E450" s="440"/>
      <c r="F450" s="440"/>
      <c r="G450" s="440"/>
      <c r="H450" s="440"/>
      <c r="I450" s="440"/>
      <c r="J450" s="440"/>
      <c r="K450" s="440"/>
      <c r="L450" s="440"/>
      <c r="M450" s="440"/>
      <c r="N450" s="440"/>
      <c r="O450" s="441"/>
      <c r="P450" s="419"/>
      <c r="Q450" s="420"/>
    </row>
    <row r="451" spans="1:18" ht="14.25" thickBot="1" x14ac:dyDescent="0.2">
      <c r="A451" s="437" t="s">
        <v>221</v>
      </c>
      <c r="B451" s="437"/>
      <c r="C451" s="437"/>
      <c r="D451" s="437"/>
      <c r="E451" s="437"/>
      <c r="F451" s="437"/>
      <c r="G451" s="437"/>
      <c r="H451" s="437"/>
      <c r="I451" s="437"/>
      <c r="J451" s="437"/>
      <c r="K451" s="437"/>
      <c r="L451" s="437"/>
      <c r="M451" s="437"/>
      <c r="N451" s="437"/>
      <c r="O451" s="437"/>
      <c r="P451" s="437"/>
      <c r="Q451" s="437"/>
    </row>
    <row r="452" spans="1:18" s="266" customFormat="1" ht="43.5" customHeight="1" x14ac:dyDescent="0.15">
      <c r="A452" s="456" t="s">
        <v>105</v>
      </c>
      <c r="B452" s="442" t="s">
        <v>220</v>
      </c>
      <c r="C452" s="443"/>
      <c r="D452" s="443"/>
      <c r="E452" s="443"/>
      <c r="F452" s="443"/>
      <c r="G452" s="443"/>
      <c r="H452" s="443"/>
      <c r="I452" s="443"/>
      <c r="J452" s="443"/>
      <c r="K452" s="443"/>
      <c r="L452" s="443"/>
      <c r="M452" s="443"/>
      <c r="N452" s="443"/>
      <c r="O452" s="444"/>
      <c r="P452" s="417"/>
      <c r="Q452" s="418"/>
      <c r="R452" s="383"/>
    </row>
    <row r="453" spans="1:18" ht="48.75" customHeight="1" thickBot="1" x14ac:dyDescent="0.2">
      <c r="A453" s="447"/>
      <c r="B453" s="382" t="s">
        <v>465</v>
      </c>
      <c r="C453" s="440" t="s">
        <v>483</v>
      </c>
      <c r="D453" s="440"/>
      <c r="E453" s="440"/>
      <c r="F453" s="440"/>
      <c r="G453" s="440"/>
      <c r="H453" s="440"/>
      <c r="I453" s="440"/>
      <c r="J453" s="440"/>
      <c r="K453" s="440"/>
      <c r="L453" s="440"/>
      <c r="M453" s="440"/>
      <c r="N453" s="440"/>
      <c r="O453" s="441"/>
      <c r="P453" s="419"/>
      <c r="Q453" s="420"/>
    </row>
    <row r="454" spans="1:18" ht="14.25" thickBot="1" x14ac:dyDescent="0.2">
      <c r="A454" s="437" t="s">
        <v>222</v>
      </c>
      <c r="B454" s="437"/>
      <c r="C454" s="437"/>
      <c r="D454" s="437"/>
      <c r="E454" s="437"/>
      <c r="F454" s="437"/>
      <c r="G454" s="437"/>
      <c r="H454" s="437"/>
      <c r="I454" s="437"/>
      <c r="J454" s="437"/>
      <c r="K454" s="437"/>
      <c r="L454" s="437"/>
      <c r="M454" s="437"/>
      <c r="N454" s="437"/>
      <c r="O454" s="437"/>
      <c r="P454" s="437"/>
      <c r="Q454" s="437"/>
    </row>
    <row r="455" spans="1:18" ht="30" customHeight="1" x14ac:dyDescent="0.15">
      <c r="A455" s="456" t="s">
        <v>105</v>
      </c>
      <c r="B455" s="442" t="s">
        <v>223</v>
      </c>
      <c r="C455" s="443"/>
      <c r="D455" s="443"/>
      <c r="E455" s="443"/>
      <c r="F455" s="443"/>
      <c r="G455" s="443"/>
      <c r="H455" s="443"/>
      <c r="I455" s="443"/>
      <c r="J455" s="443"/>
      <c r="K455" s="443"/>
      <c r="L455" s="443"/>
      <c r="M455" s="443"/>
      <c r="N455" s="443"/>
      <c r="O455" s="444"/>
      <c r="P455" s="417"/>
      <c r="Q455" s="418"/>
    </row>
    <row r="456" spans="1:18" ht="51.75" customHeight="1" thickBot="1" x14ac:dyDescent="0.2">
      <c r="A456" s="447"/>
      <c r="B456" s="382" t="s">
        <v>465</v>
      </c>
      <c r="C456" s="440" t="s">
        <v>483</v>
      </c>
      <c r="D456" s="440"/>
      <c r="E456" s="440"/>
      <c r="F456" s="440"/>
      <c r="G456" s="440"/>
      <c r="H456" s="440"/>
      <c r="I456" s="440"/>
      <c r="J456" s="440"/>
      <c r="K456" s="440"/>
      <c r="L456" s="440"/>
      <c r="M456" s="440"/>
      <c r="N456" s="440"/>
      <c r="O456" s="441"/>
      <c r="P456" s="419"/>
      <c r="Q456" s="420"/>
    </row>
    <row r="457" spans="1:18" ht="14.25" thickBot="1" x14ac:dyDescent="0.2">
      <c r="A457" s="437" t="s">
        <v>224</v>
      </c>
      <c r="B457" s="437"/>
      <c r="C457" s="437"/>
      <c r="D457" s="437"/>
      <c r="E457" s="437"/>
      <c r="F457" s="437"/>
      <c r="G457" s="437"/>
      <c r="H457" s="437"/>
      <c r="I457" s="437"/>
      <c r="J457" s="437"/>
      <c r="K457" s="437"/>
      <c r="L457" s="437"/>
      <c r="M457" s="437"/>
      <c r="N457" s="437"/>
      <c r="O457" s="437"/>
      <c r="P457" s="437"/>
      <c r="Q457" s="437"/>
    </row>
    <row r="458" spans="1:18" ht="45" customHeight="1" x14ac:dyDescent="0.15">
      <c r="A458" s="456" t="s">
        <v>105</v>
      </c>
      <c r="B458" s="442" t="s">
        <v>286</v>
      </c>
      <c r="C458" s="443"/>
      <c r="D458" s="443"/>
      <c r="E458" s="443"/>
      <c r="F458" s="443"/>
      <c r="G458" s="443"/>
      <c r="H458" s="443"/>
      <c r="I458" s="443"/>
      <c r="J458" s="443"/>
      <c r="K458" s="443"/>
      <c r="L458" s="443"/>
      <c r="M458" s="443"/>
      <c r="N458" s="443"/>
      <c r="O458" s="444"/>
      <c r="P458" s="417"/>
      <c r="Q458" s="418"/>
    </row>
    <row r="459" spans="1:18" ht="45" customHeight="1" thickBot="1" x14ac:dyDescent="0.2">
      <c r="A459" s="447"/>
      <c r="B459" s="382" t="s">
        <v>465</v>
      </c>
      <c r="C459" s="440" t="s">
        <v>483</v>
      </c>
      <c r="D459" s="440"/>
      <c r="E459" s="440"/>
      <c r="F459" s="440"/>
      <c r="G459" s="440"/>
      <c r="H459" s="440"/>
      <c r="I459" s="440"/>
      <c r="J459" s="440"/>
      <c r="K459" s="440"/>
      <c r="L459" s="440"/>
      <c r="M459" s="440"/>
      <c r="N459" s="440"/>
      <c r="O459" s="441"/>
      <c r="P459" s="419"/>
      <c r="Q459" s="420"/>
    </row>
    <row r="460" spans="1:18" ht="14.25" thickBot="1" x14ac:dyDescent="0.2">
      <c r="A460" s="438" t="s">
        <v>225</v>
      </c>
      <c r="B460" s="438"/>
      <c r="C460" s="438"/>
      <c r="D460" s="438"/>
      <c r="E460" s="438"/>
      <c r="F460" s="438"/>
      <c r="G460" s="438"/>
      <c r="H460" s="438"/>
      <c r="I460" s="438"/>
      <c r="J460" s="438"/>
      <c r="K460" s="438"/>
      <c r="L460" s="438"/>
      <c r="M460" s="438"/>
      <c r="N460" s="438"/>
      <c r="O460" s="438"/>
      <c r="P460" s="438"/>
      <c r="Q460" s="438"/>
    </row>
    <row r="461" spans="1:18" s="280" customFormat="1" ht="14.25" x14ac:dyDescent="0.15">
      <c r="A461" s="456" t="s">
        <v>105</v>
      </c>
      <c r="B461" s="442" t="s">
        <v>226</v>
      </c>
      <c r="C461" s="443"/>
      <c r="D461" s="443"/>
      <c r="E461" s="443"/>
      <c r="F461" s="443"/>
      <c r="G461" s="443"/>
      <c r="H461" s="443"/>
      <c r="I461" s="443"/>
      <c r="J461" s="443"/>
      <c r="K461" s="443"/>
      <c r="L461" s="443"/>
      <c r="M461" s="443"/>
      <c r="N461" s="443"/>
      <c r="O461" s="444"/>
      <c r="P461" s="417"/>
      <c r="Q461" s="418"/>
    </row>
    <row r="462" spans="1:18" ht="45" customHeight="1" thickBot="1" x14ac:dyDescent="0.2">
      <c r="A462" s="447"/>
      <c r="B462" s="382" t="s">
        <v>465</v>
      </c>
      <c r="C462" s="440" t="s">
        <v>483</v>
      </c>
      <c r="D462" s="440"/>
      <c r="E462" s="440"/>
      <c r="F462" s="440"/>
      <c r="G462" s="440"/>
      <c r="H462" s="440"/>
      <c r="I462" s="440"/>
      <c r="J462" s="440"/>
      <c r="K462" s="440"/>
      <c r="L462" s="440"/>
      <c r="M462" s="440"/>
      <c r="N462" s="440"/>
      <c r="O462" s="441"/>
      <c r="P462" s="419"/>
      <c r="Q462" s="420"/>
    </row>
    <row r="463" spans="1:18" ht="14.25" thickBot="1" x14ac:dyDescent="0.2">
      <c r="A463" s="439" t="s">
        <v>227</v>
      </c>
      <c r="B463" s="439"/>
      <c r="C463" s="439"/>
      <c r="D463" s="439"/>
      <c r="E463" s="439"/>
      <c r="F463" s="439"/>
      <c r="G463" s="439"/>
      <c r="H463" s="439"/>
      <c r="I463" s="439"/>
      <c r="J463" s="439"/>
      <c r="K463" s="439"/>
      <c r="L463" s="439"/>
      <c r="M463" s="439"/>
      <c r="N463" s="439"/>
      <c r="O463" s="439"/>
      <c r="P463" s="439"/>
      <c r="Q463" s="439"/>
    </row>
    <row r="464" spans="1:18" ht="67.5" customHeight="1" x14ac:dyDescent="0.15">
      <c r="A464" s="257" t="s">
        <v>216</v>
      </c>
      <c r="B464" s="445" t="s">
        <v>32</v>
      </c>
      <c r="C464" s="445"/>
      <c r="D464" s="445"/>
      <c r="E464" s="445"/>
      <c r="F464" s="445"/>
      <c r="G464" s="445"/>
      <c r="H464" s="445"/>
      <c r="I464" s="445"/>
      <c r="J464" s="445"/>
      <c r="K464" s="445"/>
      <c r="L464" s="445"/>
      <c r="M464" s="445"/>
      <c r="N464" s="445"/>
      <c r="O464" s="446"/>
      <c r="P464" s="421"/>
      <c r="Q464" s="422"/>
    </row>
    <row r="465" spans="1:17" ht="33.75" customHeight="1" x14ac:dyDescent="0.15">
      <c r="A465" s="258" t="s">
        <v>197</v>
      </c>
      <c r="B465" s="408" t="s">
        <v>34</v>
      </c>
      <c r="C465" s="408"/>
      <c r="D465" s="408"/>
      <c r="E465" s="408"/>
      <c r="F465" s="408"/>
      <c r="G465" s="408"/>
      <c r="H465" s="408"/>
      <c r="I465" s="408"/>
      <c r="J465" s="408"/>
      <c r="K465" s="408"/>
      <c r="L465" s="408"/>
      <c r="M465" s="408"/>
      <c r="N465" s="408"/>
      <c r="O465" s="423"/>
      <c r="P465" s="424"/>
      <c r="Q465" s="425"/>
    </row>
    <row r="466" spans="1:17" s="280" customFormat="1" ht="33.75" customHeight="1" x14ac:dyDescent="0.15">
      <c r="A466" s="258" t="s">
        <v>198</v>
      </c>
      <c r="B466" s="408" t="s">
        <v>228</v>
      </c>
      <c r="C466" s="408"/>
      <c r="D466" s="408"/>
      <c r="E466" s="408"/>
      <c r="F466" s="408"/>
      <c r="G466" s="408"/>
      <c r="H466" s="408"/>
      <c r="I466" s="408"/>
      <c r="J466" s="408"/>
      <c r="K466" s="408"/>
      <c r="L466" s="408"/>
      <c r="M466" s="408"/>
      <c r="N466" s="408"/>
      <c r="O466" s="423"/>
      <c r="P466" s="424"/>
      <c r="Q466" s="425"/>
    </row>
    <row r="467" spans="1:17" ht="45" customHeight="1" x14ac:dyDescent="0.15">
      <c r="A467" s="258" t="s">
        <v>229</v>
      </c>
      <c r="B467" s="408" t="s">
        <v>230</v>
      </c>
      <c r="C467" s="408"/>
      <c r="D467" s="408"/>
      <c r="E467" s="408"/>
      <c r="F467" s="408"/>
      <c r="G467" s="408"/>
      <c r="H467" s="408"/>
      <c r="I467" s="408"/>
      <c r="J467" s="408"/>
      <c r="K467" s="408"/>
      <c r="L467" s="408"/>
      <c r="M467" s="408"/>
      <c r="N467" s="408"/>
      <c r="O467" s="423"/>
      <c r="P467" s="424"/>
      <c r="Q467" s="425"/>
    </row>
    <row r="468" spans="1:17" ht="33.75" customHeight="1" x14ac:dyDescent="0.15">
      <c r="A468" s="258" t="s">
        <v>232</v>
      </c>
      <c r="B468" s="408" t="s">
        <v>231</v>
      </c>
      <c r="C468" s="408"/>
      <c r="D468" s="408"/>
      <c r="E468" s="408"/>
      <c r="F468" s="408"/>
      <c r="G468" s="408"/>
      <c r="H468" s="408"/>
      <c r="I468" s="408"/>
      <c r="J468" s="408"/>
      <c r="K468" s="408"/>
      <c r="L468" s="408"/>
      <c r="M468" s="408"/>
      <c r="N468" s="408"/>
      <c r="O468" s="423"/>
      <c r="P468" s="424"/>
      <c r="Q468" s="425"/>
    </row>
    <row r="469" spans="1:17" ht="45" customHeight="1" x14ac:dyDescent="0.15">
      <c r="A469" s="258" t="s">
        <v>233</v>
      </c>
      <c r="B469" s="408" t="s">
        <v>486</v>
      </c>
      <c r="C469" s="408"/>
      <c r="D469" s="408"/>
      <c r="E469" s="408"/>
      <c r="F469" s="408"/>
      <c r="G469" s="408"/>
      <c r="H469" s="408"/>
      <c r="I469" s="408"/>
      <c r="J469" s="408"/>
      <c r="K469" s="408"/>
      <c r="L469" s="408"/>
      <c r="M469" s="408"/>
      <c r="N469" s="408"/>
      <c r="O469" s="423"/>
      <c r="P469" s="424"/>
      <c r="Q469" s="425"/>
    </row>
    <row r="470" spans="1:17" ht="45" customHeight="1" thickBot="1" x14ac:dyDescent="0.2">
      <c r="A470" s="299" t="s">
        <v>501</v>
      </c>
      <c r="B470" s="426" t="s">
        <v>487</v>
      </c>
      <c r="C470" s="426"/>
      <c r="D470" s="426"/>
      <c r="E470" s="426"/>
      <c r="F470" s="426"/>
      <c r="G470" s="426"/>
      <c r="H470" s="426"/>
      <c r="I470" s="426"/>
      <c r="J470" s="426"/>
      <c r="K470" s="426"/>
      <c r="L470" s="426"/>
      <c r="M470" s="426"/>
      <c r="N470" s="426"/>
      <c r="O470" s="427"/>
      <c r="P470" s="419"/>
      <c r="Q470" s="420"/>
    </row>
    <row r="471" spans="1:17" ht="13.5" customHeight="1" x14ac:dyDescent="0.15">
      <c r="A471" s="432"/>
      <c r="B471" s="432"/>
      <c r="C471" s="432"/>
      <c r="D471" s="432"/>
      <c r="E471" s="432"/>
      <c r="F471" s="432"/>
      <c r="G471" s="432"/>
      <c r="H471" s="432"/>
      <c r="I471" s="432"/>
      <c r="J471" s="432"/>
      <c r="K471" s="432"/>
      <c r="L471" s="432"/>
      <c r="M471" s="432"/>
      <c r="N471" s="432"/>
      <c r="O471" s="432"/>
      <c r="P471" s="432"/>
      <c r="Q471" s="432"/>
    </row>
    <row r="472" spans="1:17" s="266" customFormat="1" ht="15" thickBot="1" x14ac:dyDescent="0.2">
      <c r="A472" s="518" t="s">
        <v>451</v>
      </c>
      <c r="B472" s="518"/>
      <c r="C472" s="518"/>
      <c r="D472" s="518"/>
      <c r="E472" s="518"/>
      <c r="F472" s="518"/>
      <c r="G472" s="518"/>
      <c r="H472" s="518"/>
      <c r="I472" s="518"/>
      <c r="J472" s="518"/>
      <c r="K472" s="518"/>
      <c r="L472" s="518"/>
      <c r="M472" s="518"/>
      <c r="N472" s="518"/>
      <c r="O472" s="518"/>
      <c r="P472" s="518"/>
      <c r="Q472" s="518"/>
    </row>
    <row r="473" spans="1:17" ht="45" customHeight="1" x14ac:dyDescent="0.15">
      <c r="A473" s="257" t="s">
        <v>42</v>
      </c>
      <c r="B473" s="428" t="s">
        <v>548</v>
      </c>
      <c r="C473" s="428"/>
      <c r="D473" s="428"/>
      <c r="E473" s="428"/>
      <c r="F473" s="428"/>
      <c r="G473" s="428"/>
      <c r="H473" s="428"/>
      <c r="I473" s="428"/>
      <c r="J473" s="428"/>
      <c r="K473" s="428"/>
      <c r="L473" s="428"/>
      <c r="M473" s="428"/>
      <c r="N473" s="428"/>
      <c r="O473" s="429"/>
      <c r="P473" s="421"/>
      <c r="Q473" s="422"/>
    </row>
    <row r="474" spans="1:17" ht="33.75" customHeight="1" x14ac:dyDescent="0.15">
      <c r="A474" s="384" t="s">
        <v>452</v>
      </c>
      <c r="B474" s="409" t="s">
        <v>547</v>
      </c>
      <c r="C474" s="400"/>
      <c r="D474" s="400"/>
      <c r="E474" s="400"/>
      <c r="F474" s="400"/>
      <c r="G474" s="400"/>
      <c r="H474" s="400"/>
      <c r="I474" s="400"/>
      <c r="J474" s="400"/>
      <c r="K474" s="400"/>
      <c r="L474" s="400"/>
      <c r="M474" s="400"/>
      <c r="N474" s="400"/>
      <c r="O474" s="401"/>
      <c r="P474" s="424"/>
      <c r="Q474" s="425"/>
    </row>
    <row r="475" spans="1:17" ht="33.75" customHeight="1" thickBot="1" x14ac:dyDescent="0.2">
      <c r="A475" s="299" t="s">
        <v>45</v>
      </c>
      <c r="B475" s="426" t="s">
        <v>102</v>
      </c>
      <c r="C475" s="426"/>
      <c r="D475" s="426"/>
      <c r="E475" s="426"/>
      <c r="F475" s="426"/>
      <c r="G475" s="426"/>
      <c r="H475" s="426"/>
      <c r="I475" s="426"/>
      <c r="J475" s="426"/>
      <c r="K475" s="426"/>
      <c r="L475" s="426"/>
      <c r="M475" s="426"/>
      <c r="N475" s="426"/>
      <c r="O475" s="427"/>
      <c r="P475" s="430"/>
      <c r="Q475" s="431"/>
    </row>
    <row r="476" spans="1:17" x14ac:dyDescent="0.15">
      <c r="A476" s="432"/>
      <c r="B476" s="432"/>
      <c r="C476" s="432"/>
      <c r="D476" s="432"/>
      <c r="E476" s="432"/>
      <c r="F476" s="432"/>
      <c r="G476" s="432"/>
      <c r="H476" s="432"/>
      <c r="I476" s="432"/>
      <c r="J476" s="432"/>
      <c r="K476" s="432"/>
      <c r="L476" s="432"/>
      <c r="M476" s="432"/>
      <c r="N476" s="432"/>
      <c r="O476" s="432"/>
      <c r="P476" s="432"/>
      <c r="Q476" s="432"/>
    </row>
    <row r="477" spans="1:17" ht="15" thickBot="1" x14ac:dyDescent="0.2">
      <c r="A477" s="518" t="s">
        <v>449</v>
      </c>
      <c r="B477" s="518"/>
      <c r="C477" s="518"/>
      <c r="D477" s="518"/>
      <c r="E477" s="518"/>
      <c r="F477" s="518"/>
      <c r="G477" s="518"/>
      <c r="H477" s="518"/>
      <c r="I477" s="518"/>
      <c r="J477" s="518"/>
      <c r="K477" s="518"/>
      <c r="L477" s="518"/>
      <c r="M477" s="518"/>
      <c r="N477" s="518"/>
      <c r="O477" s="518"/>
      <c r="P477" s="518"/>
      <c r="Q477" s="518"/>
    </row>
    <row r="478" spans="1:17" ht="42" customHeight="1" x14ac:dyDescent="0.15">
      <c r="A478" s="257" t="s">
        <v>105</v>
      </c>
      <c r="B478" s="428" t="s">
        <v>35</v>
      </c>
      <c r="C478" s="428"/>
      <c r="D478" s="428"/>
      <c r="E478" s="428"/>
      <c r="F478" s="428"/>
      <c r="G478" s="428"/>
      <c r="H478" s="428"/>
      <c r="I478" s="428"/>
      <c r="J478" s="428"/>
      <c r="K478" s="428"/>
      <c r="L478" s="428"/>
      <c r="M478" s="428"/>
      <c r="N478" s="428"/>
      <c r="O478" s="429"/>
      <c r="P478" s="421"/>
      <c r="Q478" s="422"/>
    </row>
    <row r="479" spans="1:17" ht="33.75" customHeight="1" x14ac:dyDescent="0.15">
      <c r="A479" s="258" t="s">
        <v>106</v>
      </c>
      <c r="B479" s="408" t="s">
        <v>36</v>
      </c>
      <c r="C479" s="408"/>
      <c r="D479" s="408"/>
      <c r="E479" s="408"/>
      <c r="F479" s="408"/>
      <c r="G479" s="408"/>
      <c r="H479" s="408"/>
      <c r="I479" s="408"/>
      <c r="J479" s="408"/>
      <c r="K479" s="408"/>
      <c r="L479" s="408"/>
      <c r="M479" s="408"/>
      <c r="N479" s="408"/>
      <c r="O479" s="423"/>
      <c r="P479" s="424"/>
      <c r="Q479" s="425"/>
    </row>
    <row r="480" spans="1:17" ht="41.25" customHeight="1" x14ac:dyDescent="0.15">
      <c r="A480" s="258" t="s">
        <v>107</v>
      </c>
      <c r="B480" s="408" t="s">
        <v>182</v>
      </c>
      <c r="C480" s="408"/>
      <c r="D480" s="408"/>
      <c r="E480" s="408"/>
      <c r="F480" s="408"/>
      <c r="G480" s="408"/>
      <c r="H480" s="408"/>
      <c r="I480" s="408"/>
      <c r="J480" s="408"/>
      <c r="K480" s="408"/>
      <c r="L480" s="408"/>
      <c r="M480" s="408"/>
      <c r="N480" s="408"/>
      <c r="O480" s="423"/>
      <c r="P480" s="424"/>
      <c r="Q480" s="425"/>
    </row>
    <row r="481" spans="1:18" s="280" customFormat="1" ht="39" customHeight="1" thickBot="1" x14ac:dyDescent="0.2">
      <c r="A481" s="258" t="s">
        <v>376</v>
      </c>
      <c r="B481" s="409" t="s">
        <v>37</v>
      </c>
      <c r="C481" s="400"/>
      <c r="D481" s="400"/>
      <c r="E481" s="400"/>
      <c r="F481" s="400"/>
      <c r="G481" s="400"/>
      <c r="H481" s="400"/>
      <c r="I481" s="400"/>
      <c r="J481" s="400"/>
      <c r="K481" s="400"/>
      <c r="L481" s="400"/>
      <c r="M481" s="400"/>
      <c r="N481" s="400"/>
      <c r="O481" s="401"/>
      <c r="P481" s="424"/>
      <c r="Q481" s="425"/>
      <c r="R481" s="266"/>
    </row>
    <row r="482" spans="1:18" s="266" customFormat="1" x14ac:dyDescent="0.15">
      <c r="A482" s="527"/>
      <c r="B482" s="527"/>
      <c r="C482" s="527"/>
      <c r="D482" s="527"/>
      <c r="E482" s="527"/>
      <c r="F482" s="527"/>
      <c r="G482" s="527"/>
      <c r="H482" s="527"/>
      <c r="I482" s="527"/>
      <c r="J482" s="527"/>
      <c r="K482" s="527"/>
      <c r="L482" s="527"/>
      <c r="M482" s="527"/>
      <c r="N482" s="527"/>
      <c r="O482" s="527"/>
      <c r="P482" s="527"/>
      <c r="Q482" s="527"/>
      <c r="R482" s="267"/>
    </row>
    <row r="483" spans="1:18" ht="15" thickBot="1" x14ac:dyDescent="0.2">
      <c r="A483" s="528" t="s">
        <v>450</v>
      </c>
      <c r="B483" s="528"/>
      <c r="C483" s="528"/>
      <c r="D483" s="528"/>
      <c r="E483" s="528"/>
      <c r="F483" s="528"/>
      <c r="G483" s="528"/>
      <c r="H483" s="528"/>
      <c r="I483" s="528"/>
      <c r="J483" s="528"/>
      <c r="K483" s="528"/>
      <c r="L483" s="528"/>
      <c r="M483" s="528"/>
      <c r="N483" s="528"/>
      <c r="O483" s="528"/>
      <c r="P483" s="528"/>
      <c r="Q483" s="528"/>
    </row>
    <row r="484" spans="1:18" ht="45" customHeight="1" x14ac:dyDescent="0.15">
      <c r="A484" s="257" t="s">
        <v>105</v>
      </c>
      <c r="B484" s="428" t="s">
        <v>592</v>
      </c>
      <c r="C484" s="428"/>
      <c r="D484" s="428"/>
      <c r="E484" s="428"/>
      <c r="F484" s="428"/>
      <c r="G484" s="428"/>
      <c r="H484" s="428"/>
      <c r="I484" s="428"/>
      <c r="J484" s="428"/>
      <c r="K484" s="428"/>
      <c r="L484" s="428"/>
      <c r="M484" s="428"/>
      <c r="N484" s="428"/>
      <c r="O484" s="524"/>
      <c r="P484" s="525"/>
      <c r="Q484" s="526"/>
    </row>
    <row r="485" spans="1:18" ht="76.5" customHeight="1" x14ac:dyDescent="0.15">
      <c r="A485" s="258" t="s">
        <v>106</v>
      </c>
      <c r="B485" s="408" t="s">
        <v>549</v>
      </c>
      <c r="C485" s="408"/>
      <c r="D485" s="408"/>
      <c r="E485" s="408"/>
      <c r="F485" s="408"/>
      <c r="G485" s="408"/>
      <c r="H485" s="408"/>
      <c r="I485" s="408"/>
      <c r="J485" s="408"/>
      <c r="K485" s="408"/>
      <c r="L485" s="408"/>
      <c r="M485" s="408"/>
      <c r="N485" s="408"/>
      <c r="O485" s="409"/>
      <c r="P485" s="402"/>
      <c r="Q485" s="403"/>
    </row>
    <row r="486" spans="1:18" ht="30" customHeight="1" x14ac:dyDescent="0.15">
      <c r="A486" s="410" t="s">
        <v>45</v>
      </c>
      <c r="B486" s="411" t="s">
        <v>387</v>
      </c>
      <c r="C486" s="411"/>
      <c r="D486" s="411"/>
      <c r="E486" s="411"/>
      <c r="F486" s="411"/>
      <c r="G486" s="411"/>
      <c r="H486" s="411"/>
      <c r="I486" s="411"/>
      <c r="J486" s="411"/>
      <c r="K486" s="411"/>
      <c r="L486" s="411"/>
      <c r="M486" s="411"/>
      <c r="N486" s="411"/>
      <c r="O486" s="412"/>
      <c r="P486" s="402"/>
      <c r="Q486" s="403"/>
    </row>
    <row r="487" spans="1:18" ht="30" customHeight="1" x14ac:dyDescent="0.15">
      <c r="A487" s="410"/>
      <c r="B487" s="259" t="s">
        <v>384</v>
      </c>
      <c r="C487" s="413" t="s">
        <v>386</v>
      </c>
      <c r="D487" s="413"/>
      <c r="E487" s="413"/>
      <c r="F487" s="413"/>
      <c r="G487" s="413"/>
      <c r="H487" s="413"/>
      <c r="I487" s="413"/>
      <c r="J487" s="413"/>
      <c r="K487" s="413"/>
      <c r="L487" s="413"/>
      <c r="M487" s="413"/>
      <c r="N487" s="413"/>
      <c r="O487" s="414"/>
      <c r="P487" s="402"/>
      <c r="Q487" s="403"/>
    </row>
    <row r="488" spans="1:18" ht="30" customHeight="1" x14ac:dyDescent="0.15">
      <c r="A488" s="767"/>
      <c r="B488" s="259" t="s">
        <v>385</v>
      </c>
      <c r="C488" s="547" t="s">
        <v>550</v>
      </c>
      <c r="D488" s="547"/>
      <c r="E488" s="547"/>
      <c r="F488" s="547"/>
      <c r="G488" s="547"/>
      <c r="H488" s="547"/>
      <c r="I488" s="547"/>
      <c r="J488" s="547"/>
      <c r="K488" s="547"/>
      <c r="L488" s="547"/>
      <c r="M488" s="547"/>
      <c r="N488" s="547"/>
      <c r="O488" s="548"/>
      <c r="P488" s="768"/>
      <c r="Q488" s="769"/>
    </row>
    <row r="489" spans="1:18" ht="48" customHeight="1" x14ac:dyDescent="0.15">
      <c r="A489" s="767"/>
      <c r="B489" s="385" t="s">
        <v>551</v>
      </c>
      <c r="C489" s="519" t="s">
        <v>552</v>
      </c>
      <c r="D489" s="519"/>
      <c r="E489" s="519"/>
      <c r="F489" s="519"/>
      <c r="G489" s="519"/>
      <c r="H489" s="519"/>
      <c r="I489" s="519"/>
      <c r="J489" s="519"/>
      <c r="K489" s="519"/>
      <c r="L489" s="519"/>
      <c r="M489" s="519"/>
      <c r="N489" s="519"/>
      <c r="O489" s="520"/>
      <c r="P489" s="768"/>
      <c r="Q489" s="769"/>
    </row>
    <row r="490" spans="1:18" ht="68.25" customHeight="1" thickBot="1" x14ac:dyDescent="0.2">
      <c r="A490" s="299" t="s">
        <v>469</v>
      </c>
      <c r="B490" s="521" t="s">
        <v>593</v>
      </c>
      <c r="C490" s="522"/>
      <c r="D490" s="522"/>
      <c r="E490" s="522"/>
      <c r="F490" s="522"/>
      <c r="G490" s="522"/>
      <c r="H490" s="522"/>
      <c r="I490" s="522"/>
      <c r="J490" s="522"/>
      <c r="K490" s="522"/>
      <c r="L490" s="522"/>
      <c r="M490" s="522"/>
      <c r="N490" s="522"/>
      <c r="O490" s="523"/>
      <c r="P490" s="402"/>
      <c r="Q490" s="403"/>
    </row>
    <row r="491" spans="1:18" x14ac:dyDescent="0.15">
      <c r="A491" s="527"/>
      <c r="B491" s="527"/>
      <c r="C491" s="527"/>
      <c r="D491" s="527"/>
      <c r="E491" s="527"/>
      <c r="F491" s="527"/>
      <c r="G491" s="527"/>
      <c r="H491" s="527"/>
      <c r="I491" s="527"/>
      <c r="J491" s="527"/>
      <c r="K491" s="527"/>
      <c r="L491" s="527"/>
      <c r="M491" s="527"/>
      <c r="N491" s="527"/>
      <c r="O491" s="527"/>
      <c r="P491" s="527"/>
      <c r="Q491" s="527"/>
    </row>
    <row r="492" spans="1:18" ht="15" thickBot="1" x14ac:dyDescent="0.2">
      <c r="A492" s="528" t="s">
        <v>721</v>
      </c>
      <c r="B492" s="528"/>
      <c r="C492" s="528"/>
      <c r="D492" s="528"/>
      <c r="E492" s="528"/>
      <c r="F492" s="528"/>
      <c r="G492" s="528"/>
      <c r="H492" s="528"/>
      <c r="I492" s="528"/>
      <c r="J492" s="528"/>
      <c r="K492" s="528"/>
      <c r="L492" s="528"/>
      <c r="M492" s="528"/>
      <c r="N492" s="528"/>
      <c r="O492" s="528"/>
      <c r="P492" s="528"/>
      <c r="Q492" s="528"/>
    </row>
    <row r="493" spans="1:18" ht="51" customHeight="1" x14ac:dyDescent="0.15">
      <c r="A493" s="257" t="s">
        <v>42</v>
      </c>
      <c r="B493" s="428" t="s">
        <v>725</v>
      </c>
      <c r="C493" s="428"/>
      <c r="D493" s="428"/>
      <c r="E493" s="428"/>
      <c r="F493" s="428"/>
      <c r="G493" s="428"/>
      <c r="H493" s="428"/>
      <c r="I493" s="428"/>
      <c r="J493" s="428"/>
      <c r="K493" s="428"/>
      <c r="L493" s="428"/>
      <c r="M493" s="428"/>
      <c r="N493" s="428"/>
      <c r="O493" s="524"/>
      <c r="P493" s="525"/>
      <c r="Q493" s="526"/>
    </row>
    <row r="494" spans="1:18" ht="48.75" customHeight="1" x14ac:dyDescent="0.15">
      <c r="A494" s="258" t="s">
        <v>30</v>
      </c>
      <c r="B494" s="408" t="s">
        <v>737</v>
      </c>
      <c r="C494" s="408"/>
      <c r="D494" s="408"/>
      <c r="E494" s="408"/>
      <c r="F494" s="408"/>
      <c r="G494" s="408"/>
      <c r="H494" s="408"/>
      <c r="I494" s="408"/>
      <c r="J494" s="408"/>
      <c r="K494" s="408"/>
      <c r="L494" s="408"/>
      <c r="M494" s="408"/>
      <c r="N494" s="408"/>
      <c r="O494" s="409"/>
      <c r="P494" s="402"/>
      <c r="Q494" s="403"/>
    </row>
    <row r="495" spans="1:18" x14ac:dyDescent="0.15">
      <c r="A495" s="410" t="s">
        <v>45</v>
      </c>
      <c r="B495" s="411" t="s">
        <v>722</v>
      </c>
      <c r="C495" s="411"/>
      <c r="D495" s="411"/>
      <c r="E495" s="411"/>
      <c r="F495" s="411"/>
      <c r="G495" s="411"/>
      <c r="H495" s="411"/>
      <c r="I495" s="411"/>
      <c r="J495" s="411"/>
      <c r="K495" s="411"/>
      <c r="L495" s="411"/>
      <c r="M495" s="411"/>
      <c r="N495" s="411"/>
      <c r="O495" s="412"/>
      <c r="P495" s="402"/>
      <c r="Q495" s="403"/>
    </row>
    <row r="496" spans="1:18" ht="47.25" customHeight="1" x14ac:dyDescent="0.15">
      <c r="A496" s="410"/>
      <c r="B496" s="259" t="s">
        <v>442</v>
      </c>
      <c r="C496" s="413" t="s">
        <v>724</v>
      </c>
      <c r="D496" s="413"/>
      <c r="E496" s="413"/>
      <c r="F496" s="413"/>
      <c r="G496" s="413"/>
      <c r="H496" s="413"/>
      <c r="I496" s="413"/>
      <c r="J496" s="413"/>
      <c r="K496" s="413"/>
      <c r="L496" s="413"/>
      <c r="M496" s="413"/>
      <c r="N496" s="413"/>
      <c r="O496" s="414"/>
      <c r="P496" s="402"/>
      <c r="Q496" s="403"/>
    </row>
    <row r="497" spans="1:18" ht="33.75" customHeight="1" x14ac:dyDescent="0.15">
      <c r="A497" s="258" t="s">
        <v>108</v>
      </c>
      <c r="B497" s="408" t="s">
        <v>726</v>
      </c>
      <c r="C497" s="408"/>
      <c r="D497" s="408"/>
      <c r="E497" s="408"/>
      <c r="F497" s="408"/>
      <c r="G497" s="408"/>
      <c r="H497" s="408"/>
      <c r="I497" s="408"/>
      <c r="J497" s="408"/>
      <c r="K497" s="408"/>
      <c r="L497" s="408"/>
      <c r="M497" s="408"/>
      <c r="N497" s="408"/>
      <c r="O497" s="409"/>
      <c r="P497" s="402"/>
      <c r="Q497" s="403"/>
    </row>
    <row r="498" spans="1:18" ht="45.75" customHeight="1" x14ac:dyDescent="0.15">
      <c r="A498" s="258" t="s">
        <v>109</v>
      </c>
      <c r="B498" s="408" t="s">
        <v>727</v>
      </c>
      <c r="C498" s="408"/>
      <c r="D498" s="408"/>
      <c r="E498" s="408"/>
      <c r="F498" s="408"/>
      <c r="G498" s="408"/>
      <c r="H498" s="408"/>
      <c r="I498" s="408"/>
      <c r="J498" s="408"/>
      <c r="K498" s="408"/>
      <c r="L498" s="408"/>
      <c r="M498" s="408"/>
      <c r="N498" s="408"/>
      <c r="O498" s="409"/>
      <c r="P498" s="402"/>
      <c r="Q498" s="403"/>
    </row>
    <row r="499" spans="1:18" ht="33.75" customHeight="1" x14ac:dyDescent="0.15">
      <c r="A499" s="258" t="s">
        <v>110</v>
      </c>
      <c r="B499" s="408" t="s">
        <v>728</v>
      </c>
      <c r="C499" s="408"/>
      <c r="D499" s="408"/>
      <c r="E499" s="408"/>
      <c r="F499" s="408"/>
      <c r="G499" s="408"/>
      <c r="H499" s="408"/>
      <c r="I499" s="408"/>
      <c r="J499" s="408"/>
      <c r="K499" s="408"/>
      <c r="L499" s="408"/>
      <c r="M499" s="408"/>
      <c r="N499" s="408"/>
      <c r="O499" s="409"/>
      <c r="P499" s="402"/>
      <c r="Q499" s="403"/>
    </row>
    <row r="500" spans="1:18" s="332" customFormat="1" x14ac:dyDescent="0.15">
      <c r="A500" s="410" t="s">
        <v>111</v>
      </c>
      <c r="B500" s="411" t="s">
        <v>731</v>
      </c>
      <c r="C500" s="411"/>
      <c r="D500" s="411"/>
      <c r="E500" s="411"/>
      <c r="F500" s="411"/>
      <c r="G500" s="411"/>
      <c r="H500" s="411"/>
      <c r="I500" s="411"/>
      <c r="J500" s="411"/>
      <c r="K500" s="411"/>
      <c r="L500" s="411"/>
      <c r="M500" s="411"/>
      <c r="N500" s="411"/>
      <c r="O500" s="412"/>
      <c r="P500" s="402"/>
      <c r="Q500" s="403"/>
      <c r="R500" s="267"/>
    </row>
    <row r="501" spans="1:18" ht="14.25" x14ac:dyDescent="0.15">
      <c r="A501" s="410"/>
      <c r="B501" s="260" t="s">
        <v>723</v>
      </c>
      <c r="C501" s="415" t="s">
        <v>736</v>
      </c>
      <c r="D501" s="415"/>
      <c r="E501" s="415"/>
      <c r="F501" s="415"/>
      <c r="G501" s="415"/>
      <c r="H501" s="415"/>
      <c r="I501" s="415"/>
      <c r="J501" s="415"/>
      <c r="K501" s="415"/>
      <c r="L501" s="415"/>
      <c r="M501" s="415"/>
      <c r="N501" s="415"/>
      <c r="O501" s="416"/>
      <c r="P501" s="402"/>
      <c r="Q501" s="403"/>
      <c r="R501" s="280"/>
    </row>
    <row r="502" spans="1:18" x14ac:dyDescent="0.15">
      <c r="A502" s="410"/>
      <c r="B502" s="260" t="s">
        <v>385</v>
      </c>
      <c r="C502" s="415" t="s">
        <v>732</v>
      </c>
      <c r="D502" s="415"/>
      <c r="E502" s="415"/>
      <c r="F502" s="415"/>
      <c r="G502" s="415"/>
      <c r="H502" s="415"/>
      <c r="I502" s="415"/>
      <c r="J502" s="415"/>
      <c r="K502" s="415"/>
      <c r="L502" s="415"/>
      <c r="M502" s="415"/>
      <c r="N502" s="415"/>
      <c r="O502" s="416"/>
      <c r="P502" s="402"/>
      <c r="Q502" s="403"/>
      <c r="R502" s="266"/>
    </row>
    <row r="503" spans="1:18" ht="28.5" customHeight="1" x14ac:dyDescent="0.15">
      <c r="A503" s="410"/>
      <c r="B503" s="260" t="s">
        <v>551</v>
      </c>
      <c r="C503" s="415" t="s">
        <v>733</v>
      </c>
      <c r="D503" s="415"/>
      <c r="E503" s="415"/>
      <c r="F503" s="415"/>
      <c r="G503" s="415"/>
      <c r="H503" s="415"/>
      <c r="I503" s="415"/>
      <c r="J503" s="415"/>
      <c r="K503" s="415"/>
      <c r="L503" s="415"/>
      <c r="M503" s="415"/>
      <c r="N503" s="415"/>
      <c r="O503" s="416"/>
      <c r="P503" s="402"/>
      <c r="Q503" s="403"/>
    </row>
    <row r="504" spans="1:18" ht="18.75" customHeight="1" x14ac:dyDescent="0.15">
      <c r="A504" s="410"/>
      <c r="B504" s="260" t="s">
        <v>730</v>
      </c>
      <c r="C504" s="415" t="s">
        <v>734</v>
      </c>
      <c r="D504" s="415"/>
      <c r="E504" s="415"/>
      <c r="F504" s="415"/>
      <c r="G504" s="415"/>
      <c r="H504" s="415"/>
      <c r="I504" s="415"/>
      <c r="J504" s="415"/>
      <c r="K504" s="415"/>
      <c r="L504" s="415"/>
      <c r="M504" s="415"/>
      <c r="N504" s="415"/>
      <c r="O504" s="416"/>
      <c r="P504" s="402"/>
      <c r="Q504" s="403"/>
    </row>
    <row r="505" spans="1:18" x14ac:dyDescent="0.15">
      <c r="A505" s="410"/>
      <c r="B505" s="261"/>
      <c r="C505" s="262"/>
      <c r="D505" s="262"/>
      <c r="E505" s="262"/>
      <c r="F505" s="262"/>
      <c r="G505" s="262"/>
      <c r="H505" s="262"/>
      <c r="I505" s="262"/>
      <c r="J505" s="262"/>
      <c r="K505" s="262"/>
      <c r="L505" s="262"/>
      <c r="M505" s="262"/>
      <c r="N505" s="262"/>
      <c r="O505" s="263"/>
      <c r="P505" s="402"/>
      <c r="Q505" s="403"/>
    </row>
    <row r="506" spans="1:18" ht="48.75" customHeight="1" x14ac:dyDescent="0.15">
      <c r="A506" s="258" t="s">
        <v>112</v>
      </c>
      <c r="B506" s="408" t="s">
        <v>735</v>
      </c>
      <c r="C506" s="408"/>
      <c r="D506" s="408"/>
      <c r="E506" s="408"/>
      <c r="F506" s="408"/>
      <c r="G506" s="408"/>
      <c r="H506" s="408"/>
      <c r="I506" s="408"/>
      <c r="J506" s="408"/>
      <c r="K506" s="408"/>
      <c r="L506" s="408"/>
      <c r="M506" s="408"/>
      <c r="N506" s="408"/>
      <c r="O506" s="409"/>
      <c r="P506" s="402"/>
      <c r="Q506" s="403"/>
    </row>
    <row r="507" spans="1:18" ht="30" customHeight="1" x14ac:dyDescent="0.15">
      <c r="A507" s="404" t="s">
        <v>113</v>
      </c>
      <c r="B507" s="411" t="s">
        <v>739</v>
      </c>
      <c r="C507" s="411"/>
      <c r="D507" s="411"/>
      <c r="E507" s="411"/>
      <c r="F507" s="411"/>
      <c r="G507" s="411"/>
      <c r="H507" s="411"/>
      <c r="I507" s="411"/>
      <c r="J507" s="411"/>
      <c r="K507" s="411"/>
      <c r="L507" s="411"/>
      <c r="M507" s="411"/>
      <c r="N507" s="411"/>
      <c r="O507" s="412"/>
      <c r="P507" s="402"/>
      <c r="Q507" s="403"/>
    </row>
    <row r="508" spans="1:18" s="280" customFormat="1" ht="33.75" customHeight="1" x14ac:dyDescent="0.15">
      <c r="A508" s="405"/>
      <c r="B508" s="264" t="s">
        <v>723</v>
      </c>
      <c r="C508" s="400" t="s">
        <v>740</v>
      </c>
      <c r="D508" s="400"/>
      <c r="E508" s="400"/>
      <c r="F508" s="400"/>
      <c r="G508" s="400"/>
      <c r="H508" s="400"/>
      <c r="I508" s="400"/>
      <c r="J508" s="400"/>
      <c r="K508" s="400"/>
      <c r="L508" s="400"/>
      <c r="M508" s="400"/>
      <c r="N508" s="400"/>
      <c r="O508" s="401"/>
      <c r="P508" s="402"/>
      <c r="Q508" s="403"/>
      <c r="R508" s="267"/>
    </row>
    <row r="509" spans="1:18" ht="33.75" customHeight="1" x14ac:dyDescent="0.15">
      <c r="A509" s="405"/>
      <c r="B509" s="265" t="s">
        <v>729</v>
      </c>
      <c r="C509" s="400" t="s">
        <v>741</v>
      </c>
      <c r="D509" s="400"/>
      <c r="E509" s="400"/>
      <c r="F509" s="400"/>
      <c r="G509" s="400"/>
      <c r="H509" s="400"/>
      <c r="I509" s="400"/>
      <c r="J509" s="400"/>
      <c r="K509" s="400"/>
      <c r="L509" s="400"/>
      <c r="M509" s="400"/>
      <c r="N509" s="400"/>
      <c r="O509" s="401"/>
      <c r="P509" s="402"/>
      <c r="Q509" s="403"/>
      <c r="R509" s="332"/>
    </row>
    <row r="510" spans="1:18" ht="33.75" customHeight="1" x14ac:dyDescent="0.15">
      <c r="A510" s="258" t="s">
        <v>211</v>
      </c>
      <c r="B510" s="406" t="s">
        <v>794</v>
      </c>
      <c r="C510" s="406"/>
      <c r="D510" s="406"/>
      <c r="E510" s="406"/>
      <c r="F510" s="406"/>
      <c r="G510" s="406"/>
      <c r="H510" s="406"/>
      <c r="I510" s="406"/>
      <c r="J510" s="406"/>
      <c r="K510" s="406"/>
      <c r="L510" s="406"/>
      <c r="M510" s="406"/>
      <c r="N510" s="406"/>
      <c r="O510" s="407"/>
      <c r="P510" s="402"/>
      <c r="Q510" s="403"/>
    </row>
    <row r="511" spans="1:18" ht="30.75" customHeight="1" x14ac:dyDescent="0.15">
      <c r="A511" s="359"/>
      <c r="B511" s="360"/>
      <c r="C511" s="360"/>
      <c r="D511" s="360"/>
      <c r="E511" s="360"/>
      <c r="F511" s="360"/>
      <c r="G511" s="360"/>
      <c r="H511" s="360"/>
      <c r="I511" s="360"/>
      <c r="J511" s="360"/>
      <c r="K511" s="360"/>
      <c r="L511" s="360"/>
      <c r="M511" s="360"/>
      <c r="N511" s="360"/>
      <c r="O511" s="360"/>
      <c r="P511" s="326"/>
      <c r="Q511" s="326"/>
    </row>
    <row r="512" spans="1:18" ht="14.25" x14ac:dyDescent="0.15">
      <c r="A512" s="474" t="s">
        <v>395</v>
      </c>
      <c r="B512" s="474"/>
      <c r="C512" s="474"/>
      <c r="D512" s="474"/>
      <c r="E512" s="474"/>
      <c r="F512" s="474"/>
      <c r="G512" s="474"/>
      <c r="H512" s="474"/>
      <c r="I512" s="474"/>
      <c r="J512" s="474"/>
      <c r="K512" s="474"/>
      <c r="L512" s="474"/>
      <c r="M512" s="474"/>
      <c r="N512" s="474"/>
      <c r="O512" s="474"/>
      <c r="P512" s="474"/>
      <c r="Q512" s="474"/>
    </row>
    <row r="513" spans="1:18" ht="15" thickBot="1" x14ac:dyDescent="0.2">
      <c r="A513" s="518" t="s">
        <v>425</v>
      </c>
      <c r="B513" s="518"/>
      <c r="C513" s="518"/>
      <c r="D513" s="518"/>
      <c r="E513" s="518"/>
      <c r="F513" s="518"/>
      <c r="G513" s="518"/>
      <c r="H513" s="518"/>
      <c r="I513" s="518"/>
      <c r="J513" s="518"/>
      <c r="K513" s="518"/>
      <c r="L513" s="518"/>
      <c r="M513" s="518"/>
      <c r="N513" s="518"/>
      <c r="O513" s="518"/>
      <c r="P513" s="518"/>
      <c r="Q513" s="518"/>
    </row>
    <row r="514" spans="1:18" ht="52.5" customHeight="1" x14ac:dyDescent="0.15">
      <c r="A514" s="257" t="s">
        <v>105</v>
      </c>
      <c r="B514" s="445" t="s">
        <v>553</v>
      </c>
      <c r="C514" s="445"/>
      <c r="D514" s="445"/>
      <c r="E514" s="445"/>
      <c r="F514" s="445"/>
      <c r="G514" s="445"/>
      <c r="H514" s="445"/>
      <c r="I514" s="445"/>
      <c r="J514" s="445"/>
      <c r="K514" s="445"/>
      <c r="L514" s="445"/>
      <c r="M514" s="445"/>
      <c r="N514" s="445"/>
      <c r="O514" s="546"/>
      <c r="P514" s="421"/>
      <c r="Q514" s="422"/>
    </row>
    <row r="515" spans="1:18" ht="60" customHeight="1" x14ac:dyDescent="0.15">
      <c r="A515" s="339" t="s">
        <v>55</v>
      </c>
      <c r="B515" s="508" t="s">
        <v>787</v>
      </c>
      <c r="C515" s="508"/>
      <c r="D515" s="508"/>
      <c r="E515" s="508"/>
      <c r="F515" s="508"/>
      <c r="G515" s="508"/>
      <c r="H515" s="508"/>
      <c r="I515" s="508"/>
      <c r="J515" s="508"/>
      <c r="K515" s="508"/>
      <c r="L515" s="508"/>
      <c r="M515" s="508"/>
      <c r="N515" s="508"/>
      <c r="O515" s="509"/>
      <c r="P515" s="424"/>
      <c r="Q515" s="425"/>
    </row>
    <row r="516" spans="1:18" ht="38.25" customHeight="1" x14ac:dyDescent="0.15">
      <c r="A516" s="507" t="s">
        <v>45</v>
      </c>
      <c r="B516" s="459" t="s">
        <v>788</v>
      </c>
      <c r="C516" s="460"/>
      <c r="D516" s="460"/>
      <c r="E516" s="460"/>
      <c r="F516" s="460"/>
      <c r="G516" s="460"/>
      <c r="H516" s="460"/>
      <c r="I516" s="460"/>
      <c r="J516" s="460"/>
      <c r="K516" s="460"/>
      <c r="L516" s="460"/>
      <c r="M516" s="460"/>
      <c r="N516" s="460"/>
      <c r="O516" s="460"/>
      <c r="P516" s="424"/>
      <c r="Q516" s="425"/>
    </row>
    <row r="517" spans="1:18" ht="19.5" customHeight="1" x14ac:dyDescent="0.15">
      <c r="A517" s="507"/>
      <c r="B517" s="335" t="s">
        <v>441</v>
      </c>
      <c r="C517" s="538" t="s">
        <v>433</v>
      </c>
      <c r="D517" s="538"/>
      <c r="E517" s="538"/>
      <c r="F517" s="538"/>
      <c r="G517" s="538"/>
      <c r="H517" s="538"/>
      <c r="I517" s="538"/>
      <c r="J517" s="538"/>
      <c r="K517" s="538"/>
      <c r="L517" s="538"/>
      <c r="M517" s="538"/>
      <c r="N517" s="538"/>
      <c r="O517" s="539"/>
      <c r="P517" s="424"/>
      <c r="Q517" s="425"/>
      <c r="R517" s="280"/>
    </row>
    <row r="518" spans="1:18" x14ac:dyDescent="0.15">
      <c r="A518" s="507"/>
      <c r="B518" s="335" t="s">
        <v>441</v>
      </c>
      <c r="C518" s="544" t="s">
        <v>434</v>
      </c>
      <c r="D518" s="544"/>
      <c r="E518" s="544"/>
      <c r="F518" s="544"/>
      <c r="G518" s="544"/>
      <c r="H518" s="544"/>
      <c r="I518" s="544"/>
      <c r="J518" s="544"/>
      <c r="K518" s="544"/>
      <c r="L518" s="544"/>
      <c r="M518" s="544"/>
      <c r="N518" s="544"/>
      <c r="O518" s="545"/>
      <c r="P518" s="424"/>
      <c r="Q518" s="425"/>
    </row>
    <row r="519" spans="1:18" ht="20.100000000000001" customHeight="1" x14ac:dyDescent="0.15">
      <c r="A519" s="507"/>
      <c r="B519" s="335" t="s">
        <v>441</v>
      </c>
      <c r="C519" s="538" t="s">
        <v>439</v>
      </c>
      <c r="D519" s="538"/>
      <c r="E519" s="538"/>
      <c r="F519" s="538"/>
      <c r="G519" s="538"/>
      <c r="H519" s="538"/>
      <c r="I519" s="538"/>
      <c r="J519" s="538"/>
      <c r="K519" s="538"/>
      <c r="L519" s="538"/>
      <c r="M519" s="538"/>
      <c r="N519" s="538"/>
      <c r="O519" s="539"/>
      <c r="P519" s="424"/>
      <c r="Q519" s="425"/>
    </row>
    <row r="520" spans="1:18" ht="13.5" customHeight="1" x14ac:dyDescent="0.15">
      <c r="A520" s="410"/>
      <c r="B520" s="335" t="s">
        <v>441</v>
      </c>
      <c r="C520" s="540" t="s">
        <v>440</v>
      </c>
      <c r="D520" s="540"/>
      <c r="E520" s="540"/>
      <c r="F520" s="540"/>
      <c r="G520" s="540"/>
      <c r="H520" s="540"/>
      <c r="I520" s="540"/>
      <c r="J520" s="540"/>
      <c r="K520" s="540"/>
      <c r="L520" s="540"/>
      <c r="M520" s="540"/>
      <c r="N520" s="540"/>
      <c r="O520" s="541"/>
      <c r="P520" s="424"/>
      <c r="Q520" s="425"/>
    </row>
    <row r="521" spans="1:18" ht="94.5" customHeight="1" x14ac:dyDescent="0.15">
      <c r="A521" s="507"/>
      <c r="B521" s="386" t="s">
        <v>442</v>
      </c>
      <c r="C521" s="535" t="s">
        <v>444</v>
      </c>
      <c r="D521" s="535"/>
      <c r="E521" s="535"/>
      <c r="F521" s="535"/>
      <c r="G521" s="535"/>
      <c r="H521" s="535"/>
      <c r="I521" s="535"/>
      <c r="J521" s="535"/>
      <c r="K521" s="535"/>
      <c r="L521" s="535"/>
      <c r="M521" s="535"/>
      <c r="N521" s="535"/>
      <c r="O521" s="536"/>
      <c r="P521" s="424"/>
      <c r="Q521" s="425"/>
    </row>
    <row r="522" spans="1:18" ht="27" customHeight="1" x14ac:dyDescent="0.15">
      <c r="A522" s="507"/>
      <c r="B522" s="387" t="s">
        <v>442</v>
      </c>
      <c r="C522" s="542" t="s">
        <v>443</v>
      </c>
      <c r="D522" s="542"/>
      <c r="E522" s="542"/>
      <c r="F522" s="542"/>
      <c r="G522" s="542"/>
      <c r="H522" s="542"/>
      <c r="I522" s="542"/>
      <c r="J522" s="542"/>
      <c r="K522" s="542"/>
      <c r="L522" s="542"/>
      <c r="M522" s="542"/>
      <c r="N522" s="542"/>
      <c r="O522" s="543"/>
      <c r="P522" s="424"/>
      <c r="Q522" s="425"/>
    </row>
    <row r="523" spans="1:18" ht="71.25" customHeight="1" x14ac:dyDescent="0.15">
      <c r="A523" s="258" t="s">
        <v>108</v>
      </c>
      <c r="B523" s="508" t="s">
        <v>789</v>
      </c>
      <c r="C523" s="508"/>
      <c r="D523" s="508"/>
      <c r="E523" s="508"/>
      <c r="F523" s="508"/>
      <c r="G523" s="508"/>
      <c r="H523" s="508"/>
      <c r="I523" s="508"/>
      <c r="J523" s="508"/>
      <c r="K523" s="508"/>
      <c r="L523" s="508"/>
      <c r="M523" s="508"/>
      <c r="N523" s="508"/>
      <c r="O523" s="509"/>
      <c r="P523" s="424"/>
      <c r="Q523" s="425"/>
    </row>
    <row r="524" spans="1:18" ht="59.25" customHeight="1" x14ac:dyDescent="0.15">
      <c r="A524" s="258" t="s">
        <v>554</v>
      </c>
      <c r="B524" s="509" t="s">
        <v>790</v>
      </c>
      <c r="C524" s="762"/>
      <c r="D524" s="762"/>
      <c r="E524" s="762"/>
      <c r="F524" s="762"/>
      <c r="G524" s="762"/>
      <c r="H524" s="762"/>
      <c r="I524" s="762"/>
      <c r="J524" s="762"/>
      <c r="K524" s="762"/>
      <c r="L524" s="762"/>
      <c r="M524" s="762"/>
      <c r="N524" s="762"/>
      <c r="O524" s="763"/>
      <c r="P524" s="424"/>
      <c r="Q524" s="425"/>
    </row>
    <row r="525" spans="1:18" ht="186.75" customHeight="1" x14ac:dyDescent="0.15">
      <c r="A525" s="258" t="s">
        <v>555</v>
      </c>
      <c r="B525" s="508" t="s">
        <v>791</v>
      </c>
      <c r="C525" s="508"/>
      <c r="D525" s="508"/>
      <c r="E525" s="508"/>
      <c r="F525" s="508"/>
      <c r="G525" s="508"/>
      <c r="H525" s="508"/>
      <c r="I525" s="508"/>
      <c r="J525" s="508"/>
      <c r="K525" s="508"/>
      <c r="L525" s="508"/>
      <c r="M525" s="508"/>
      <c r="N525" s="508"/>
      <c r="O525" s="509"/>
      <c r="P525" s="424"/>
      <c r="Q525" s="425"/>
    </row>
    <row r="526" spans="1:18" ht="33.75" customHeight="1" thickBot="1" x14ac:dyDescent="0.2">
      <c r="A526" s="299" t="s">
        <v>556</v>
      </c>
      <c r="B526" s="426" t="s">
        <v>33</v>
      </c>
      <c r="C526" s="426"/>
      <c r="D526" s="426"/>
      <c r="E526" s="426"/>
      <c r="F526" s="426"/>
      <c r="G526" s="426"/>
      <c r="H526" s="426"/>
      <c r="I526" s="426"/>
      <c r="J526" s="426"/>
      <c r="K526" s="426"/>
      <c r="L526" s="426"/>
      <c r="M526" s="426"/>
      <c r="N526" s="426"/>
      <c r="O526" s="483"/>
      <c r="P526" s="430"/>
      <c r="Q526" s="431"/>
    </row>
    <row r="527" spans="1:18" x14ac:dyDescent="0.15">
      <c r="A527" s="432"/>
      <c r="B527" s="432"/>
      <c r="C527" s="432"/>
      <c r="D527" s="432"/>
      <c r="E527" s="432"/>
      <c r="F527" s="432"/>
      <c r="G527" s="432"/>
      <c r="H527" s="432"/>
      <c r="I527" s="432"/>
      <c r="J527" s="432"/>
      <c r="K527" s="432"/>
      <c r="L527" s="432"/>
      <c r="M527" s="432"/>
      <c r="N527" s="432"/>
      <c r="O527" s="432"/>
      <c r="P527" s="432"/>
      <c r="Q527" s="432"/>
    </row>
    <row r="528" spans="1:18" ht="15" thickBot="1" x14ac:dyDescent="0.2">
      <c r="A528" s="518" t="s">
        <v>594</v>
      </c>
      <c r="B528" s="518"/>
      <c r="C528" s="518"/>
      <c r="D528" s="518"/>
      <c r="E528" s="518"/>
      <c r="F528" s="518"/>
      <c r="G528" s="518"/>
      <c r="H528" s="518"/>
      <c r="I528" s="518"/>
      <c r="J528" s="518"/>
      <c r="K528" s="518"/>
      <c r="L528" s="518"/>
      <c r="M528" s="518"/>
      <c r="N528" s="518"/>
      <c r="O528" s="518"/>
      <c r="P528" s="518"/>
      <c r="Q528" s="518"/>
    </row>
    <row r="529" spans="1:17" ht="106.5" customHeight="1" thickBot="1" x14ac:dyDescent="0.2">
      <c r="A529" s="257" t="s">
        <v>42</v>
      </c>
      <c r="B529" s="508" t="s">
        <v>576</v>
      </c>
      <c r="C529" s="508"/>
      <c r="D529" s="508"/>
      <c r="E529" s="508"/>
      <c r="F529" s="508"/>
      <c r="G529" s="508"/>
      <c r="H529" s="508"/>
      <c r="I529" s="508"/>
      <c r="J529" s="508"/>
      <c r="K529" s="508"/>
      <c r="L529" s="508"/>
      <c r="M529" s="508"/>
      <c r="N529" s="508"/>
      <c r="O529" s="509"/>
      <c r="P529" s="421"/>
      <c r="Q529" s="422"/>
    </row>
    <row r="530" spans="1:17" x14ac:dyDescent="0.15">
      <c r="A530" s="432"/>
      <c r="B530" s="432"/>
      <c r="C530" s="432"/>
      <c r="D530" s="432"/>
      <c r="E530" s="432"/>
      <c r="F530" s="432"/>
      <c r="G530" s="432"/>
      <c r="H530" s="432"/>
      <c r="I530" s="432"/>
      <c r="J530" s="432"/>
      <c r="K530" s="432"/>
      <c r="L530" s="432"/>
      <c r="M530" s="432"/>
      <c r="N530" s="432"/>
      <c r="O530" s="432"/>
      <c r="P530" s="432"/>
      <c r="Q530" s="432"/>
    </row>
    <row r="531" spans="1:17" ht="15" thickBot="1" x14ac:dyDescent="0.2">
      <c r="A531" s="518" t="s">
        <v>557</v>
      </c>
      <c r="B531" s="518"/>
      <c r="C531" s="518"/>
      <c r="D531" s="518"/>
      <c r="E531" s="518"/>
      <c r="F531" s="518"/>
      <c r="G531" s="518"/>
      <c r="H531" s="518"/>
      <c r="I531" s="518"/>
      <c r="J531" s="518"/>
      <c r="K531" s="518"/>
      <c r="L531" s="518"/>
      <c r="M531" s="518"/>
      <c r="N531" s="518"/>
      <c r="O531" s="518"/>
      <c r="P531" s="518"/>
      <c r="Q531" s="518"/>
    </row>
    <row r="532" spans="1:17" x14ac:dyDescent="0.15">
      <c r="A532" s="456" t="s">
        <v>42</v>
      </c>
      <c r="B532" s="442" t="s">
        <v>388</v>
      </c>
      <c r="C532" s="443"/>
      <c r="D532" s="443"/>
      <c r="E532" s="443"/>
      <c r="F532" s="443"/>
      <c r="G532" s="443"/>
      <c r="H532" s="443"/>
      <c r="I532" s="443"/>
      <c r="J532" s="443"/>
      <c r="K532" s="443"/>
      <c r="L532" s="443"/>
      <c r="M532" s="443"/>
      <c r="N532" s="443"/>
      <c r="O532" s="444"/>
      <c r="P532" s="417"/>
      <c r="Q532" s="418"/>
    </row>
    <row r="533" spans="1:17" x14ac:dyDescent="0.15">
      <c r="A533" s="405"/>
      <c r="B533" s="537" t="s">
        <v>680</v>
      </c>
      <c r="C533" s="415"/>
      <c r="D533" s="415"/>
      <c r="E533" s="415"/>
      <c r="F533" s="415"/>
      <c r="G533" s="415"/>
      <c r="H533" s="415"/>
      <c r="I533" s="415"/>
      <c r="J533" s="415"/>
      <c r="K533" s="415"/>
      <c r="L533" s="415"/>
      <c r="M533" s="415"/>
      <c r="N533" s="415"/>
      <c r="O533" s="416"/>
      <c r="P533" s="531"/>
      <c r="Q533" s="532"/>
    </row>
    <row r="534" spans="1:17" x14ac:dyDescent="0.15">
      <c r="A534" s="465"/>
      <c r="B534" s="407" t="s">
        <v>792</v>
      </c>
      <c r="C534" s="529"/>
      <c r="D534" s="529"/>
      <c r="E534" s="529"/>
      <c r="F534" s="529"/>
      <c r="G534" s="529"/>
      <c r="H534" s="529"/>
      <c r="I534" s="529"/>
      <c r="J534" s="529"/>
      <c r="K534" s="529"/>
      <c r="L534" s="529"/>
      <c r="M534" s="529"/>
      <c r="N534" s="529"/>
      <c r="O534" s="530"/>
      <c r="P534" s="533"/>
      <c r="Q534" s="534"/>
    </row>
    <row r="535" spans="1:17" ht="81" customHeight="1" thickBot="1" x14ac:dyDescent="0.2">
      <c r="A535" s="299" t="s">
        <v>30</v>
      </c>
      <c r="B535" s="426" t="s">
        <v>793</v>
      </c>
      <c r="C535" s="426"/>
      <c r="D535" s="426"/>
      <c r="E535" s="426"/>
      <c r="F535" s="426"/>
      <c r="G535" s="426"/>
      <c r="H535" s="426"/>
      <c r="I535" s="426"/>
      <c r="J535" s="426"/>
      <c r="K535" s="426"/>
      <c r="L535" s="426"/>
      <c r="M535" s="426"/>
      <c r="N535" s="426"/>
      <c r="O535" s="427"/>
      <c r="P535" s="430"/>
      <c r="Q535" s="431"/>
    </row>
    <row r="536" spans="1:17" x14ac:dyDescent="0.15"/>
    <row r="537" spans="1:17" ht="27.75" customHeight="1" x14ac:dyDescent="0.15"/>
    <row r="538" spans="1:17" ht="14.25" x14ac:dyDescent="0.15">
      <c r="A538" s="759" t="s">
        <v>515</v>
      </c>
      <c r="B538" s="760"/>
      <c r="C538" s="760"/>
      <c r="D538" s="760"/>
      <c r="E538" s="760"/>
      <c r="F538" s="760"/>
      <c r="G538" s="760"/>
      <c r="H538" s="760"/>
      <c r="I538" s="760"/>
      <c r="J538" s="760"/>
      <c r="K538" s="760"/>
      <c r="L538" s="760"/>
      <c r="M538" s="760"/>
      <c r="N538" s="760"/>
      <c r="O538" s="760"/>
      <c r="P538" s="760"/>
      <c r="Q538" s="761"/>
    </row>
    <row r="539" spans="1:17" ht="14.25" thickBot="1" x14ac:dyDescent="0.2"/>
    <row r="540" spans="1:17" ht="14.25" thickTop="1" x14ac:dyDescent="0.15">
      <c r="A540" s="388"/>
      <c r="B540" s="389"/>
      <c r="C540" s="389"/>
      <c r="D540" s="389"/>
      <c r="E540" s="389"/>
      <c r="F540" s="389"/>
      <c r="G540" s="389"/>
      <c r="H540" s="389"/>
      <c r="I540" s="389"/>
      <c r="J540" s="389"/>
      <c r="K540" s="389"/>
      <c r="L540" s="389"/>
      <c r="M540" s="389"/>
      <c r="N540" s="389"/>
      <c r="O540" s="389"/>
      <c r="P540" s="390"/>
      <c r="Q540" s="391"/>
    </row>
    <row r="541" spans="1:17" ht="18.75" x14ac:dyDescent="0.15">
      <c r="A541" s="754" t="s">
        <v>103</v>
      </c>
      <c r="B541" s="755"/>
      <c r="C541" s="755"/>
      <c r="D541" s="755"/>
      <c r="E541" s="755"/>
      <c r="F541" s="755"/>
      <c r="G541" s="755"/>
      <c r="H541" s="755"/>
      <c r="I541" s="755"/>
      <c r="J541" s="755"/>
      <c r="K541" s="755"/>
      <c r="L541" s="755"/>
      <c r="M541" s="755"/>
      <c r="N541" s="755"/>
      <c r="O541" s="755"/>
      <c r="P541" s="756"/>
      <c r="Q541" s="757"/>
    </row>
    <row r="542" spans="1:17" x14ac:dyDescent="0.15">
      <c r="A542" s="392" t="s">
        <v>104</v>
      </c>
      <c r="B542" s="413" t="s">
        <v>2</v>
      </c>
      <c r="C542" s="413"/>
      <c r="D542" s="413"/>
      <c r="E542" s="413"/>
      <c r="F542" s="413"/>
      <c r="G542" s="413"/>
      <c r="H542" s="413"/>
      <c r="I542" s="413"/>
      <c r="J542" s="413"/>
      <c r="K542" s="413"/>
      <c r="L542" s="413"/>
      <c r="M542" s="413"/>
      <c r="N542" s="413"/>
      <c r="O542" s="413"/>
      <c r="P542" s="413"/>
      <c r="Q542" s="766"/>
    </row>
    <row r="543" spans="1:17" hidden="1" x14ac:dyDescent="0.15">
      <c r="A543" s="393" t="s">
        <v>104</v>
      </c>
      <c r="B543" s="764" t="s">
        <v>179</v>
      </c>
      <c r="C543" s="764"/>
      <c r="D543" s="764"/>
      <c r="E543" s="764"/>
      <c r="F543" s="764"/>
      <c r="G543" s="764"/>
      <c r="H543" s="764"/>
      <c r="I543" s="764"/>
      <c r="J543" s="764"/>
      <c r="K543" s="764"/>
      <c r="L543" s="764"/>
      <c r="M543" s="764"/>
      <c r="N543" s="764"/>
      <c r="O543" s="764"/>
      <c r="P543" s="764"/>
      <c r="Q543" s="765"/>
    </row>
    <row r="544" spans="1:17" hidden="1" x14ac:dyDescent="0.15">
      <c r="A544" s="392" t="s">
        <v>104</v>
      </c>
      <c r="B544" s="538" t="s">
        <v>720</v>
      </c>
      <c r="C544" s="538"/>
      <c r="D544" s="538"/>
      <c r="E544" s="538"/>
      <c r="F544" s="538"/>
      <c r="G544" s="538"/>
      <c r="H544" s="538"/>
      <c r="I544" s="538"/>
      <c r="J544" s="538"/>
      <c r="K544" s="538"/>
      <c r="L544" s="538"/>
      <c r="M544" s="538"/>
      <c r="N544" s="538"/>
      <c r="O544" s="538"/>
      <c r="P544" s="538"/>
      <c r="Q544" s="758"/>
    </row>
    <row r="545" spans="1:17" x14ac:dyDescent="0.15">
      <c r="A545" s="394"/>
      <c r="B545" s="368"/>
      <c r="C545" s="368"/>
      <c r="D545" s="368"/>
      <c r="E545" s="368"/>
      <c r="F545" s="368"/>
      <c r="G545" s="368"/>
      <c r="H545" s="368"/>
      <c r="I545" s="368"/>
      <c r="J545" s="368"/>
      <c r="K545" s="368"/>
      <c r="L545" s="368"/>
      <c r="M545" s="368"/>
      <c r="N545" s="368"/>
      <c r="O545" s="368"/>
      <c r="P545" s="326"/>
      <c r="Q545" s="395"/>
    </row>
    <row r="546" spans="1:17" ht="18" thickBot="1" x14ac:dyDescent="0.2">
      <c r="A546" s="750" t="s">
        <v>516</v>
      </c>
      <c r="B546" s="751"/>
      <c r="C546" s="751"/>
      <c r="D546" s="751"/>
      <c r="E546" s="751"/>
      <c r="F546" s="751"/>
      <c r="G546" s="751"/>
      <c r="H546" s="751"/>
      <c r="I546" s="751"/>
      <c r="J546" s="751"/>
      <c r="K546" s="751"/>
      <c r="L546" s="751"/>
      <c r="M546" s="751"/>
      <c r="N546" s="751"/>
      <c r="O546" s="751"/>
      <c r="P546" s="752"/>
      <c r="Q546" s="753"/>
    </row>
    <row r="547" spans="1:17" ht="15" thickTop="1" thickBot="1" x14ac:dyDescent="0.2">
      <c r="A547" s="396"/>
      <c r="B547" s="397"/>
      <c r="C547" s="397"/>
      <c r="D547" s="397"/>
      <c r="E547" s="397"/>
      <c r="F547" s="397"/>
      <c r="G547" s="397"/>
      <c r="H547" s="397"/>
      <c r="I547" s="397"/>
      <c r="J547" s="397"/>
      <c r="K547" s="397"/>
      <c r="L547" s="397"/>
      <c r="M547" s="397"/>
      <c r="N547" s="397"/>
      <c r="O547" s="397"/>
      <c r="P547" s="398"/>
      <c r="Q547" s="399"/>
    </row>
    <row r="548" spans="1:17" ht="14.25" thickTop="1" x14ac:dyDescent="0.15"/>
    <row r="577" x14ac:dyDescent="0.15"/>
    <row r="578" x14ac:dyDescent="0.15"/>
    <row r="579" x14ac:dyDescent="0.15"/>
    <row r="580" x14ac:dyDescent="0.15"/>
    <row r="589" x14ac:dyDescent="0.15"/>
    <row r="590" x14ac:dyDescent="0.15"/>
    <row r="593" x14ac:dyDescent="0.15"/>
    <row r="594" x14ac:dyDescent="0.15"/>
    <row r="595" x14ac:dyDescent="0.15"/>
    <row r="596" x14ac:dyDescent="0.15"/>
    <row r="597" x14ac:dyDescent="0.15"/>
    <row r="598" x14ac:dyDescent="0.15"/>
    <row r="599" x14ac:dyDescent="0.15"/>
    <row r="601" x14ac:dyDescent="0.15"/>
    <row r="602" x14ac:dyDescent="0.15"/>
    <row r="603" x14ac:dyDescent="0.15"/>
    <row r="604" x14ac:dyDescent="0.15"/>
    <row r="605" x14ac:dyDescent="0.15"/>
    <row r="606" x14ac:dyDescent="0.15"/>
    <row r="608" x14ac:dyDescent="0.15"/>
    <row r="609" x14ac:dyDescent="0.15"/>
    <row r="610" x14ac:dyDescent="0.15"/>
    <row r="611" x14ac:dyDescent="0.15"/>
    <row r="612" x14ac:dyDescent="0.15"/>
    <row r="613" x14ac:dyDescent="0.15"/>
    <row r="614" x14ac:dyDescent="0.15"/>
    <row r="616" x14ac:dyDescent="0.15"/>
    <row r="624" x14ac:dyDescent="0.15"/>
    <row r="625" x14ac:dyDescent="0.15"/>
    <row r="626" x14ac:dyDescent="0.15"/>
    <row r="627" x14ac:dyDescent="0.15"/>
    <row r="628" x14ac:dyDescent="0.15"/>
    <row r="629" x14ac:dyDescent="0.15"/>
  </sheetData>
  <mergeCells count="870">
    <mergeCell ref="B306:O306"/>
    <mergeCell ref="P306:Q306"/>
    <mergeCell ref="B307:O307"/>
    <mergeCell ref="P307:Q307"/>
    <mergeCell ref="B308:O308"/>
    <mergeCell ref="P308:Q308"/>
    <mergeCell ref="B309:O309"/>
    <mergeCell ref="P309:Q309"/>
    <mergeCell ref="B310:O310"/>
    <mergeCell ref="P310:Q310"/>
    <mergeCell ref="P143:Q143"/>
    <mergeCell ref="P144:Q144"/>
    <mergeCell ref="B145:O145"/>
    <mergeCell ref="C147:O147"/>
    <mergeCell ref="C148:O148"/>
    <mergeCell ref="B271:O271"/>
    <mergeCell ref="P298:Q298"/>
    <mergeCell ref="C280:O280"/>
    <mergeCell ref="C279:O279"/>
    <mergeCell ref="B190:O190"/>
    <mergeCell ref="P202:Q204"/>
    <mergeCell ref="B192:O192"/>
    <mergeCell ref="B195:O195"/>
    <mergeCell ref="A194:Q194"/>
    <mergeCell ref="A198:Q198"/>
    <mergeCell ref="B109:O109"/>
    <mergeCell ref="P120:Q120"/>
    <mergeCell ref="C103:O103"/>
    <mergeCell ref="A111:Q111"/>
    <mergeCell ref="A146:A148"/>
    <mergeCell ref="P118:Q118"/>
    <mergeCell ref="B120:O120"/>
    <mergeCell ref="A301:Q301"/>
    <mergeCell ref="B302:O302"/>
    <mergeCell ref="P302:Q302"/>
    <mergeCell ref="B141:O141"/>
    <mergeCell ref="P142:Q142"/>
    <mergeCell ref="P112:Q112"/>
    <mergeCell ref="B112:O112"/>
    <mergeCell ref="P115:Q115"/>
    <mergeCell ref="B118:O118"/>
    <mergeCell ref="A122:Q122"/>
    <mergeCell ref="B139:O139"/>
    <mergeCell ref="P139:Q139"/>
    <mergeCell ref="P136:Q136"/>
    <mergeCell ref="B123:O123"/>
    <mergeCell ref="B129:O129"/>
    <mergeCell ref="P132:Q132"/>
    <mergeCell ref="B132:O132"/>
    <mergeCell ref="B137:O137"/>
    <mergeCell ref="P181:Q186"/>
    <mergeCell ref="P178:Q178"/>
    <mergeCell ref="P179:Q179"/>
    <mergeCell ref="B171:O171"/>
    <mergeCell ref="P171:Q171"/>
    <mergeCell ref="B169:O169"/>
    <mergeCell ref="B186:O186"/>
    <mergeCell ref="B176:O176"/>
    <mergeCell ref="P174:Q176"/>
    <mergeCell ref="B181:O181"/>
    <mergeCell ref="P180:Q180"/>
    <mergeCell ref="B172:O172"/>
    <mergeCell ref="B166:O166"/>
    <mergeCell ref="B177:O177"/>
    <mergeCell ref="P177:Q177"/>
    <mergeCell ref="C182:O182"/>
    <mergeCell ref="C183:O183"/>
    <mergeCell ref="B180:O180"/>
    <mergeCell ref="B149:O149"/>
    <mergeCell ref="B150:O150"/>
    <mergeCell ref="B143:O143"/>
    <mergeCell ref="B144:O144"/>
    <mergeCell ref="P150:Q150"/>
    <mergeCell ref="A1:Q1"/>
    <mergeCell ref="A13:Q13"/>
    <mergeCell ref="A3:C3"/>
    <mergeCell ref="C9:Q9"/>
    <mergeCell ref="C8:Q8"/>
    <mergeCell ref="C7:Q7"/>
    <mergeCell ref="N6:Q6"/>
    <mergeCell ref="B6:C6"/>
    <mergeCell ref="A6:A9"/>
    <mergeCell ref="D4:Q4"/>
    <mergeCell ref="D3:Q3"/>
    <mergeCell ref="A2:Q2"/>
    <mergeCell ref="A10:Q10"/>
    <mergeCell ref="A164:A165"/>
    <mergeCell ref="P159:Q159"/>
    <mergeCell ref="P160:Q160"/>
    <mergeCell ref="B163:O163"/>
    <mergeCell ref="B164:O164"/>
    <mergeCell ref="B152:O152"/>
    <mergeCell ref="B165:O165"/>
    <mergeCell ref="P164:Q165"/>
    <mergeCell ref="B160:O160"/>
    <mergeCell ref="B162:O162"/>
    <mergeCell ref="P162:Q162"/>
    <mergeCell ref="P163:Q163"/>
    <mergeCell ref="B161:O161"/>
    <mergeCell ref="P161:Q161"/>
    <mergeCell ref="B543:Q543"/>
    <mergeCell ref="B542:Q542"/>
    <mergeCell ref="A512:Q512"/>
    <mergeCell ref="A486:A489"/>
    <mergeCell ref="P486:Q489"/>
    <mergeCell ref="B486:O486"/>
    <mergeCell ref="C153:O153"/>
    <mergeCell ref="C154:O154"/>
    <mergeCell ref="B179:O179"/>
    <mergeCell ref="B173:O173"/>
    <mergeCell ref="P172:Q173"/>
    <mergeCell ref="B175:O175"/>
    <mergeCell ref="P166:Q168"/>
    <mergeCell ref="B167:O167"/>
    <mergeCell ref="B168:O168"/>
    <mergeCell ref="B174:O174"/>
    <mergeCell ref="A172:A173"/>
    <mergeCell ref="A174:A176"/>
    <mergeCell ref="P169:Q169"/>
    <mergeCell ref="P170:Q170"/>
    <mergeCell ref="B170:O170"/>
    <mergeCell ref="B187:O187"/>
    <mergeCell ref="B178:O178"/>
    <mergeCell ref="B185:O185"/>
    <mergeCell ref="B119:O119"/>
    <mergeCell ref="B115:O115"/>
    <mergeCell ref="P149:Q149"/>
    <mergeCell ref="O81:P81"/>
    <mergeCell ref="I82:J82"/>
    <mergeCell ref="P129:Q129"/>
    <mergeCell ref="A117:Q117"/>
    <mergeCell ref="P145:Q145"/>
    <mergeCell ref="A546:Q546"/>
    <mergeCell ref="A541:Q541"/>
    <mergeCell ref="P523:Q523"/>
    <mergeCell ref="B516:O516"/>
    <mergeCell ref="B535:O535"/>
    <mergeCell ref="B480:O480"/>
    <mergeCell ref="P514:Q514"/>
    <mergeCell ref="B532:O532"/>
    <mergeCell ref="A516:A522"/>
    <mergeCell ref="B544:Q544"/>
    <mergeCell ref="A538:Q538"/>
    <mergeCell ref="P535:Q535"/>
    <mergeCell ref="P526:Q526"/>
    <mergeCell ref="B525:O525"/>
    <mergeCell ref="B526:O526"/>
    <mergeCell ref="B524:O524"/>
    <mergeCell ref="A125:Q125"/>
    <mergeCell ref="A128:Q128"/>
    <mergeCell ref="A131:Q131"/>
    <mergeCell ref="A135:Q135"/>
    <mergeCell ref="B136:O136"/>
    <mergeCell ref="P126:Q126"/>
    <mergeCell ref="B159:O159"/>
    <mergeCell ref="B142:O142"/>
    <mergeCell ref="B140:O140"/>
    <mergeCell ref="P141:Q141"/>
    <mergeCell ref="P146:Q148"/>
    <mergeCell ref="P140:Q140"/>
    <mergeCell ref="B151:O151"/>
    <mergeCell ref="P151:Q151"/>
    <mergeCell ref="C157:O157"/>
    <mergeCell ref="C158:O158"/>
    <mergeCell ref="B146:O146"/>
    <mergeCell ref="A152:A158"/>
    <mergeCell ref="B133:O133"/>
    <mergeCell ref="P133:Q133"/>
    <mergeCell ref="B126:O126"/>
    <mergeCell ref="B138:O138"/>
    <mergeCell ref="P138:Q138"/>
    <mergeCell ref="P137:Q137"/>
    <mergeCell ref="P41:Q41"/>
    <mergeCell ref="P37:Q37"/>
    <mergeCell ref="P40:Q40"/>
    <mergeCell ref="A39:Q39"/>
    <mergeCell ref="L47:M47"/>
    <mergeCell ref="L45:M45"/>
    <mergeCell ref="L46:M46"/>
    <mergeCell ref="J45:K45"/>
    <mergeCell ref="A45:B45"/>
    <mergeCell ref="F47:G47"/>
    <mergeCell ref="H45:I45"/>
    <mergeCell ref="H46:I46"/>
    <mergeCell ref="H47:I47"/>
    <mergeCell ref="A47:B47"/>
    <mergeCell ref="D46:E46"/>
    <mergeCell ref="A48:B48"/>
    <mergeCell ref="A49:B49"/>
    <mergeCell ref="A46:B46"/>
    <mergeCell ref="B34:O34"/>
    <mergeCell ref="B35:O35"/>
    <mergeCell ref="B36:O36"/>
    <mergeCell ref="A50:B50"/>
    <mergeCell ref="D47:E47"/>
    <mergeCell ref="D48:E48"/>
    <mergeCell ref="D49:E49"/>
    <mergeCell ref="B40:O40"/>
    <mergeCell ref="B41:O41"/>
    <mergeCell ref="F45:G45"/>
    <mergeCell ref="J48:K48"/>
    <mergeCell ref="F48:G48"/>
    <mergeCell ref="H48:I48"/>
    <mergeCell ref="A20:Q20"/>
    <mergeCell ref="A11:Q11"/>
    <mergeCell ref="A12:Q12"/>
    <mergeCell ref="A14:Q16"/>
    <mergeCell ref="F50:G50"/>
    <mergeCell ref="D50:E50"/>
    <mergeCell ref="F46:G46"/>
    <mergeCell ref="L48:M48"/>
    <mergeCell ref="L49:M49"/>
    <mergeCell ref="L50:M50"/>
    <mergeCell ref="J49:K49"/>
    <mergeCell ref="J50:K50"/>
    <mergeCell ref="H49:I49"/>
    <mergeCell ref="H50:I50"/>
    <mergeCell ref="J46:K46"/>
    <mergeCell ref="J47:K47"/>
    <mergeCell ref="A23:B23"/>
    <mergeCell ref="A25:B25"/>
    <mergeCell ref="A26:B26"/>
    <mergeCell ref="A27:B27"/>
    <mergeCell ref="L27:M27"/>
    <mergeCell ref="F27:G27"/>
    <mergeCell ref="C27:E27"/>
    <mergeCell ref="I23:J23"/>
    <mergeCell ref="A114:Q114"/>
    <mergeCell ref="F69:G69"/>
    <mergeCell ref="H69:I69"/>
    <mergeCell ref="C104:O104"/>
    <mergeCell ref="B101:O101"/>
    <mergeCell ref="A93:A106"/>
    <mergeCell ref="B56:Q56"/>
    <mergeCell ref="B60:Q60"/>
    <mergeCell ref="B66:Q66"/>
    <mergeCell ref="F62:G62"/>
    <mergeCell ref="H62:I62"/>
    <mergeCell ref="J62:K62"/>
    <mergeCell ref="L62:M62"/>
    <mergeCell ref="N62:O62"/>
    <mergeCell ref="F63:G63"/>
    <mergeCell ref="K81:L81"/>
    <mergeCell ref="B80:O80"/>
    <mergeCell ref="B92:O92"/>
    <mergeCell ref="A77:Q77"/>
    <mergeCell ref="L70:M70"/>
    <mergeCell ref="N63:O63"/>
    <mergeCell ref="F74:G74"/>
    <mergeCell ref="B61:O61"/>
    <mergeCell ref="B67:O67"/>
    <mergeCell ref="B93:O93"/>
    <mergeCell ref="P93:Q106"/>
    <mergeCell ref="E81:F81"/>
    <mergeCell ref="G81:H81"/>
    <mergeCell ref="F51:G51"/>
    <mergeCell ref="B54:Q54"/>
    <mergeCell ref="A53:Q53"/>
    <mergeCell ref="B55:Q55"/>
    <mergeCell ref="A51:B51"/>
    <mergeCell ref="H74:I74"/>
    <mergeCell ref="J74:K74"/>
    <mergeCell ref="A76:Q76"/>
    <mergeCell ref="P90:Q90"/>
    <mergeCell ref="C95:O95"/>
    <mergeCell ref="B105:O105"/>
    <mergeCell ref="C106:O106"/>
    <mergeCell ref="B102:O102"/>
    <mergeCell ref="H73:I73"/>
    <mergeCell ref="P109:Q109"/>
    <mergeCell ref="P91:Q91"/>
    <mergeCell ref="P119:Q119"/>
    <mergeCell ref="B94:O94"/>
    <mergeCell ref="A84:Q84"/>
    <mergeCell ref="A85:Q85"/>
    <mergeCell ref="B408:O408"/>
    <mergeCell ref="F321:I321"/>
    <mergeCell ref="A331:O331"/>
    <mergeCell ref="B321:E321"/>
    <mergeCell ref="C208:O208"/>
    <mergeCell ref="C210:O210"/>
    <mergeCell ref="C212:O212"/>
    <mergeCell ref="C213:O213"/>
    <mergeCell ref="B220:O220"/>
    <mergeCell ref="B224:O224"/>
    <mergeCell ref="B225:O225"/>
    <mergeCell ref="B226:O226"/>
    <mergeCell ref="M321:P321"/>
    <mergeCell ref="K319:P319"/>
    <mergeCell ref="A318:P318"/>
    <mergeCell ref="A287:A293"/>
    <mergeCell ref="C288:Q288"/>
    <mergeCell ref="B249:O249"/>
    <mergeCell ref="G326:H328"/>
    <mergeCell ref="K333:N333"/>
    <mergeCell ref="B403:O403"/>
    <mergeCell ref="P403:Q403"/>
    <mergeCell ref="P388:Q388"/>
    <mergeCell ref="B389:O389"/>
    <mergeCell ref="B397:O397"/>
    <mergeCell ref="P397:Q397"/>
    <mergeCell ref="B388:O388"/>
    <mergeCell ref="B376:O376"/>
    <mergeCell ref="P391:Q391"/>
    <mergeCell ref="P394:Q394"/>
    <mergeCell ref="B399:O399"/>
    <mergeCell ref="P399:Q399"/>
    <mergeCell ref="B398:O398"/>
    <mergeCell ref="P398:Q398"/>
    <mergeCell ref="P389:Q389"/>
    <mergeCell ref="B381:O381"/>
    <mergeCell ref="P387:Q387"/>
    <mergeCell ref="B391:O391"/>
    <mergeCell ref="P376:Q376"/>
    <mergeCell ref="B377:O377"/>
    <mergeCell ref="B383:O383"/>
    <mergeCell ref="B387:O387"/>
    <mergeCell ref="B413:O413"/>
    <mergeCell ref="P413:Q413"/>
    <mergeCell ref="B417:O417"/>
    <mergeCell ref="P409:Q409"/>
    <mergeCell ref="B409:O409"/>
    <mergeCell ref="B411:O411"/>
    <mergeCell ref="B392:O392"/>
    <mergeCell ref="P392:Q392"/>
    <mergeCell ref="P395:Q395"/>
    <mergeCell ref="P382:Q382"/>
    <mergeCell ref="P380:Q380"/>
    <mergeCell ref="P384:Q384"/>
    <mergeCell ref="P407:Q407"/>
    <mergeCell ref="B405:O405"/>
    <mergeCell ref="B406:O406"/>
    <mergeCell ref="B433:O433"/>
    <mergeCell ref="B426:O426"/>
    <mergeCell ref="P426:Q426"/>
    <mergeCell ref="P417:Q417"/>
    <mergeCell ref="B419:O419"/>
    <mergeCell ref="P419:Q419"/>
    <mergeCell ref="B420:O420"/>
    <mergeCell ref="P420:Q420"/>
    <mergeCell ref="B421:O421"/>
    <mergeCell ref="P421:Q421"/>
    <mergeCell ref="B418:O418"/>
    <mergeCell ref="P418:Q418"/>
    <mergeCell ref="P429:Q429"/>
    <mergeCell ref="B430:O430"/>
    <mergeCell ref="P430:Q430"/>
    <mergeCell ref="A432:Q432"/>
    <mergeCell ref="P383:Q383"/>
    <mergeCell ref="B384:O384"/>
    <mergeCell ref="P439:Q439"/>
    <mergeCell ref="B396:O396"/>
    <mergeCell ref="P396:Q396"/>
    <mergeCell ref="B441:O441"/>
    <mergeCell ref="B414:O414"/>
    <mergeCell ref="P414:Q414"/>
    <mergeCell ref="B410:O410"/>
    <mergeCell ref="P410:Q410"/>
    <mergeCell ref="B404:O404"/>
    <mergeCell ref="B402:O402"/>
    <mergeCell ref="P402:Q402"/>
    <mergeCell ref="B412:O412"/>
    <mergeCell ref="P412:Q412"/>
    <mergeCell ref="A440:Q440"/>
    <mergeCell ref="B435:O435"/>
    <mergeCell ref="P411:Q411"/>
    <mergeCell ref="P404:Q404"/>
    <mergeCell ref="P405:Q405"/>
    <mergeCell ref="P406:Q406"/>
    <mergeCell ref="P428:Q428"/>
    <mergeCell ref="B429:O429"/>
    <mergeCell ref="P408:Q408"/>
    <mergeCell ref="B407:O407"/>
    <mergeCell ref="P433:Q433"/>
    <mergeCell ref="D332:N332"/>
    <mergeCell ref="A332:C332"/>
    <mergeCell ref="A355:Q355"/>
    <mergeCell ref="D342:F342"/>
    <mergeCell ref="G342:J342"/>
    <mergeCell ref="K342:N342"/>
    <mergeCell ref="B344:C344"/>
    <mergeCell ref="D344:F344"/>
    <mergeCell ref="A340:C340"/>
    <mergeCell ref="B341:C341"/>
    <mergeCell ref="D341:F341"/>
    <mergeCell ref="B350:O350"/>
    <mergeCell ref="B349:O349"/>
    <mergeCell ref="B352:O352"/>
    <mergeCell ref="B353:O353"/>
    <mergeCell ref="G344:J344"/>
    <mergeCell ref="K344:N344"/>
    <mergeCell ref="B345:N345"/>
    <mergeCell ref="B346:N346"/>
    <mergeCell ref="D340:N340"/>
    <mergeCell ref="P331:Q353"/>
    <mergeCell ref="K335:N335"/>
    <mergeCell ref="G334:J334"/>
    <mergeCell ref="G335:J335"/>
    <mergeCell ref="K343:N343"/>
    <mergeCell ref="B343:C343"/>
    <mergeCell ref="D343:F343"/>
    <mergeCell ref="G343:J343"/>
    <mergeCell ref="P356:Q356"/>
    <mergeCell ref="B356:O356"/>
    <mergeCell ref="A217:A218"/>
    <mergeCell ref="F223:Q223"/>
    <mergeCell ref="P220:Q220"/>
    <mergeCell ref="C236:O236"/>
    <mergeCell ref="B243:O243"/>
    <mergeCell ref="B272:O272"/>
    <mergeCell ref="B283:O283"/>
    <mergeCell ref="F275:Q275"/>
    <mergeCell ref="A275:E275"/>
    <mergeCell ref="P279:Q279"/>
    <mergeCell ref="P283:Q283"/>
    <mergeCell ref="A282:Q282"/>
    <mergeCell ref="B217:O217"/>
    <mergeCell ref="B255:O255"/>
    <mergeCell ref="P219:Q219"/>
    <mergeCell ref="B252:O252"/>
    <mergeCell ref="B239:O239"/>
    <mergeCell ref="B219:O219"/>
    <mergeCell ref="B247:O247"/>
    <mergeCell ref="B242:O242"/>
    <mergeCell ref="B229:O229"/>
    <mergeCell ref="A228:Q228"/>
    <mergeCell ref="P224:Q224"/>
    <mergeCell ref="P226:Q226"/>
    <mergeCell ref="B371:O371"/>
    <mergeCell ref="C289:Q289"/>
    <mergeCell ref="P286:Q286"/>
    <mergeCell ref="A285:Q285"/>
    <mergeCell ref="B366:O366"/>
    <mergeCell ref="B361:O361"/>
    <mergeCell ref="B339:O339"/>
    <mergeCell ref="B347:O347"/>
    <mergeCell ref="B337:N337"/>
    <mergeCell ref="K321:L321"/>
    <mergeCell ref="B363:O363"/>
    <mergeCell ref="B364:O364"/>
    <mergeCell ref="A361:A365"/>
    <mergeCell ref="C365:O365"/>
    <mergeCell ref="B334:C334"/>
    <mergeCell ref="B335:C335"/>
    <mergeCell ref="B336:C336"/>
    <mergeCell ref="D333:F333"/>
    <mergeCell ref="D319:E319"/>
    <mergeCell ref="K323:L325"/>
    <mergeCell ref="B333:C333"/>
    <mergeCell ref="B359:Q359"/>
    <mergeCell ref="P357:Q357"/>
    <mergeCell ref="K334:N334"/>
    <mergeCell ref="P441:Q441"/>
    <mergeCell ref="B439:O439"/>
    <mergeCell ref="B338:N338"/>
    <mergeCell ref="G333:J333"/>
    <mergeCell ref="D334:F334"/>
    <mergeCell ref="D335:F335"/>
    <mergeCell ref="G336:J336"/>
    <mergeCell ref="B372:O372"/>
    <mergeCell ref="P367:Q367"/>
    <mergeCell ref="P379:Q379"/>
    <mergeCell ref="P374:Q374"/>
    <mergeCell ref="B379:O379"/>
    <mergeCell ref="P366:Q366"/>
    <mergeCell ref="B362:O362"/>
    <mergeCell ref="B380:O380"/>
    <mergeCell ref="B373:O373"/>
    <mergeCell ref="P378:Q378"/>
    <mergeCell ref="A369:Q369"/>
    <mergeCell ref="A386:Q386"/>
    <mergeCell ref="A401:Q401"/>
    <mergeCell ref="A416:Q416"/>
    <mergeCell ref="A437:Q437"/>
    <mergeCell ref="A438:Q438"/>
    <mergeCell ref="B367:O367"/>
    <mergeCell ref="A454:Q454"/>
    <mergeCell ref="P381:Q381"/>
    <mergeCell ref="B378:O378"/>
    <mergeCell ref="P371:Q371"/>
    <mergeCell ref="B370:O370"/>
    <mergeCell ref="P375:Q375"/>
    <mergeCell ref="B374:O374"/>
    <mergeCell ref="B375:O375"/>
    <mergeCell ref="A372:A373"/>
    <mergeCell ref="P372:Q373"/>
    <mergeCell ref="B395:O395"/>
    <mergeCell ref="P390:Q390"/>
    <mergeCell ref="B394:O394"/>
    <mergeCell ref="B393:O393"/>
    <mergeCell ref="P393:Q393"/>
    <mergeCell ref="B390:O390"/>
    <mergeCell ref="P370:Q370"/>
    <mergeCell ref="P377:Q377"/>
    <mergeCell ref="A449:A450"/>
    <mergeCell ref="A452:A453"/>
    <mergeCell ref="A451:Q451"/>
    <mergeCell ref="A442:Q442"/>
    <mergeCell ref="B428:O428"/>
    <mergeCell ref="B382:O382"/>
    <mergeCell ref="P280:Q280"/>
    <mergeCell ref="P277:Q277"/>
    <mergeCell ref="C293:Q293"/>
    <mergeCell ref="A295:Q295"/>
    <mergeCell ref="C292:Q292"/>
    <mergeCell ref="P296:Q296"/>
    <mergeCell ref="C291:Q291"/>
    <mergeCell ref="P287:Q287"/>
    <mergeCell ref="B286:O286"/>
    <mergeCell ref="B296:O296"/>
    <mergeCell ref="B287:O287"/>
    <mergeCell ref="P123:Q123"/>
    <mergeCell ref="B82:D82"/>
    <mergeCell ref="E82:F82"/>
    <mergeCell ref="G82:H82"/>
    <mergeCell ref="M81:N81"/>
    <mergeCell ref="P209:Q209"/>
    <mergeCell ref="C234:O234"/>
    <mergeCell ref="A223:E223"/>
    <mergeCell ref="A247:A248"/>
    <mergeCell ref="P210:Q210"/>
    <mergeCell ref="P242:Q243"/>
    <mergeCell ref="A233:A236"/>
    <mergeCell ref="B233:Q233"/>
    <mergeCell ref="A232:I232"/>
    <mergeCell ref="J232:Q232"/>
    <mergeCell ref="B246:O246"/>
    <mergeCell ref="P212:Q212"/>
    <mergeCell ref="A216:Q216"/>
    <mergeCell ref="A207:A214"/>
    <mergeCell ref="A238:Q238"/>
    <mergeCell ref="A241:Q241"/>
    <mergeCell ref="A245:Q245"/>
    <mergeCell ref="B218:O218"/>
    <mergeCell ref="P217:Q218"/>
    <mergeCell ref="B91:O91"/>
    <mergeCell ref="C96:O96"/>
    <mergeCell ref="C97:O97"/>
    <mergeCell ref="C99:O99"/>
    <mergeCell ref="C100:O100"/>
    <mergeCell ref="C98:O98"/>
    <mergeCell ref="A88:Q88"/>
    <mergeCell ref="A87:Q87"/>
    <mergeCell ref="B63:C63"/>
    <mergeCell ref="B79:Q79"/>
    <mergeCell ref="J73:K73"/>
    <mergeCell ref="L73:M73"/>
    <mergeCell ref="L74:M74"/>
    <mergeCell ref="D74:E74"/>
    <mergeCell ref="I81:J81"/>
    <mergeCell ref="K82:L82"/>
    <mergeCell ref="M82:N82"/>
    <mergeCell ref="O82:P82"/>
    <mergeCell ref="B90:O90"/>
    <mergeCell ref="P89:Q89"/>
    <mergeCell ref="B89:O89"/>
    <mergeCell ref="B81:D81"/>
    <mergeCell ref="H63:I63"/>
    <mergeCell ref="P92:Q92"/>
    <mergeCell ref="F73:G73"/>
    <mergeCell ref="A33:O33"/>
    <mergeCell ref="A44:Q44"/>
    <mergeCell ref="P34:Q34"/>
    <mergeCell ref="P35:Q35"/>
    <mergeCell ref="A22:B22"/>
    <mergeCell ref="C26:Q26"/>
    <mergeCell ref="A24:B24"/>
    <mergeCell ref="C24:D24"/>
    <mergeCell ref="E24:I24"/>
    <mergeCell ref="J24:L24"/>
    <mergeCell ref="M24:Q24"/>
    <mergeCell ref="K25:M25"/>
    <mergeCell ref="G25:I25"/>
    <mergeCell ref="C23:E23"/>
    <mergeCell ref="F23:G23"/>
    <mergeCell ref="D51:E51"/>
    <mergeCell ref="L23:M23"/>
    <mergeCell ref="H27:K27"/>
    <mergeCell ref="N27:Q27"/>
    <mergeCell ref="B37:O37"/>
    <mergeCell ref="P36:Q36"/>
    <mergeCell ref="F49:G49"/>
    <mergeCell ref="D45:E45"/>
    <mergeCell ref="A18:Q18"/>
    <mergeCell ref="A108:Q108"/>
    <mergeCell ref="G22:I22"/>
    <mergeCell ref="C22:F22"/>
    <mergeCell ref="P33:Q33"/>
    <mergeCell ref="D70:E70"/>
    <mergeCell ref="F70:G70"/>
    <mergeCell ref="H70:I70"/>
    <mergeCell ref="J70:K70"/>
    <mergeCell ref="J69:K69"/>
    <mergeCell ref="L69:M69"/>
    <mergeCell ref="H51:I51"/>
    <mergeCell ref="J63:K63"/>
    <mergeCell ref="L63:M63"/>
    <mergeCell ref="J51:K51"/>
    <mergeCell ref="L51:M51"/>
    <mergeCell ref="B62:C62"/>
    <mergeCell ref="D62:E62"/>
    <mergeCell ref="D63:E63"/>
    <mergeCell ref="A19:Q19"/>
    <mergeCell ref="A43:Q43"/>
    <mergeCell ref="A58:Q58"/>
    <mergeCell ref="D69:E69"/>
    <mergeCell ref="D73:E73"/>
    <mergeCell ref="A532:A534"/>
    <mergeCell ref="B534:O534"/>
    <mergeCell ref="P532:Q534"/>
    <mergeCell ref="A513:Q513"/>
    <mergeCell ref="C521:O521"/>
    <mergeCell ref="B533:O533"/>
    <mergeCell ref="A527:Q527"/>
    <mergeCell ref="C519:O519"/>
    <mergeCell ref="C520:O520"/>
    <mergeCell ref="C522:O522"/>
    <mergeCell ref="A531:Q531"/>
    <mergeCell ref="C518:O518"/>
    <mergeCell ref="B514:O514"/>
    <mergeCell ref="C517:O517"/>
    <mergeCell ref="A528:Q528"/>
    <mergeCell ref="B529:O529"/>
    <mergeCell ref="P529:Q529"/>
    <mergeCell ref="A530:Q530"/>
    <mergeCell ref="P524:Q524"/>
    <mergeCell ref="B515:O515"/>
    <mergeCell ref="P515:Q515"/>
    <mergeCell ref="P525:Q525"/>
    <mergeCell ref="B523:O523"/>
    <mergeCell ref="P516:Q522"/>
    <mergeCell ref="C489:O489"/>
    <mergeCell ref="C487:O487"/>
    <mergeCell ref="B479:O479"/>
    <mergeCell ref="P490:Q490"/>
    <mergeCell ref="B490:O490"/>
    <mergeCell ref="B484:O484"/>
    <mergeCell ref="P484:Q484"/>
    <mergeCell ref="B485:O485"/>
    <mergeCell ref="P485:Q485"/>
    <mergeCell ref="A482:Q482"/>
    <mergeCell ref="A483:Q483"/>
    <mergeCell ref="B481:O481"/>
    <mergeCell ref="P481:Q481"/>
    <mergeCell ref="P479:Q479"/>
    <mergeCell ref="P480:Q480"/>
    <mergeCell ref="C488:O488"/>
    <mergeCell ref="A491:Q491"/>
    <mergeCell ref="A492:Q492"/>
    <mergeCell ref="B493:O493"/>
    <mergeCell ref="P493:Q493"/>
    <mergeCell ref="P445:Q445"/>
    <mergeCell ref="B452:O452"/>
    <mergeCell ref="B449:O449"/>
    <mergeCell ref="C450:O450"/>
    <mergeCell ref="P449:Q450"/>
    <mergeCell ref="C453:O453"/>
    <mergeCell ref="P452:Q453"/>
    <mergeCell ref="A447:Q447"/>
    <mergeCell ref="A448:Q448"/>
    <mergeCell ref="B445:O445"/>
    <mergeCell ref="C456:O456"/>
    <mergeCell ref="B458:O458"/>
    <mergeCell ref="A458:A459"/>
    <mergeCell ref="P458:Q459"/>
    <mergeCell ref="B29:Q29"/>
    <mergeCell ref="B30:Q30"/>
    <mergeCell ref="B31:Q31"/>
    <mergeCell ref="P435:Q435"/>
    <mergeCell ref="B422:O422"/>
    <mergeCell ref="P422:Q422"/>
    <mergeCell ref="B423:O423"/>
    <mergeCell ref="P423:Q423"/>
    <mergeCell ref="B424:O424"/>
    <mergeCell ref="P424:Q424"/>
    <mergeCell ref="B425:O425"/>
    <mergeCell ref="P425:Q425"/>
    <mergeCell ref="B434:O434"/>
    <mergeCell ref="P434:Q434"/>
    <mergeCell ref="B427:O427"/>
    <mergeCell ref="P234:Q234"/>
    <mergeCell ref="P427:Q427"/>
    <mergeCell ref="P361:Q365"/>
    <mergeCell ref="A455:A456"/>
    <mergeCell ref="B455:O455"/>
    <mergeCell ref="A202:A204"/>
    <mergeCell ref="C184:O184"/>
    <mergeCell ref="A181:A186"/>
    <mergeCell ref="P189:Q189"/>
    <mergeCell ref="B191:O191"/>
    <mergeCell ref="P190:Q190"/>
    <mergeCell ref="P191:Q191"/>
    <mergeCell ref="P187:Q187"/>
    <mergeCell ref="B188:O188"/>
    <mergeCell ref="P188:Q188"/>
    <mergeCell ref="B189:O189"/>
    <mergeCell ref="A166:A168"/>
    <mergeCell ref="P192:Q192"/>
    <mergeCell ref="P152:Q158"/>
    <mergeCell ref="C155:O155"/>
    <mergeCell ref="C156:O156"/>
    <mergeCell ref="C211:O211"/>
    <mergeCell ref="P236:Q236"/>
    <mergeCell ref="P195:Q195"/>
    <mergeCell ref="P196:Q196"/>
    <mergeCell ref="P199:Q199"/>
    <mergeCell ref="C203:O203"/>
    <mergeCell ref="C204:O204"/>
    <mergeCell ref="B207:Q207"/>
    <mergeCell ref="A201:Q201"/>
    <mergeCell ref="A206:Q206"/>
    <mergeCell ref="C214:O214"/>
    <mergeCell ref="P214:Q214"/>
    <mergeCell ref="C209:O209"/>
    <mergeCell ref="B196:O196"/>
    <mergeCell ref="B199:O199"/>
    <mergeCell ref="B202:O202"/>
    <mergeCell ref="P211:Q211"/>
    <mergeCell ref="P208:Q208"/>
    <mergeCell ref="P235:Q235"/>
    <mergeCell ref="P221:Q221"/>
    <mergeCell ref="B230:O230"/>
    <mergeCell ref="B221:O221"/>
    <mergeCell ref="P213:Q213"/>
    <mergeCell ref="P225:Q225"/>
    <mergeCell ref="B443:O443"/>
    <mergeCell ref="P443:Q443"/>
    <mergeCell ref="P246:Q246"/>
    <mergeCell ref="A242:A243"/>
    <mergeCell ref="P239:Q239"/>
    <mergeCell ref="A313:Q313"/>
    <mergeCell ref="B273:O273"/>
    <mergeCell ref="P273:Q273"/>
    <mergeCell ref="B256:O256"/>
    <mergeCell ref="D336:F336"/>
    <mergeCell ref="A276:A280"/>
    <mergeCell ref="B276:Q276"/>
    <mergeCell ref="C277:O277"/>
    <mergeCell ref="C278:O278"/>
    <mergeCell ref="K336:N336"/>
    <mergeCell ref="P272:Q272"/>
    <mergeCell ref="B270:O270"/>
    <mergeCell ref="B265:O266"/>
    <mergeCell ref="P265:Q266"/>
    <mergeCell ref="P297:Q297"/>
    <mergeCell ref="B298:O298"/>
    <mergeCell ref="H320:I320"/>
    <mergeCell ref="A314:Q314"/>
    <mergeCell ref="A315:Q315"/>
    <mergeCell ref="A316:Q316"/>
    <mergeCell ref="C290:Q290"/>
    <mergeCell ref="B305:O305"/>
    <mergeCell ref="P305:Q305"/>
    <mergeCell ref="D320:E320"/>
    <mergeCell ref="M320:P320"/>
    <mergeCell ref="H319:I319"/>
    <mergeCell ref="P299:Q299"/>
    <mergeCell ref="B299:O299"/>
    <mergeCell ref="B297:O297"/>
    <mergeCell ref="F320:G320"/>
    <mergeCell ref="K320:L320"/>
    <mergeCell ref="F319:G319"/>
    <mergeCell ref="B303:O303"/>
    <mergeCell ref="P303:Q303"/>
    <mergeCell ref="B304:O304"/>
    <mergeCell ref="P304:Q304"/>
    <mergeCell ref="B311:O311"/>
    <mergeCell ref="P311:Q311"/>
    <mergeCell ref="A229:A230"/>
    <mergeCell ref="C235:O235"/>
    <mergeCell ref="B262:O263"/>
    <mergeCell ref="A262:A263"/>
    <mergeCell ref="P257:Q257"/>
    <mergeCell ref="P229:Q230"/>
    <mergeCell ref="A251:Q251"/>
    <mergeCell ref="B257:O257"/>
    <mergeCell ref="P255:Q255"/>
    <mergeCell ref="P256:Q256"/>
    <mergeCell ref="P252:Q252"/>
    <mergeCell ref="P249:Q249"/>
    <mergeCell ref="B248:O248"/>
    <mergeCell ref="P247:Q248"/>
    <mergeCell ref="P260:Q260"/>
    <mergeCell ref="B264:O264"/>
    <mergeCell ref="A254:Q254"/>
    <mergeCell ref="A259:Q259"/>
    <mergeCell ref="A268:Q268"/>
    <mergeCell ref="A265:A266"/>
    <mergeCell ref="B260:O260"/>
    <mergeCell ref="P269:Q269"/>
    <mergeCell ref="P278:Q278"/>
    <mergeCell ref="P262:Q263"/>
    <mergeCell ref="B261:O261"/>
    <mergeCell ref="P264:Q264"/>
    <mergeCell ref="P261:Q261"/>
    <mergeCell ref="P271:Q271"/>
    <mergeCell ref="B269:O269"/>
    <mergeCell ref="P270:Q270"/>
    <mergeCell ref="B500:O500"/>
    <mergeCell ref="P500:Q505"/>
    <mergeCell ref="P508:Q508"/>
    <mergeCell ref="P507:Q507"/>
    <mergeCell ref="C501:O501"/>
    <mergeCell ref="C502:O502"/>
    <mergeCell ref="A360:Q360"/>
    <mergeCell ref="G341:J341"/>
    <mergeCell ref="K341:N341"/>
    <mergeCell ref="B342:C342"/>
    <mergeCell ref="B357:O357"/>
    <mergeCell ref="P444:Q444"/>
    <mergeCell ref="P455:Q456"/>
    <mergeCell ref="B444:O444"/>
    <mergeCell ref="B465:O465"/>
    <mergeCell ref="P465:Q465"/>
    <mergeCell ref="A457:Q457"/>
    <mergeCell ref="A460:Q460"/>
    <mergeCell ref="A463:Q463"/>
    <mergeCell ref="C459:O459"/>
    <mergeCell ref="C462:O462"/>
    <mergeCell ref="B461:O461"/>
    <mergeCell ref="B464:O464"/>
    <mergeCell ref="P464:Q464"/>
    <mergeCell ref="P461:Q462"/>
    <mergeCell ref="P478:Q478"/>
    <mergeCell ref="P470:Q470"/>
    <mergeCell ref="B467:O467"/>
    <mergeCell ref="P467:Q467"/>
    <mergeCell ref="B474:O474"/>
    <mergeCell ref="P469:Q469"/>
    <mergeCell ref="B469:O469"/>
    <mergeCell ref="B466:O466"/>
    <mergeCell ref="P466:Q466"/>
    <mergeCell ref="B470:O470"/>
    <mergeCell ref="B478:O478"/>
    <mergeCell ref="B475:O475"/>
    <mergeCell ref="P475:Q475"/>
    <mergeCell ref="A471:Q471"/>
    <mergeCell ref="A461:A462"/>
    <mergeCell ref="A472:Q472"/>
    <mergeCell ref="B473:O473"/>
    <mergeCell ref="P473:Q473"/>
    <mergeCell ref="A476:Q476"/>
    <mergeCell ref="A477:Q477"/>
    <mergeCell ref="P474:Q474"/>
    <mergeCell ref="B468:O468"/>
    <mergeCell ref="P468:Q468"/>
    <mergeCell ref="C509:O509"/>
    <mergeCell ref="P509:Q509"/>
    <mergeCell ref="A507:A509"/>
    <mergeCell ref="B510:O510"/>
    <mergeCell ref="B494:O494"/>
    <mergeCell ref="P494:Q494"/>
    <mergeCell ref="A495:A496"/>
    <mergeCell ref="B495:O495"/>
    <mergeCell ref="P495:Q496"/>
    <mergeCell ref="C496:O496"/>
    <mergeCell ref="P510:Q510"/>
    <mergeCell ref="B497:O497"/>
    <mergeCell ref="P497:Q497"/>
    <mergeCell ref="B498:O498"/>
    <mergeCell ref="P498:Q498"/>
    <mergeCell ref="B499:O499"/>
    <mergeCell ref="P499:Q499"/>
    <mergeCell ref="B506:O506"/>
    <mergeCell ref="P506:Q506"/>
    <mergeCell ref="A500:A505"/>
    <mergeCell ref="C503:O503"/>
    <mergeCell ref="C504:O504"/>
    <mergeCell ref="B507:O507"/>
    <mergeCell ref="C508:O508"/>
  </mergeCells>
  <phoneticPr fontId="5"/>
  <conditionalFormatting sqref="A4">
    <cfRule type="expression" dxfId="32" priority="66">
      <formula>COUNTIF($A$4,"")</formula>
    </cfRule>
  </conditionalFormatting>
  <conditionalFormatting sqref="B4">
    <cfRule type="expression" dxfId="31" priority="68">
      <formula>OR($B$4="月",$B$4="")</formula>
    </cfRule>
  </conditionalFormatting>
  <conditionalFormatting sqref="C4">
    <cfRule type="expression" dxfId="30" priority="67">
      <formula>OR($C$4="日",$C$4="")</formula>
    </cfRule>
  </conditionalFormatting>
  <conditionalFormatting sqref="C7:C8">
    <cfRule type="expression" dxfId="29" priority="61">
      <formula>COUNTIF($C7,"")</formula>
    </cfRule>
  </conditionalFormatting>
  <conditionalFormatting sqref="C22 J22:Q22 M24:Q24">
    <cfRule type="expression" dxfId="28" priority="58">
      <formula>COUNTIF(C22,"")</formula>
    </cfRule>
  </conditionalFormatting>
  <conditionalFormatting sqref="C9:Q9">
    <cfRule type="expression" dxfId="27" priority="59">
      <formula>OR($C$9="〒",$C$9="")</formula>
    </cfRule>
  </conditionalFormatting>
  <conditionalFormatting sqref="C25:Q25">
    <cfRule type="expression" dxfId="26" priority="56">
      <formula>OR(AND($F$25=FALSE,$J$25=FALSE),AND($F$25=TRUE,$J$25=TRUE))</formula>
    </cfRule>
  </conditionalFormatting>
  <conditionalFormatting sqref="C26:Q26 C27">
    <cfRule type="expression" dxfId="25" priority="17">
      <formula>AND($J$25=TRUE,C26="")</formula>
    </cfRule>
  </conditionalFormatting>
  <conditionalFormatting sqref="D6:M6">
    <cfRule type="expression" dxfId="24" priority="64">
      <formula>COUNTIF(D$6,"")</formula>
    </cfRule>
  </conditionalFormatting>
  <conditionalFormatting sqref="D4:Q4">
    <cfRule type="expression" dxfId="23" priority="65">
      <formula>COUNTIF($D$4,"")</formula>
    </cfRule>
  </conditionalFormatting>
  <conditionalFormatting sqref="F23:G23">
    <cfRule type="expression" dxfId="22" priority="50">
      <formula>COUNTIF($F$23,"")</formula>
    </cfRule>
  </conditionalFormatting>
  <conditionalFormatting sqref="H27:K27 N27">
    <cfRule type="expression" dxfId="21" priority="52">
      <formula>AND($J$25=TRUE,$C$27&lt;&gt;"",H27="")</formula>
    </cfRule>
  </conditionalFormatting>
  <conditionalFormatting sqref="I23:J23">
    <cfRule type="expression" dxfId="20" priority="49">
      <formula>COUNTIF($I$23,"")</formula>
    </cfRule>
  </conditionalFormatting>
  <conditionalFormatting sqref="L23:M23">
    <cfRule type="expression" dxfId="19" priority="48">
      <formula>COUNTIF($L$23,"")</formula>
    </cfRule>
  </conditionalFormatting>
  <conditionalFormatting sqref="P34:Q37 P40:Q41 P89:Q92 P93 P109 P112 P115 P118:Q120 P123 P126 P129 P132:Q133 P136:Q171 P172 P195:Q196 P199 P202 P208:Q212 P213 P214:Q214 P217:Q219 P220 P221:Q221 P224:Q224 P225 P226:Q226 P229 P234:Q236 P239 P242 P246:Q249 P252 P255:Q257 P260:Q266 P269:Q273 P277:Q278 P279 P280:Q280 P283 P286:Q287 P296:Q299 P302:Q311 P331 P356:Q357 P361:Q367 P370:Q371 P372 P374:Q384 P387:Q399 P402:Q414 P417:Q430 P433:Q435 P439 P441 P443:Q445 P449 P452 P455 P458 P461 P464:Q470 P473:Q473 P474 P475:Q475 P478:Q481 P514:Q526 P532:Q535">
    <cfRule type="expression" dxfId="18" priority="46">
      <formula>COUNTIF($P34,"×")</formula>
    </cfRule>
    <cfRule type="expression" dxfId="17" priority="47">
      <formula>COUNTIF($P34,"")</formula>
    </cfRule>
  </conditionalFormatting>
  <conditionalFormatting sqref="P174:Q192">
    <cfRule type="expression" dxfId="16" priority="9">
      <formula>COUNTIF($P174,"×")</formula>
    </cfRule>
    <cfRule type="expression" dxfId="15" priority="10">
      <formula>COUNTIF($P174,"")</formula>
    </cfRule>
  </conditionalFormatting>
  <conditionalFormatting sqref="P484:Q490">
    <cfRule type="expression" dxfId="14" priority="5">
      <formula>COUNTIF($P484,"×")</formula>
    </cfRule>
    <cfRule type="expression" dxfId="13" priority="6">
      <formula>COUNTIF($P484,"")</formula>
    </cfRule>
  </conditionalFormatting>
  <conditionalFormatting sqref="P493:Q510">
    <cfRule type="expression" dxfId="12" priority="1">
      <formula>COUNTIF($P493,"×")</formula>
    </cfRule>
    <cfRule type="expression" dxfId="11" priority="2">
      <formula>COUNTIF($P493,"")</formula>
    </cfRule>
  </conditionalFormatting>
  <conditionalFormatting sqref="P529:Q529">
    <cfRule type="expression" dxfId="10" priority="7">
      <formula>COUNTIF($P529,"×")</formula>
    </cfRule>
    <cfRule type="expression" dxfId="9" priority="8">
      <formula>COUNTIF($P529,"")</formula>
    </cfRule>
  </conditionalFormatting>
  <dataValidations count="3">
    <dataValidation type="list" allowBlank="1" showInputMessage="1" showErrorMessage="1" sqref="Q475 P40:Q41 Q226 P109:Q109 P112:Q112 P115:Q115 P118:Q120 P123:Q123 P126:Q126 P129:Q129 P132:Q133 Q214 P199:Q199 P195:Q196 P202:Q204 P239:Q239 P234:Q236 P242 P252:Q252 P255:Q257 P269:Q273 P283:Q283 P286:Q287 P433:Q435 P356:Q357 P331:Q354 Q384 Q399 P361:Q367 P439:Q439 P441:Q441 P443:Q445 P370:P372 P449 P452 P455 P458 P464:Q470 P535:Q535 P34:Q37 Q136:Q145 Q149:Q163 Q280 P217 P229 P249:Q249 Q246 P246:P247 Q264 Q260:Q261 P260:P262 P264:P265 P166:P167 Q169:Q171 Q374:Q382 Q221 P387:P399 Q387:Q397 P402:Q412 P414:Q414 P413 P419:P430 P417:Q418 Q419:Q428 Q430 Q484:Q485 P484:P488 P532:P533 Q89:Q90 P89:P93 P461 P478:Q481 Q92 P169:P172 P174:P175 P219:P221 Q219 P374:P384 Q370:Q371 P473:P475 Q473 P514:Q526 P277:P280 Q277:Q278 P136:P164 P177:Q192 P529:Q529 P208:P214 Q208:Q212 P224:P226 Q224 P490:Q490 Q493:Q494 Q497:Q499 P493:P506 Q506 P507:Q510 P302:Q311 P296:Q299" xr:uid="{42902A2E-F614-4089-957E-1D3B487E8406}">
      <formula1>"○,×,－"</formula1>
    </dataValidation>
    <dataValidation type="list" allowBlank="1" showInputMessage="1" showErrorMessage="1" sqref="B4" xr:uid="{65375FF6-AB87-44F7-A4D3-C9E44C301D64}">
      <formula1>"月,１,２,３,４,５,６,７,８,９,10,11,12"</formula1>
    </dataValidation>
    <dataValidation type="list" allowBlank="1" showInputMessage="1" showErrorMessage="1" sqref="C4" xr:uid="{A198C2D6-44FC-477F-9932-7ED71FCE34E7}">
      <formula1>"日,１,２,３,４,５,６,７,８,９,10,11,12,13,14,15,16,17,18,19,20,21,22,23,24,25,26,27,28,29,30,31"</formula1>
    </dataValidation>
  </dataValidations>
  <printOptions horizontalCentered="1"/>
  <pageMargins left="0.51181102362204722" right="0.39370078740157483" top="0.74803149606299213" bottom="0.70866141732283472" header="0.31496062992125984" footer="0.31496062992125984"/>
  <pageSetup paperSize="9" orientation="portrait" r:id="rId1"/>
  <headerFooter>
    <oddHeader>&amp;R&amp;10R８運営状況点検書（居宅介護支援）
横須賀市に所在する事業所用</oddHeader>
    <oddFooter>&amp;C- &amp;P -</oddFooter>
    <firstHeader>&amp;R&amp;10R２運営状況点検書（居宅介護支援）
横須賀市に所在する事業所用</firstHeader>
    <firstFooter>&amp;C- &amp;P -</firstFooter>
  </headerFooter>
  <rowBreaks count="14" manualBreakCount="14">
    <brk id="17" max="16383" man="1"/>
    <brk id="42" max="16383" man="1"/>
    <brk id="92" max="16383" man="1"/>
    <brk id="116" max="16383" man="1"/>
    <brk id="193" max="16383" man="1"/>
    <brk id="219" max="16383" man="1"/>
    <brk id="244" max="16383" man="1"/>
    <brk id="267" max="16383" man="1"/>
    <brk id="294" max="16383" man="1"/>
    <brk id="312" max="16383" man="1"/>
    <brk id="339" max="16383" man="1"/>
    <brk id="436" max="16383" man="1"/>
    <brk id="459" max="16383" man="1"/>
    <brk id="506" max="16383" man="1"/>
  </rowBreaks>
  <ignoredErrors>
    <ignoredError sqref="B203:B204 B234:B236 B208:B214 B153:B158 B277:B280 B288:B28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152400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152400</xdr:colOff>
                    <xdr:row>24</xdr:row>
                    <xdr:rowOff>0</xdr:rowOff>
                  </from>
                  <to>
                    <xdr:col>10</xdr:col>
                    <xdr:colOff>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3332-7E1A-405D-8A67-161C98E8958E}">
  <sheetPr>
    <pageSetUpPr fitToPage="1"/>
  </sheetPr>
  <dimension ref="B1:BF57"/>
  <sheetViews>
    <sheetView showGridLines="0" view="pageBreakPreview" zoomScale="70" zoomScaleNormal="55" zoomScaleSheetLayoutView="70" workbookViewId="0">
      <selection activeCell="U3" sqref="U3"/>
    </sheetView>
  </sheetViews>
  <sheetFormatPr defaultColWidth="4.5" defaultRowHeight="20.25" customHeight="1" x14ac:dyDescent="0.15"/>
  <cols>
    <col min="1" max="1" width="1.375" style="210" customWidth="1"/>
    <col min="2" max="56" width="5.625" style="210" customWidth="1"/>
    <col min="57" max="16384" width="4.5" style="210"/>
  </cols>
  <sheetData>
    <row r="1" spans="2:57" s="182" customFormat="1" ht="20.25" customHeight="1" x14ac:dyDescent="0.15">
      <c r="C1" s="183" t="s">
        <v>595</v>
      </c>
      <c r="D1" s="183"/>
      <c r="G1" s="184" t="s">
        <v>596</v>
      </c>
      <c r="J1" s="183"/>
      <c r="K1" s="183"/>
      <c r="L1" s="183"/>
      <c r="M1" s="183"/>
      <c r="AK1" s="185" t="s">
        <v>597</v>
      </c>
      <c r="AL1" s="185" t="s">
        <v>598</v>
      </c>
      <c r="AM1" s="820" t="s">
        <v>599</v>
      </c>
      <c r="AN1" s="820"/>
      <c r="AO1" s="820"/>
      <c r="AP1" s="820"/>
      <c r="AQ1" s="820"/>
      <c r="AR1" s="820"/>
      <c r="AS1" s="820"/>
      <c r="AT1" s="820"/>
      <c r="AU1" s="820"/>
      <c r="AV1" s="820"/>
      <c r="AW1" s="820"/>
      <c r="AX1" s="820"/>
      <c r="AY1" s="820"/>
      <c r="AZ1" s="820"/>
      <c r="BA1" s="820"/>
      <c r="BB1" s="186" t="s">
        <v>600</v>
      </c>
    </row>
    <row r="2" spans="2:57" s="187" customFormat="1" ht="20.25" customHeight="1" x14ac:dyDescent="0.15">
      <c r="D2" s="184"/>
      <c r="H2" s="184"/>
      <c r="I2" s="185"/>
      <c r="J2" s="185"/>
      <c r="K2" s="185"/>
      <c r="L2" s="185"/>
      <c r="M2" s="185"/>
      <c r="T2" s="185" t="s">
        <v>601</v>
      </c>
      <c r="U2" s="821">
        <v>8</v>
      </c>
      <c r="V2" s="821"/>
      <c r="W2" s="185" t="s">
        <v>598</v>
      </c>
      <c r="X2" s="822">
        <f>IF(U2=0,"",YEAR(DATE(2018+U2,1,1)))</f>
        <v>2026</v>
      </c>
      <c r="Y2" s="822"/>
      <c r="Z2" s="187" t="s">
        <v>602</v>
      </c>
      <c r="AA2" s="187" t="s">
        <v>603</v>
      </c>
      <c r="AB2" s="821">
        <v>6</v>
      </c>
      <c r="AC2" s="821"/>
      <c r="AD2" s="187" t="s">
        <v>604</v>
      </c>
      <c r="AJ2" s="186"/>
      <c r="AK2" s="185" t="s">
        <v>605</v>
      </c>
      <c r="AL2" s="185" t="s">
        <v>598</v>
      </c>
      <c r="AM2" s="821"/>
      <c r="AN2" s="821"/>
      <c r="AO2" s="821"/>
      <c r="AP2" s="821"/>
      <c r="AQ2" s="821"/>
      <c r="AR2" s="821"/>
      <c r="AS2" s="821"/>
      <c r="AT2" s="821"/>
      <c r="AU2" s="821"/>
      <c r="AV2" s="821"/>
      <c r="AW2" s="821"/>
      <c r="AX2" s="821"/>
      <c r="AY2" s="821"/>
      <c r="AZ2" s="821"/>
      <c r="BA2" s="821"/>
      <c r="BB2" s="186" t="s">
        <v>600</v>
      </c>
      <c r="BC2" s="185"/>
      <c r="BD2" s="185"/>
      <c r="BE2" s="185"/>
    </row>
    <row r="3" spans="2:57" s="187" customFormat="1" ht="20.25" customHeight="1" x14ac:dyDescent="0.15">
      <c r="D3" s="184"/>
      <c r="H3" s="184"/>
      <c r="I3" s="185"/>
      <c r="J3" s="185"/>
      <c r="K3" s="185"/>
      <c r="L3" s="185"/>
      <c r="M3" s="185"/>
      <c r="T3" s="188"/>
      <c r="U3" s="189"/>
      <c r="V3" s="189"/>
      <c r="W3" s="190"/>
      <c r="X3" s="189"/>
      <c r="Y3" s="189"/>
      <c r="Z3" s="191"/>
      <c r="AA3" s="191"/>
      <c r="AB3" s="189"/>
      <c r="AC3" s="189"/>
      <c r="AD3" s="192"/>
      <c r="AJ3" s="186"/>
      <c r="AK3" s="185"/>
      <c r="AL3" s="185"/>
      <c r="AM3" s="193"/>
      <c r="AN3" s="193"/>
      <c r="AO3" s="193"/>
      <c r="AP3" s="193"/>
      <c r="AQ3" s="193"/>
      <c r="AR3" s="193"/>
      <c r="AS3" s="193"/>
      <c r="AT3" s="193"/>
      <c r="AU3" s="193"/>
      <c r="AV3" s="193"/>
      <c r="AW3" s="193"/>
      <c r="AX3" s="193"/>
      <c r="AY3" s="194" t="s">
        <v>606</v>
      </c>
      <c r="AZ3" s="823" t="s">
        <v>607</v>
      </c>
      <c r="BA3" s="823"/>
      <c r="BB3" s="823"/>
      <c r="BC3" s="823"/>
      <c r="BD3" s="185"/>
      <c r="BE3" s="185"/>
    </row>
    <row r="4" spans="2:57" s="187" customFormat="1" ht="20.25" customHeight="1" x14ac:dyDescent="0.15">
      <c r="B4" s="195"/>
      <c r="C4" s="195"/>
      <c r="D4" s="195"/>
      <c r="E4" s="195"/>
      <c r="F4" s="195"/>
      <c r="G4" s="195"/>
      <c r="H4" s="195"/>
      <c r="I4" s="195"/>
      <c r="J4" s="196"/>
      <c r="K4" s="197"/>
      <c r="L4" s="197"/>
      <c r="M4" s="197"/>
      <c r="N4" s="197"/>
      <c r="O4" s="197"/>
      <c r="P4" s="198"/>
      <c r="Q4" s="197"/>
      <c r="R4" s="197"/>
      <c r="Z4" s="191"/>
      <c r="AA4" s="191"/>
      <c r="AB4" s="189"/>
      <c r="AC4" s="189"/>
      <c r="AD4" s="192"/>
      <c r="AJ4" s="186"/>
      <c r="AK4" s="185"/>
      <c r="AL4" s="185"/>
      <c r="AM4" s="193"/>
      <c r="AN4" s="193"/>
      <c r="AO4" s="193"/>
      <c r="AP4" s="193"/>
      <c r="AQ4" s="193"/>
      <c r="AR4" s="193"/>
      <c r="AS4" s="193"/>
      <c r="AT4" s="193"/>
      <c r="AU4" s="193"/>
      <c r="AV4" s="193"/>
      <c r="AW4" s="193"/>
      <c r="AX4" s="193"/>
      <c r="AY4" s="194" t="s">
        <v>608</v>
      </c>
      <c r="AZ4" s="823" t="s">
        <v>609</v>
      </c>
      <c r="BA4" s="823"/>
      <c r="BB4" s="823"/>
      <c r="BC4" s="823"/>
      <c r="BD4" s="185"/>
      <c r="BE4" s="185"/>
    </row>
    <row r="5" spans="2:57" s="187" customFormat="1" ht="20.25" customHeight="1" x14ac:dyDescent="0.15">
      <c r="B5" s="199"/>
      <c r="C5" s="199"/>
      <c r="D5" s="199"/>
      <c r="E5" s="199"/>
      <c r="F5" s="199"/>
      <c r="G5" s="199"/>
      <c r="H5" s="199"/>
      <c r="I5" s="199"/>
      <c r="J5" s="197"/>
      <c r="K5" s="200"/>
      <c r="L5" s="201"/>
      <c r="M5" s="201"/>
      <c r="N5" s="201"/>
      <c r="O5" s="201"/>
      <c r="P5" s="199"/>
      <c r="Q5" s="195"/>
      <c r="R5" s="195"/>
      <c r="S5" s="182"/>
      <c r="Z5" s="191"/>
      <c r="AA5" s="191"/>
      <c r="AB5" s="189"/>
      <c r="AC5" s="189"/>
      <c r="AD5" s="182"/>
      <c r="AE5" s="182"/>
      <c r="AF5" s="182"/>
      <c r="AG5" s="182"/>
      <c r="AJ5" s="182" t="s">
        <v>610</v>
      </c>
      <c r="AK5" s="182"/>
      <c r="AL5" s="182"/>
      <c r="AM5" s="182"/>
      <c r="AN5" s="182"/>
      <c r="AO5" s="182"/>
      <c r="AP5" s="182"/>
      <c r="AQ5" s="182"/>
      <c r="AR5" s="195"/>
      <c r="AS5" s="195"/>
      <c r="AT5" s="202"/>
      <c r="AU5" s="182"/>
      <c r="AV5" s="824"/>
      <c r="AW5" s="825"/>
      <c r="AX5" s="202" t="s">
        <v>611</v>
      </c>
      <c r="AY5" s="182"/>
      <c r="AZ5" s="824"/>
      <c r="BA5" s="825"/>
      <c r="BB5" s="202" t="s">
        <v>612</v>
      </c>
      <c r="BC5" s="182"/>
      <c r="BE5" s="185"/>
    </row>
    <row r="6" spans="2:57" s="187" customFormat="1" ht="20.25" customHeight="1" x14ac:dyDescent="0.15">
      <c r="B6" s="199"/>
      <c r="C6" s="199"/>
      <c r="D6" s="199"/>
      <c r="E6" s="199"/>
      <c r="F6" s="199"/>
      <c r="G6" s="199"/>
      <c r="H6" s="199"/>
      <c r="I6" s="199"/>
      <c r="J6" s="197"/>
      <c r="K6" s="200"/>
      <c r="L6" s="201"/>
      <c r="M6" s="201"/>
      <c r="N6" s="201"/>
      <c r="O6" s="201"/>
      <c r="P6" s="199"/>
      <c r="Q6" s="195"/>
      <c r="R6" s="195"/>
      <c r="S6" s="182"/>
      <c r="Z6" s="191"/>
      <c r="AA6" s="191"/>
      <c r="AB6" s="189"/>
      <c r="AC6" s="189"/>
      <c r="AD6" s="182"/>
      <c r="AE6" s="182"/>
      <c r="AF6" s="182"/>
      <c r="AG6" s="182"/>
      <c r="AJ6" s="182"/>
      <c r="AK6" s="182"/>
      <c r="AL6" s="182"/>
      <c r="AM6" s="182"/>
      <c r="AN6" s="182"/>
      <c r="AO6" s="182"/>
      <c r="AP6" s="182"/>
      <c r="AQ6" s="182" t="s">
        <v>613</v>
      </c>
      <c r="AR6" s="182"/>
      <c r="AS6" s="203"/>
      <c r="AT6" s="203"/>
      <c r="AU6" s="203"/>
      <c r="AV6" s="182"/>
      <c r="AW6" s="182"/>
      <c r="AX6" s="204"/>
      <c r="AY6" s="182"/>
      <c r="AZ6" s="824"/>
      <c r="BA6" s="825"/>
      <c r="BB6" s="202" t="s">
        <v>614</v>
      </c>
      <c r="BC6" s="182"/>
      <c r="BE6" s="185"/>
    </row>
    <row r="7" spans="2:57" s="187" customFormat="1" ht="20.25" customHeight="1" x14ac:dyDescent="0.15">
      <c r="B7" s="199"/>
      <c r="C7" s="199"/>
      <c r="D7" s="199"/>
      <c r="E7" s="199"/>
      <c r="F7" s="199"/>
      <c r="G7" s="199"/>
      <c r="H7" s="199"/>
      <c r="I7" s="199"/>
      <c r="J7" s="199"/>
      <c r="K7" s="205"/>
      <c r="L7" s="205"/>
      <c r="M7" s="205"/>
      <c r="N7" s="199"/>
      <c r="O7" s="206"/>
      <c r="P7" s="207"/>
      <c r="Q7" s="207"/>
      <c r="R7" s="208"/>
      <c r="S7" s="203"/>
      <c r="Z7" s="191"/>
      <c r="AA7" s="191"/>
      <c r="AB7" s="189"/>
      <c r="AC7" s="189"/>
      <c r="AD7" s="202"/>
      <c r="AE7" s="182"/>
      <c r="AF7" s="182"/>
      <c r="AG7" s="182"/>
      <c r="AL7" s="182"/>
      <c r="AM7" s="182"/>
      <c r="AN7" s="209"/>
      <c r="AO7" s="204"/>
      <c r="AP7" s="204"/>
      <c r="AQ7" s="203"/>
      <c r="AR7" s="203"/>
      <c r="AS7" s="203"/>
      <c r="AT7" s="203"/>
      <c r="AU7" s="203"/>
      <c r="AV7" s="203"/>
      <c r="AW7" s="182" t="s">
        <v>615</v>
      </c>
      <c r="AX7" s="182"/>
      <c r="AY7" s="182"/>
      <c r="AZ7" s="826">
        <f>DAY(EOMONTH(DATE(X2,AB2,1),0))</f>
        <v>30</v>
      </c>
      <c r="BA7" s="827"/>
      <c r="BB7" s="202" t="s">
        <v>616</v>
      </c>
      <c r="BE7" s="185"/>
    </row>
    <row r="8" spans="2:57" ht="5.0999999999999996" customHeight="1" thickBot="1" x14ac:dyDescent="0.2">
      <c r="C8" s="211"/>
      <c r="D8" s="211"/>
      <c r="S8" s="211"/>
      <c r="AJ8" s="211"/>
      <c r="BC8" s="212"/>
      <c r="BD8" s="212"/>
      <c r="BE8" s="212"/>
    </row>
    <row r="9" spans="2:57" ht="20.25" customHeight="1" thickBot="1" x14ac:dyDescent="0.2">
      <c r="B9" s="828" t="s">
        <v>617</v>
      </c>
      <c r="C9" s="831" t="s">
        <v>618</v>
      </c>
      <c r="D9" s="832"/>
      <c r="E9" s="837" t="s">
        <v>619</v>
      </c>
      <c r="F9" s="832"/>
      <c r="G9" s="837" t="s">
        <v>620</v>
      </c>
      <c r="H9" s="831"/>
      <c r="I9" s="831"/>
      <c r="J9" s="831"/>
      <c r="K9" s="832"/>
      <c r="L9" s="837" t="s">
        <v>621</v>
      </c>
      <c r="M9" s="831"/>
      <c r="N9" s="831"/>
      <c r="O9" s="840"/>
      <c r="P9" s="843" t="s">
        <v>622</v>
      </c>
      <c r="Q9" s="844"/>
      <c r="R9" s="844"/>
      <c r="S9" s="844"/>
      <c r="T9" s="844"/>
      <c r="U9" s="844"/>
      <c r="V9" s="844"/>
      <c r="W9" s="844"/>
      <c r="X9" s="844"/>
      <c r="Y9" s="844"/>
      <c r="Z9" s="844"/>
      <c r="AA9" s="844"/>
      <c r="AB9" s="844"/>
      <c r="AC9" s="844"/>
      <c r="AD9" s="844"/>
      <c r="AE9" s="844"/>
      <c r="AF9" s="844"/>
      <c r="AG9" s="844"/>
      <c r="AH9" s="844"/>
      <c r="AI9" s="844"/>
      <c r="AJ9" s="844"/>
      <c r="AK9" s="844"/>
      <c r="AL9" s="844"/>
      <c r="AM9" s="844"/>
      <c r="AN9" s="844"/>
      <c r="AO9" s="844"/>
      <c r="AP9" s="844"/>
      <c r="AQ9" s="844"/>
      <c r="AR9" s="844"/>
      <c r="AS9" s="844"/>
      <c r="AT9" s="844"/>
      <c r="AU9" s="845" t="str">
        <f>IF(AZ3="４週","(10)1～4週目の勤務時間数合計","(10)1か月の勤務時間数合計")</f>
        <v>(10)1か月の勤務時間数合計</v>
      </c>
      <c r="AV9" s="846"/>
      <c r="AW9" s="845" t="s">
        <v>623</v>
      </c>
      <c r="AX9" s="846"/>
      <c r="AY9" s="853" t="s">
        <v>624</v>
      </c>
      <c r="AZ9" s="853"/>
      <c r="BA9" s="853"/>
      <c r="BB9" s="853"/>
      <c r="BC9" s="853"/>
      <c r="BD9" s="853"/>
    </row>
    <row r="10" spans="2:57" ht="20.25" customHeight="1" thickBot="1" x14ac:dyDescent="0.2">
      <c r="B10" s="829"/>
      <c r="C10" s="833"/>
      <c r="D10" s="834"/>
      <c r="E10" s="838"/>
      <c r="F10" s="834"/>
      <c r="G10" s="838"/>
      <c r="H10" s="833"/>
      <c r="I10" s="833"/>
      <c r="J10" s="833"/>
      <c r="K10" s="834"/>
      <c r="L10" s="838"/>
      <c r="M10" s="833"/>
      <c r="N10" s="833"/>
      <c r="O10" s="841"/>
      <c r="P10" s="855" t="s">
        <v>625</v>
      </c>
      <c r="Q10" s="856"/>
      <c r="R10" s="856"/>
      <c r="S10" s="856"/>
      <c r="T10" s="856"/>
      <c r="U10" s="856"/>
      <c r="V10" s="857"/>
      <c r="W10" s="855" t="s">
        <v>626</v>
      </c>
      <c r="X10" s="856"/>
      <c r="Y10" s="856"/>
      <c r="Z10" s="856"/>
      <c r="AA10" s="856"/>
      <c r="AB10" s="856"/>
      <c r="AC10" s="857"/>
      <c r="AD10" s="855" t="s">
        <v>627</v>
      </c>
      <c r="AE10" s="856"/>
      <c r="AF10" s="856"/>
      <c r="AG10" s="856"/>
      <c r="AH10" s="856"/>
      <c r="AI10" s="856"/>
      <c r="AJ10" s="857"/>
      <c r="AK10" s="855" t="s">
        <v>628</v>
      </c>
      <c r="AL10" s="856"/>
      <c r="AM10" s="856"/>
      <c r="AN10" s="856"/>
      <c r="AO10" s="856"/>
      <c r="AP10" s="856"/>
      <c r="AQ10" s="857"/>
      <c r="AR10" s="855" t="s">
        <v>629</v>
      </c>
      <c r="AS10" s="856"/>
      <c r="AT10" s="857"/>
      <c r="AU10" s="847"/>
      <c r="AV10" s="848"/>
      <c r="AW10" s="847"/>
      <c r="AX10" s="848"/>
      <c r="AY10" s="853"/>
      <c r="AZ10" s="853"/>
      <c r="BA10" s="853"/>
      <c r="BB10" s="853"/>
      <c r="BC10" s="853"/>
      <c r="BD10" s="853"/>
    </row>
    <row r="11" spans="2:57" ht="20.25" customHeight="1" thickBot="1" x14ac:dyDescent="0.2">
      <c r="B11" s="829"/>
      <c r="C11" s="833"/>
      <c r="D11" s="834"/>
      <c r="E11" s="838"/>
      <c r="F11" s="834"/>
      <c r="G11" s="838"/>
      <c r="H11" s="833"/>
      <c r="I11" s="833"/>
      <c r="J11" s="833"/>
      <c r="K11" s="834"/>
      <c r="L11" s="838"/>
      <c r="M11" s="833"/>
      <c r="N11" s="833"/>
      <c r="O11" s="841"/>
      <c r="P11" s="213">
        <f>DAY(DATE($X$2,$AB$2,1))</f>
        <v>1</v>
      </c>
      <c r="Q11" s="214">
        <f>DAY(DATE($X$2,$AB$2,2))</f>
        <v>2</v>
      </c>
      <c r="R11" s="214">
        <f>DAY(DATE($X$2,$AB$2,3))</f>
        <v>3</v>
      </c>
      <c r="S11" s="214">
        <f>DAY(DATE($X$2,$AB$2,4))</f>
        <v>4</v>
      </c>
      <c r="T11" s="214">
        <f>DAY(DATE($X$2,$AB$2,5))</f>
        <v>5</v>
      </c>
      <c r="U11" s="214">
        <f>DAY(DATE($X$2,$AB$2,6))</f>
        <v>6</v>
      </c>
      <c r="V11" s="215">
        <f>DAY(DATE($X$2,$AB$2,7))</f>
        <v>7</v>
      </c>
      <c r="W11" s="213">
        <f>DAY(DATE($X$2,$AB$2,8))</f>
        <v>8</v>
      </c>
      <c r="X11" s="214">
        <f>DAY(DATE($X$2,$AB$2,9))</f>
        <v>9</v>
      </c>
      <c r="Y11" s="214">
        <f>DAY(DATE($X$2,$AB$2,10))</f>
        <v>10</v>
      </c>
      <c r="Z11" s="214">
        <f>DAY(DATE($X$2,$AB$2,11))</f>
        <v>11</v>
      </c>
      <c r="AA11" s="214">
        <f>DAY(DATE($X$2,$AB$2,12))</f>
        <v>12</v>
      </c>
      <c r="AB11" s="214">
        <f>DAY(DATE($X$2,$AB$2,13))</f>
        <v>13</v>
      </c>
      <c r="AC11" s="215">
        <f>DAY(DATE($X$2,$AB$2,14))</f>
        <v>14</v>
      </c>
      <c r="AD11" s="213">
        <f>DAY(DATE($X$2,$AB$2,15))</f>
        <v>15</v>
      </c>
      <c r="AE11" s="214">
        <f>DAY(DATE($X$2,$AB$2,16))</f>
        <v>16</v>
      </c>
      <c r="AF11" s="214">
        <f>DAY(DATE($X$2,$AB$2,17))</f>
        <v>17</v>
      </c>
      <c r="AG11" s="214">
        <f>DAY(DATE($X$2,$AB$2,18))</f>
        <v>18</v>
      </c>
      <c r="AH11" s="214">
        <f>DAY(DATE($X$2,$AB$2,19))</f>
        <v>19</v>
      </c>
      <c r="AI11" s="214">
        <f>DAY(DATE($X$2,$AB$2,20))</f>
        <v>20</v>
      </c>
      <c r="AJ11" s="215">
        <f>DAY(DATE($X$2,$AB$2,21))</f>
        <v>21</v>
      </c>
      <c r="AK11" s="213">
        <f>DAY(DATE($X$2,$AB$2,22))</f>
        <v>22</v>
      </c>
      <c r="AL11" s="214">
        <f>DAY(DATE($X$2,$AB$2,23))</f>
        <v>23</v>
      </c>
      <c r="AM11" s="214">
        <f>DAY(DATE($X$2,$AB$2,24))</f>
        <v>24</v>
      </c>
      <c r="AN11" s="214">
        <f>DAY(DATE($X$2,$AB$2,25))</f>
        <v>25</v>
      </c>
      <c r="AO11" s="214">
        <f>DAY(DATE($X$2,$AB$2,26))</f>
        <v>26</v>
      </c>
      <c r="AP11" s="214">
        <f>DAY(DATE($X$2,$AB$2,27))</f>
        <v>27</v>
      </c>
      <c r="AQ11" s="215">
        <f>DAY(DATE($X$2,$AB$2,28))</f>
        <v>28</v>
      </c>
      <c r="AR11" s="213">
        <f>IF(AZ3="暦月",IF(DAY(DATE($X$2,$AB$2,29))=29,29,""),"")</f>
        <v>29</v>
      </c>
      <c r="AS11" s="214">
        <f>IF(AZ3="暦月",IF(DAY(DATE($X$2,$AB$2,30))=30,30,""),"")</f>
        <v>30</v>
      </c>
      <c r="AT11" s="216" t="str">
        <f>IF(AZ3="暦月",IF(DAY(DATE($X$2,$AB$2,31))=31,31,""),"")</f>
        <v/>
      </c>
      <c r="AU11" s="847"/>
      <c r="AV11" s="848"/>
      <c r="AW11" s="847"/>
      <c r="AX11" s="848"/>
      <c r="AY11" s="853"/>
      <c r="AZ11" s="853"/>
      <c r="BA11" s="853"/>
      <c r="BB11" s="853"/>
      <c r="BC11" s="853"/>
      <c r="BD11" s="853"/>
    </row>
    <row r="12" spans="2:57" ht="20.25" hidden="1" customHeight="1" thickBot="1" x14ac:dyDescent="0.2">
      <c r="B12" s="829"/>
      <c r="C12" s="833"/>
      <c r="D12" s="834"/>
      <c r="E12" s="838"/>
      <c r="F12" s="834"/>
      <c r="G12" s="838"/>
      <c r="H12" s="833"/>
      <c r="I12" s="833"/>
      <c r="J12" s="833"/>
      <c r="K12" s="834"/>
      <c r="L12" s="838"/>
      <c r="M12" s="833"/>
      <c r="N12" s="833"/>
      <c r="O12" s="841"/>
      <c r="P12" s="213">
        <f>WEEKDAY(DATE($X$2,$AB$2,1))</f>
        <v>2</v>
      </c>
      <c r="Q12" s="214">
        <f>WEEKDAY(DATE($X$2,$AB$2,2))</f>
        <v>3</v>
      </c>
      <c r="R12" s="214">
        <f>WEEKDAY(DATE($X$2,$AB$2,3))</f>
        <v>4</v>
      </c>
      <c r="S12" s="214">
        <f>WEEKDAY(DATE($X$2,$AB$2,4))</f>
        <v>5</v>
      </c>
      <c r="T12" s="214">
        <f>WEEKDAY(DATE($X$2,$AB$2,5))</f>
        <v>6</v>
      </c>
      <c r="U12" s="214">
        <f>WEEKDAY(DATE($X$2,$AB$2,6))</f>
        <v>7</v>
      </c>
      <c r="V12" s="215">
        <f>WEEKDAY(DATE($X$2,$AB$2,7))</f>
        <v>1</v>
      </c>
      <c r="W12" s="213">
        <f>WEEKDAY(DATE($X$2,$AB$2,8))</f>
        <v>2</v>
      </c>
      <c r="X12" s="214">
        <f>WEEKDAY(DATE($X$2,$AB$2,9))</f>
        <v>3</v>
      </c>
      <c r="Y12" s="214">
        <f>WEEKDAY(DATE($X$2,$AB$2,10))</f>
        <v>4</v>
      </c>
      <c r="Z12" s="214">
        <f>WEEKDAY(DATE($X$2,$AB$2,11))</f>
        <v>5</v>
      </c>
      <c r="AA12" s="214">
        <f>WEEKDAY(DATE($X$2,$AB$2,12))</f>
        <v>6</v>
      </c>
      <c r="AB12" s="214">
        <f>WEEKDAY(DATE($X$2,$AB$2,13))</f>
        <v>7</v>
      </c>
      <c r="AC12" s="215">
        <f>WEEKDAY(DATE($X$2,$AB$2,14))</f>
        <v>1</v>
      </c>
      <c r="AD12" s="213">
        <f>WEEKDAY(DATE($X$2,$AB$2,15))</f>
        <v>2</v>
      </c>
      <c r="AE12" s="214">
        <f>WEEKDAY(DATE($X$2,$AB$2,16))</f>
        <v>3</v>
      </c>
      <c r="AF12" s="214">
        <f>WEEKDAY(DATE($X$2,$AB$2,17))</f>
        <v>4</v>
      </c>
      <c r="AG12" s="214">
        <f>WEEKDAY(DATE($X$2,$AB$2,18))</f>
        <v>5</v>
      </c>
      <c r="AH12" s="214">
        <f>WEEKDAY(DATE($X$2,$AB$2,19))</f>
        <v>6</v>
      </c>
      <c r="AI12" s="214">
        <f>WEEKDAY(DATE($X$2,$AB$2,20))</f>
        <v>7</v>
      </c>
      <c r="AJ12" s="215">
        <f>WEEKDAY(DATE($X$2,$AB$2,21))</f>
        <v>1</v>
      </c>
      <c r="AK12" s="213">
        <f>WEEKDAY(DATE($X$2,$AB$2,22))</f>
        <v>2</v>
      </c>
      <c r="AL12" s="214">
        <f>WEEKDAY(DATE($X$2,$AB$2,23))</f>
        <v>3</v>
      </c>
      <c r="AM12" s="214">
        <f>WEEKDAY(DATE($X$2,$AB$2,24))</f>
        <v>4</v>
      </c>
      <c r="AN12" s="214">
        <f>WEEKDAY(DATE($X$2,$AB$2,25))</f>
        <v>5</v>
      </c>
      <c r="AO12" s="214">
        <f>WEEKDAY(DATE($X$2,$AB$2,26))</f>
        <v>6</v>
      </c>
      <c r="AP12" s="214">
        <f>WEEKDAY(DATE($X$2,$AB$2,27))</f>
        <v>7</v>
      </c>
      <c r="AQ12" s="215">
        <f>WEEKDAY(DATE($X$2,$AB$2,28))</f>
        <v>1</v>
      </c>
      <c r="AR12" s="213">
        <f>IF(AR11=29,WEEKDAY(DATE($X$2,$AB$2,29)),0)</f>
        <v>2</v>
      </c>
      <c r="AS12" s="214">
        <f>IF(AS11=30,WEEKDAY(DATE($X$2,$AB$2,30)),0)</f>
        <v>3</v>
      </c>
      <c r="AT12" s="216">
        <f>IF(AT11=31,WEEKDAY(DATE($X$2,$AB$2,31)),0)</f>
        <v>0</v>
      </c>
      <c r="AU12" s="849"/>
      <c r="AV12" s="850"/>
      <c r="AW12" s="849"/>
      <c r="AX12" s="850"/>
      <c r="AY12" s="854"/>
      <c r="AZ12" s="854"/>
      <c r="BA12" s="854"/>
      <c r="BB12" s="854"/>
      <c r="BC12" s="854"/>
      <c r="BD12" s="854"/>
    </row>
    <row r="13" spans="2:57" ht="20.25" customHeight="1" thickBot="1" x14ac:dyDescent="0.2">
      <c r="B13" s="830"/>
      <c r="C13" s="835"/>
      <c r="D13" s="836"/>
      <c r="E13" s="839"/>
      <c r="F13" s="836"/>
      <c r="G13" s="839"/>
      <c r="H13" s="835"/>
      <c r="I13" s="835"/>
      <c r="J13" s="835"/>
      <c r="K13" s="836"/>
      <c r="L13" s="839"/>
      <c r="M13" s="835"/>
      <c r="N13" s="835"/>
      <c r="O13" s="842"/>
      <c r="P13" s="217" t="str">
        <f>IF(P12=1,"日",IF(P12=2,"月",IF(P12=3,"火",IF(P12=4,"水",IF(P12=5,"木",IF(P12=6,"金","土"))))))</f>
        <v>月</v>
      </c>
      <c r="Q13" s="218" t="str">
        <f t="shared" ref="Q13:AQ13" si="0">IF(Q12=1,"日",IF(Q12=2,"月",IF(Q12=3,"火",IF(Q12=4,"水",IF(Q12=5,"木",IF(Q12=6,"金","土"))))))</f>
        <v>火</v>
      </c>
      <c r="R13" s="218" t="str">
        <f t="shared" si="0"/>
        <v>水</v>
      </c>
      <c r="S13" s="218" t="str">
        <f t="shared" si="0"/>
        <v>木</v>
      </c>
      <c r="T13" s="218" t="str">
        <f t="shared" si="0"/>
        <v>金</v>
      </c>
      <c r="U13" s="218" t="str">
        <f t="shared" si="0"/>
        <v>土</v>
      </c>
      <c r="V13" s="219" t="str">
        <f t="shared" si="0"/>
        <v>日</v>
      </c>
      <c r="W13" s="217" t="str">
        <f t="shared" si="0"/>
        <v>月</v>
      </c>
      <c r="X13" s="218" t="str">
        <f t="shared" si="0"/>
        <v>火</v>
      </c>
      <c r="Y13" s="218" t="str">
        <f t="shared" si="0"/>
        <v>水</v>
      </c>
      <c r="Z13" s="218" t="str">
        <f t="shared" si="0"/>
        <v>木</v>
      </c>
      <c r="AA13" s="218" t="str">
        <f t="shared" si="0"/>
        <v>金</v>
      </c>
      <c r="AB13" s="218" t="str">
        <f t="shared" si="0"/>
        <v>土</v>
      </c>
      <c r="AC13" s="219" t="str">
        <f t="shared" si="0"/>
        <v>日</v>
      </c>
      <c r="AD13" s="217" t="str">
        <f t="shared" si="0"/>
        <v>月</v>
      </c>
      <c r="AE13" s="218" t="str">
        <f t="shared" si="0"/>
        <v>火</v>
      </c>
      <c r="AF13" s="218" t="str">
        <f t="shared" si="0"/>
        <v>水</v>
      </c>
      <c r="AG13" s="218" t="str">
        <f t="shared" si="0"/>
        <v>木</v>
      </c>
      <c r="AH13" s="218" t="str">
        <f t="shared" si="0"/>
        <v>金</v>
      </c>
      <c r="AI13" s="218" t="str">
        <f t="shared" si="0"/>
        <v>土</v>
      </c>
      <c r="AJ13" s="219" t="str">
        <f t="shared" si="0"/>
        <v>日</v>
      </c>
      <c r="AK13" s="217" t="str">
        <f t="shared" si="0"/>
        <v>月</v>
      </c>
      <c r="AL13" s="218" t="str">
        <f t="shared" si="0"/>
        <v>火</v>
      </c>
      <c r="AM13" s="218" t="str">
        <f t="shared" si="0"/>
        <v>水</v>
      </c>
      <c r="AN13" s="218" t="str">
        <f t="shared" si="0"/>
        <v>木</v>
      </c>
      <c r="AO13" s="218" t="str">
        <f t="shared" si="0"/>
        <v>金</v>
      </c>
      <c r="AP13" s="218" t="str">
        <f t="shared" si="0"/>
        <v>土</v>
      </c>
      <c r="AQ13" s="219" t="str">
        <f t="shared" si="0"/>
        <v>日</v>
      </c>
      <c r="AR13" s="218" t="str">
        <f>IF(AR12=1,"日",IF(AR12=2,"月",IF(AR12=3,"火",IF(AR12=4,"水",IF(AR12=5,"木",IF(AR12=6,"金",IF(AR12=0,"","土")))))))</f>
        <v>月</v>
      </c>
      <c r="AS13" s="218" t="str">
        <f>IF(AS12=1,"日",IF(AS12=2,"月",IF(AS12=3,"火",IF(AS12=4,"水",IF(AS12=5,"木",IF(AS12=6,"金",IF(AS12=0,"","土")))))))</f>
        <v>火</v>
      </c>
      <c r="AT13" s="220" t="str">
        <f>IF(AT12=1,"日",IF(AT12=2,"月",IF(AT12=3,"火",IF(AT12=4,"水",IF(AT12=5,"木",IF(AT12=6,"金",IF(AT12=0,"","土")))))))</f>
        <v/>
      </c>
      <c r="AU13" s="851"/>
      <c r="AV13" s="852"/>
      <c r="AW13" s="851"/>
      <c r="AX13" s="852"/>
      <c r="AY13" s="854"/>
      <c r="AZ13" s="854"/>
      <c r="BA13" s="854"/>
      <c r="BB13" s="854"/>
      <c r="BC13" s="854"/>
      <c r="BD13" s="854"/>
    </row>
    <row r="14" spans="2:57" ht="37.5" customHeight="1" x14ac:dyDescent="0.15">
      <c r="B14" s="221">
        <v>1</v>
      </c>
      <c r="C14" s="878" t="s">
        <v>630</v>
      </c>
      <c r="D14" s="879"/>
      <c r="E14" s="880"/>
      <c r="F14" s="881"/>
      <c r="G14" s="882" t="s">
        <v>631</v>
      </c>
      <c r="H14" s="883"/>
      <c r="I14" s="883"/>
      <c r="J14" s="883"/>
      <c r="K14" s="884"/>
      <c r="L14" s="885"/>
      <c r="M14" s="886"/>
      <c r="N14" s="886"/>
      <c r="O14" s="887"/>
      <c r="P14" s="222"/>
      <c r="Q14" s="223"/>
      <c r="R14" s="223"/>
      <c r="S14" s="223"/>
      <c r="T14" s="223"/>
      <c r="U14" s="223"/>
      <c r="V14" s="224"/>
      <c r="W14" s="222"/>
      <c r="X14" s="223"/>
      <c r="Y14" s="223"/>
      <c r="Z14" s="223"/>
      <c r="AA14" s="223"/>
      <c r="AB14" s="223"/>
      <c r="AC14" s="224"/>
      <c r="AD14" s="222"/>
      <c r="AE14" s="223"/>
      <c r="AF14" s="223"/>
      <c r="AG14" s="223"/>
      <c r="AH14" s="223"/>
      <c r="AI14" s="223"/>
      <c r="AJ14" s="224"/>
      <c r="AK14" s="222"/>
      <c r="AL14" s="223"/>
      <c r="AM14" s="223"/>
      <c r="AN14" s="223"/>
      <c r="AO14" s="223"/>
      <c r="AP14" s="223"/>
      <c r="AQ14" s="224"/>
      <c r="AR14" s="222"/>
      <c r="AS14" s="223"/>
      <c r="AT14" s="224"/>
      <c r="AU14" s="888">
        <f>IF($AZ$3="４週",SUM(P14:AQ14),IF($AZ$3="暦月",SUM(P14:AT14),""))</f>
        <v>0</v>
      </c>
      <c r="AV14" s="889"/>
      <c r="AW14" s="890">
        <f t="shared" ref="AW14:AW31" si="1">IF($AZ$3="４週",AU14/4,IF($AZ$3="暦月",AU14/($AZ$7/7),""))</f>
        <v>0</v>
      </c>
      <c r="AX14" s="891"/>
      <c r="AY14" s="858"/>
      <c r="AZ14" s="859"/>
      <c r="BA14" s="859"/>
      <c r="BB14" s="859"/>
      <c r="BC14" s="859"/>
      <c r="BD14" s="860"/>
    </row>
    <row r="15" spans="2:57" ht="37.5" customHeight="1" x14ac:dyDescent="0.15">
      <c r="B15" s="225">
        <f t="shared" ref="B15:B31" si="2">B14+1</f>
        <v>2</v>
      </c>
      <c r="C15" s="861" t="s">
        <v>669</v>
      </c>
      <c r="D15" s="862"/>
      <c r="E15" s="863"/>
      <c r="F15" s="864"/>
      <c r="G15" s="865" t="s">
        <v>669</v>
      </c>
      <c r="H15" s="866"/>
      <c r="I15" s="866"/>
      <c r="J15" s="866"/>
      <c r="K15" s="867"/>
      <c r="L15" s="868"/>
      <c r="M15" s="869"/>
      <c r="N15" s="869"/>
      <c r="O15" s="870"/>
      <c r="P15" s="226"/>
      <c r="Q15" s="227"/>
      <c r="R15" s="227"/>
      <c r="S15" s="227"/>
      <c r="T15" s="227"/>
      <c r="U15" s="227"/>
      <c r="V15" s="228"/>
      <c r="W15" s="226"/>
      <c r="X15" s="227"/>
      <c r="Y15" s="227"/>
      <c r="Z15" s="227"/>
      <c r="AA15" s="227"/>
      <c r="AB15" s="227"/>
      <c r="AC15" s="228"/>
      <c r="AD15" s="226"/>
      <c r="AE15" s="227"/>
      <c r="AF15" s="227"/>
      <c r="AG15" s="227"/>
      <c r="AH15" s="227"/>
      <c r="AI15" s="227"/>
      <c r="AJ15" s="228"/>
      <c r="AK15" s="226"/>
      <c r="AL15" s="227"/>
      <c r="AM15" s="227"/>
      <c r="AN15" s="227"/>
      <c r="AO15" s="227"/>
      <c r="AP15" s="227"/>
      <c r="AQ15" s="228"/>
      <c r="AR15" s="226"/>
      <c r="AS15" s="227"/>
      <c r="AT15" s="228"/>
      <c r="AU15" s="871">
        <f>IF($AZ$3="４週",SUM(P15:AQ15),IF($AZ$3="暦月",SUM(P15:AT15),""))</f>
        <v>0</v>
      </c>
      <c r="AV15" s="872"/>
      <c r="AW15" s="873">
        <f t="shared" si="1"/>
        <v>0</v>
      </c>
      <c r="AX15" s="874"/>
      <c r="AY15" s="875"/>
      <c r="AZ15" s="876"/>
      <c r="BA15" s="876"/>
      <c r="BB15" s="876"/>
      <c r="BC15" s="876"/>
      <c r="BD15" s="877"/>
    </row>
    <row r="16" spans="2:57" ht="37.5" customHeight="1" x14ac:dyDescent="0.15">
      <c r="B16" s="225">
        <f t="shared" si="2"/>
        <v>3</v>
      </c>
      <c r="C16" s="861"/>
      <c r="D16" s="862"/>
      <c r="E16" s="863"/>
      <c r="F16" s="864"/>
      <c r="G16" s="865"/>
      <c r="H16" s="866"/>
      <c r="I16" s="866"/>
      <c r="J16" s="866"/>
      <c r="K16" s="867"/>
      <c r="L16" s="868"/>
      <c r="M16" s="869"/>
      <c r="N16" s="869"/>
      <c r="O16" s="870"/>
      <c r="P16" s="226"/>
      <c r="Q16" s="227"/>
      <c r="R16" s="227"/>
      <c r="S16" s="227"/>
      <c r="T16" s="227"/>
      <c r="U16" s="227"/>
      <c r="V16" s="228"/>
      <c r="W16" s="226"/>
      <c r="X16" s="227"/>
      <c r="Y16" s="227"/>
      <c r="Z16" s="227"/>
      <c r="AA16" s="227"/>
      <c r="AB16" s="227"/>
      <c r="AC16" s="228"/>
      <c r="AD16" s="226"/>
      <c r="AE16" s="227"/>
      <c r="AF16" s="227"/>
      <c r="AG16" s="227"/>
      <c r="AH16" s="227"/>
      <c r="AI16" s="227"/>
      <c r="AJ16" s="228"/>
      <c r="AK16" s="226"/>
      <c r="AL16" s="227"/>
      <c r="AM16" s="227"/>
      <c r="AN16" s="227"/>
      <c r="AO16" s="227"/>
      <c r="AP16" s="227"/>
      <c r="AQ16" s="228"/>
      <c r="AR16" s="226"/>
      <c r="AS16" s="227"/>
      <c r="AT16" s="228"/>
      <c r="AU16" s="871">
        <f>IF($AZ$3="４週",SUM(P16:AQ16),IF($AZ$3="暦月",SUM(P16:AT16),""))</f>
        <v>0</v>
      </c>
      <c r="AV16" s="872"/>
      <c r="AW16" s="873">
        <f t="shared" si="1"/>
        <v>0</v>
      </c>
      <c r="AX16" s="874"/>
      <c r="AY16" s="875"/>
      <c r="AZ16" s="876"/>
      <c r="BA16" s="876"/>
      <c r="BB16" s="876"/>
      <c r="BC16" s="876"/>
      <c r="BD16" s="877"/>
    </row>
    <row r="17" spans="2:56" ht="37.5" customHeight="1" x14ac:dyDescent="0.15">
      <c r="B17" s="225">
        <f t="shared" si="2"/>
        <v>4</v>
      </c>
      <c r="C17" s="861"/>
      <c r="D17" s="862"/>
      <c r="E17" s="863"/>
      <c r="F17" s="864"/>
      <c r="G17" s="865"/>
      <c r="H17" s="866"/>
      <c r="I17" s="866"/>
      <c r="J17" s="866"/>
      <c r="K17" s="867"/>
      <c r="L17" s="868"/>
      <c r="M17" s="869"/>
      <c r="N17" s="869"/>
      <c r="O17" s="870"/>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871">
        <f>IF($AZ$3="４週",SUM(P17:AQ17),IF($AZ$3="暦月",SUM(P17:AT17),""))</f>
        <v>0</v>
      </c>
      <c r="AV17" s="872"/>
      <c r="AW17" s="873">
        <f t="shared" si="1"/>
        <v>0</v>
      </c>
      <c r="AX17" s="874"/>
      <c r="AY17" s="875"/>
      <c r="AZ17" s="876"/>
      <c r="BA17" s="876"/>
      <c r="BB17" s="876"/>
      <c r="BC17" s="876"/>
      <c r="BD17" s="877"/>
    </row>
    <row r="18" spans="2:56" ht="37.5" customHeight="1" x14ac:dyDescent="0.15">
      <c r="B18" s="225">
        <f t="shared" si="2"/>
        <v>5</v>
      </c>
      <c r="C18" s="861"/>
      <c r="D18" s="862"/>
      <c r="E18" s="863"/>
      <c r="F18" s="864"/>
      <c r="G18" s="865"/>
      <c r="H18" s="866"/>
      <c r="I18" s="866"/>
      <c r="J18" s="866"/>
      <c r="K18" s="867"/>
      <c r="L18" s="868"/>
      <c r="M18" s="869"/>
      <c r="N18" s="869"/>
      <c r="O18" s="870"/>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871">
        <f t="shared" ref="AU18:AU31" si="3">IF($AZ$3="４週",SUM(P18:AQ18),IF($AZ$3="暦月",SUM(P18:AT18),""))</f>
        <v>0</v>
      </c>
      <c r="AV18" s="872"/>
      <c r="AW18" s="873">
        <f t="shared" si="1"/>
        <v>0</v>
      </c>
      <c r="AX18" s="874"/>
      <c r="AY18" s="875"/>
      <c r="AZ18" s="876"/>
      <c r="BA18" s="876"/>
      <c r="BB18" s="876"/>
      <c r="BC18" s="876"/>
      <c r="BD18" s="877"/>
    </row>
    <row r="19" spans="2:56" ht="37.5" customHeight="1" x14ac:dyDescent="0.15">
      <c r="B19" s="225">
        <f t="shared" si="2"/>
        <v>6</v>
      </c>
      <c r="C19" s="861"/>
      <c r="D19" s="862"/>
      <c r="E19" s="863"/>
      <c r="F19" s="864"/>
      <c r="G19" s="865"/>
      <c r="H19" s="866"/>
      <c r="I19" s="866"/>
      <c r="J19" s="866"/>
      <c r="K19" s="867"/>
      <c r="L19" s="868"/>
      <c r="M19" s="869"/>
      <c r="N19" s="869"/>
      <c r="O19" s="870"/>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871">
        <f t="shared" si="3"/>
        <v>0</v>
      </c>
      <c r="AV19" s="872"/>
      <c r="AW19" s="873">
        <f t="shared" si="1"/>
        <v>0</v>
      </c>
      <c r="AX19" s="874"/>
      <c r="AY19" s="875"/>
      <c r="AZ19" s="876"/>
      <c r="BA19" s="876"/>
      <c r="BB19" s="876"/>
      <c r="BC19" s="876"/>
      <c r="BD19" s="877"/>
    </row>
    <row r="20" spans="2:56" ht="37.5" customHeight="1" x14ac:dyDescent="0.15">
      <c r="B20" s="225">
        <f t="shared" si="2"/>
        <v>7</v>
      </c>
      <c r="C20" s="861"/>
      <c r="D20" s="862"/>
      <c r="E20" s="863"/>
      <c r="F20" s="864"/>
      <c r="G20" s="865"/>
      <c r="H20" s="866"/>
      <c r="I20" s="866"/>
      <c r="J20" s="866"/>
      <c r="K20" s="867"/>
      <c r="L20" s="868"/>
      <c r="M20" s="869"/>
      <c r="N20" s="869"/>
      <c r="O20" s="870"/>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871">
        <f>IF($AZ$3="４週",SUM(P20:AQ20),IF($AZ$3="暦月",SUM(P20:AT20),""))</f>
        <v>0</v>
      </c>
      <c r="AV20" s="872"/>
      <c r="AW20" s="873">
        <f t="shared" si="1"/>
        <v>0</v>
      </c>
      <c r="AX20" s="874"/>
      <c r="AY20" s="875"/>
      <c r="AZ20" s="876"/>
      <c r="BA20" s="876"/>
      <c r="BB20" s="876"/>
      <c r="BC20" s="876"/>
      <c r="BD20" s="877"/>
    </row>
    <row r="21" spans="2:56" ht="37.5" customHeight="1" x14ac:dyDescent="0.15">
      <c r="B21" s="225">
        <f t="shared" si="2"/>
        <v>8</v>
      </c>
      <c r="C21" s="861"/>
      <c r="D21" s="862"/>
      <c r="E21" s="863"/>
      <c r="F21" s="864"/>
      <c r="G21" s="865"/>
      <c r="H21" s="866"/>
      <c r="I21" s="866"/>
      <c r="J21" s="866"/>
      <c r="K21" s="867"/>
      <c r="L21" s="868"/>
      <c r="M21" s="869"/>
      <c r="N21" s="869"/>
      <c r="O21" s="870"/>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871">
        <f t="shared" si="3"/>
        <v>0</v>
      </c>
      <c r="AV21" s="872"/>
      <c r="AW21" s="873">
        <f t="shared" si="1"/>
        <v>0</v>
      </c>
      <c r="AX21" s="874"/>
      <c r="AY21" s="875"/>
      <c r="AZ21" s="876"/>
      <c r="BA21" s="876"/>
      <c r="BB21" s="876"/>
      <c r="BC21" s="876"/>
      <c r="BD21" s="877"/>
    </row>
    <row r="22" spans="2:56" ht="37.5" customHeight="1" x14ac:dyDescent="0.15">
      <c r="B22" s="225">
        <f t="shared" si="2"/>
        <v>9</v>
      </c>
      <c r="C22" s="861"/>
      <c r="D22" s="862"/>
      <c r="E22" s="863"/>
      <c r="F22" s="864"/>
      <c r="G22" s="865"/>
      <c r="H22" s="866"/>
      <c r="I22" s="866"/>
      <c r="J22" s="866"/>
      <c r="K22" s="867"/>
      <c r="L22" s="868"/>
      <c r="M22" s="869"/>
      <c r="N22" s="869"/>
      <c r="O22" s="870"/>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871">
        <f t="shared" si="3"/>
        <v>0</v>
      </c>
      <c r="AV22" s="872"/>
      <c r="AW22" s="873">
        <f t="shared" si="1"/>
        <v>0</v>
      </c>
      <c r="AX22" s="874"/>
      <c r="AY22" s="875"/>
      <c r="AZ22" s="876"/>
      <c r="BA22" s="876"/>
      <c r="BB22" s="876"/>
      <c r="BC22" s="876"/>
      <c r="BD22" s="877"/>
    </row>
    <row r="23" spans="2:56" ht="37.5" customHeight="1" x14ac:dyDescent="0.15">
      <c r="B23" s="225">
        <f t="shared" si="2"/>
        <v>10</v>
      </c>
      <c r="C23" s="861"/>
      <c r="D23" s="862"/>
      <c r="E23" s="863"/>
      <c r="F23" s="864"/>
      <c r="G23" s="865"/>
      <c r="H23" s="866"/>
      <c r="I23" s="866"/>
      <c r="J23" s="866"/>
      <c r="K23" s="867"/>
      <c r="L23" s="868"/>
      <c r="M23" s="869"/>
      <c r="N23" s="869"/>
      <c r="O23" s="870"/>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871">
        <f t="shared" si="3"/>
        <v>0</v>
      </c>
      <c r="AV23" s="872"/>
      <c r="AW23" s="873">
        <f t="shared" si="1"/>
        <v>0</v>
      </c>
      <c r="AX23" s="874"/>
      <c r="AY23" s="875"/>
      <c r="AZ23" s="876"/>
      <c r="BA23" s="876"/>
      <c r="BB23" s="876"/>
      <c r="BC23" s="876"/>
      <c r="BD23" s="877"/>
    </row>
    <row r="24" spans="2:56" ht="37.5" customHeight="1" x14ac:dyDescent="0.15">
      <c r="B24" s="225">
        <f t="shared" si="2"/>
        <v>11</v>
      </c>
      <c r="C24" s="861"/>
      <c r="D24" s="862"/>
      <c r="E24" s="863"/>
      <c r="F24" s="864"/>
      <c r="G24" s="865"/>
      <c r="H24" s="866"/>
      <c r="I24" s="866"/>
      <c r="J24" s="866"/>
      <c r="K24" s="867"/>
      <c r="L24" s="868"/>
      <c r="M24" s="869"/>
      <c r="N24" s="869"/>
      <c r="O24" s="870"/>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871">
        <f t="shared" si="3"/>
        <v>0</v>
      </c>
      <c r="AV24" s="872"/>
      <c r="AW24" s="873">
        <f t="shared" si="1"/>
        <v>0</v>
      </c>
      <c r="AX24" s="874"/>
      <c r="AY24" s="875"/>
      <c r="AZ24" s="876"/>
      <c r="BA24" s="876"/>
      <c r="BB24" s="876"/>
      <c r="BC24" s="876"/>
      <c r="BD24" s="877"/>
    </row>
    <row r="25" spans="2:56" ht="37.5" customHeight="1" x14ac:dyDescent="0.15">
      <c r="B25" s="225">
        <f t="shared" si="2"/>
        <v>12</v>
      </c>
      <c r="C25" s="861"/>
      <c r="D25" s="862"/>
      <c r="E25" s="863"/>
      <c r="F25" s="864"/>
      <c r="G25" s="865"/>
      <c r="H25" s="866"/>
      <c r="I25" s="866"/>
      <c r="J25" s="866"/>
      <c r="K25" s="867"/>
      <c r="L25" s="868"/>
      <c r="M25" s="869"/>
      <c r="N25" s="869"/>
      <c r="O25" s="870"/>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871">
        <f t="shared" si="3"/>
        <v>0</v>
      </c>
      <c r="AV25" s="872"/>
      <c r="AW25" s="873">
        <f t="shared" si="1"/>
        <v>0</v>
      </c>
      <c r="AX25" s="874"/>
      <c r="AY25" s="875"/>
      <c r="AZ25" s="876"/>
      <c r="BA25" s="876"/>
      <c r="BB25" s="876"/>
      <c r="BC25" s="876"/>
      <c r="BD25" s="877"/>
    </row>
    <row r="26" spans="2:56" ht="37.5" customHeight="1" x14ac:dyDescent="0.15">
      <c r="B26" s="225">
        <f t="shared" si="2"/>
        <v>13</v>
      </c>
      <c r="C26" s="861"/>
      <c r="D26" s="862"/>
      <c r="E26" s="863"/>
      <c r="F26" s="864"/>
      <c r="G26" s="865"/>
      <c r="H26" s="866"/>
      <c r="I26" s="866"/>
      <c r="J26" s="866"/>
      <c r="K26" s="867"/>
      <c r="L26" s="868"/>
      <c r="M26" s="869"/>
      <c r="N26" s="869"/>
      <c r="O26" s="870"/>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871">
        <f t="shared" si="3"/>
        <v>0</v>
      </c>
      <c r="AV26" s="872"/>
      <c r="AW26" s="873">
        <f t="shared" si="1"/>
        <v>0</v>
      </c>
      <c r="AX26" s="874"/>
      <c r="AY26" s="875"/>
      <c r="AZ26" s="876"/>
      <c r="BA26" s="876"/>
      <c r="BB26" s="876"/>
      <c r="BC26" s="876"/>
      <c r="BD26" s="877"/>
    </row>
    <row r="27" spans="2:56" ht="37.5" customHeight="1" x14ac:dyDescent="0.15">
      <c r="B27" s="225">
        <f t="shared" si="2"/>
        <v>14</v>
      </c>
      <c r="C27" s="861"/>
      <c r="D27" s="862"/>
      <c r="E27" s="863"/>
      <c r="F27" s="864"/>
      <c r="G27" s="865"/>
      <c r="H27" s="866"/>
      <c r="I27" s="866"/>
      <c r="J27" s="866"/>
      <c r="K27" s="867"/>
      <c r="L27" s="868"/>
      <c r="M27" s="869"/>
      <c r="N27" s="869"/>
      <c r="O27" s="870"/>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871">
        <f t="shared" si="3"/>
        <v>0</v>
      </c>
      <c r="AV27" s="872"/>
      <c r="AW27" s="873">
        <f t="shared" si="1"/>
        <v>0</v>
      </c>
      <c r="AX27" s="874"/>
      <c r="AY27" s="875"/>
      <c r="AZ27" s="876"/>
      <c r="BA27" s="876"/>
      <c r="BB27" s="876"/>
      <c r="BC27" s="876"/>
      <c r="BD27" s="877"/>
    </row>
    <row r="28" spans="2:56" ht="37.5" customHeight="1" x14ac:dyDescent="0.15">
      <c r="B28" s="225">
        <f t="shared" si="2"/>
        <v>15</v>
      </c>
      <c r="C28" s="861"/>
      <c r="D28" s="862"/>
      <c r="E28" s="863"/>
      <c r="F28" s="864"/>
      <c r="G28" s="865"/>
      <c r="H28" s="866"/>
      <c r="I28" s="866"/>
      <c r="J28" s="866"/>
      <c r="K28" s="867"/>
      <c r="L28" s="868"/>
      <c r="M28" s="869"/>
      <c r="N28" s="869"/>
      <c r="O28" s="870"/>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871">
        <f t="shared" si="3"/>
        <v>0</v>
      </c>
      <c r="AV28" s="872"/>
      <c r="AW28" s="873">
        <f t="shared" si="1"/>
        <v>0</v>
      </c>
      <c r="AX28" s="874"/>
      <c r="AY28" s="875"/>
      <c r="AZ28" s="876"/>
      <c r="BA28" s="876"/>
      <c r="BB28" s="876"/>
      <c r="BC28" s="876"/>
      <c r="BD28" s="877"/>
    </row>
    <row r="29" spans="2:56" ht="37.5" customHeight="1" x14ac:dyDescent="0.15">
      <c r="B29" s="225">
        <f t="shared" si="2"/>
        <v>16</v>
      </c>
      <c r="C29" s="861"/>
      <c r="D29" s="862"/>
      <c r="E29" s="863"/>
      <c r="F29" s="864"/>
      <c r="G29" s="865"/>
      <c r="H29" s="866"/>
      <c r="I29" s="866"/>
      <c r="J29" s="866"/>
      <c r="K29" s="867"/>
      <c r="L29" s="868"/>
      <c r="M29" s="869"/>
      <c r="N29" s="869"/>
      <c r="O29" s="870"/>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871">
        <f t="shared" si="3"/>
        <v>0</v>
      </c>
      <c r="AV29" s="872"/>
      <c r="AW29" s="873">
        <f t="shared" si="1"/>
        <v>0</v>
      </c>
      <c r="AX29" s="874"/>
      <c r="AY29" s="875"/>
      <c r="AZ29" s="876"/>
      <c r="BA29" s="876"/>
      <c r="BB29" s="876"/>
      <c r="BC29" s="876"/>
      <c r="BD29" s="877"/>
    </row>
    <row r="30" spans="2:56" ht="37.5" customHeight="1" x14ac:dyDescent="0.15">
      <c r="B30" s="225">
        <f t="shared" si="2"/>
        <v>17</v>
      </c>
      <c r="C30" s="861"/>
      <c r="D30" s="862"/>
      <c r="E30" s="863"/>
      <c r="F30" s="864"/>
      <c r="G30" s="865"/>
      <c r="H30" s="866"/>
      <c r="I30" s="866"/>
      <c r="J30" s="866"/>
      <c r="K30" s="867"/>
      <c r="L30" s="868"/>
      <c r="M30" s="869"/>
      <c r="N30" s="869"/>
      <c r="O30" s="870"/>
      <c r="P30" s="226"/>
      <c r="Q30" s="227"/>
      <c r="R30" s="227"/>
      <c r="S30" s="227"/>
      <c r="T30" s="227"/>
      <c r="U30" s="227"/>
      <c r="V30" s="228"/>
      <c r="W30" s="226"/>
      <c r="X30" s="227"/>
      <c r="Y30" s="227"/>
      <c r="Z30" s="227"/>
      <c r="AA30" s="227"/>
      <c r="AB30" s="227"/>
      <c r="AC30" s="228"/>
      <c r="AD30" s="226"/>
      <c r="AE30" s="227"/>
      <c r="AF30" s="227"/>
      <c r="AG30" s="227"/>
      <c r="AH30" s="227"/>
      <c r="AI30" s="227"/>
      <c r="AJ30" s="228"/>
      <c r="AK30" s="226"/>
      <c r="AL30" s="227"/>
      <c r="AM30" s="227"/>
      <c r="AN30" s="227"/>
      <c r="AO30" s="227"/>
      <c r="AP30" s="227"/>
      <c r="AQ30" s="228"/>
      <c r="AR30" s="226"/>
      <c r="AS30" s="227"/>
      <c r="AT30" s="228"/>
      <c r="AU30" s="871">
        <f t="shared" si="3"/>
        <v>0</v>
      </c>
      <c r="AV30" s="872"/>
      <c r="AW30" s="873">
        <f t="shared" si="1"/>
        <v>0</v>
      </c>
      <c r="AX30" s="874"/>
      <c r="AY30" s="875"/>
      <c r="AZ30" s="876"/>
      <c r="BA30" s="876"/>
      <c r="BB30" s="876"/>
      <c r="BC30" s="876"/>
      <c r="BD30" s="877"/>
    </row>
    <row r="31" spans="2:56" ht="37.5" customHeight="1" thickBot="1" x14ac:dyDescent="0.2">
      <c r="B31" s="229">
        <f t="shared" si="2"/>
        <v>18</v>
      </c>
      <c r="C31" s="892"/>
      <c r="D31" s="893"/>
      <c r="E31" s="894"/>
      <c r="F31" s="895"/>
      <c r="G31" s="896"/>
      <c r="H31" s="897"/>
      <c r="I31" s="897"/>
      <c r="J31" s="897"/>
      <c r="K31" s="898"/>
      <c r="L31" s="899"/>
      <c r="M31" s="900"/>
      <c r="N31" s="900"/>
      <c r="O31" s="901"/>
      <c r="P31" s="230"/>
      <c r="Q31" s="231"/>
      <c r="R31" s="231"/>
      <c r="S31" s="231"/>
      <c r="T31" s="231"/>
      <c r="U31" s="231"/>
      <c r="V31" s="232"/>
      <c r="W31" s="230"/>
      <c r="X31" s="231"/>
      <c r="Y31" s="231"/>
      <c r="Z31" s="231"/>
      <c r="AA31" s="231"/>
      <c r="AB31" s="231"/>
      <c r="AC31" s="232"/>
      <c r="AD31" s="230"/>
      <c r="AE31" s="231"/>
      <c r="AF31" s="231"/>
      <c r="AG31" s="231"/>
      <c r="AH31" s="231"/>
      <c r="AI31" s="231"/>
      <c r="AJ31" s="232"/>
      <c r="AK31" s="230"/>
      <c r="AL31" s="231"/>
      <c r="AM31" s="231"/>
      <c r="AN31" s="231"/>
      <c r="AO31" s="231"/>
      <c r="AP31" s="231"/>
      <c r="AQ31" s="232"/>
      <c r="AR31" s="230"/>
      <c r="AS31" s="231"/>
      <c r="AT31" s="232"/>
      <c r="AU31" s="902">
        <f t="shared" si="3"/>
        <v>0</v>
      </c>
      <c r="AV31" s="903"/>
      <c r="AW31" s="904">
        <f t="shared" si="1"/>
        <v>0</v>
      </c>
      <c r="AX31" s="905"/>
      <c r="AY31" s="906"/>
      <c r="AZ31" s="907"/>
      <c r="BA31" s="907"/>
      <c r="BB31" s="907"/>
      <c r="BC31" s="907"/>
      <c r="BD31" s="908"/>
    </row>
    <row r="32" spans="2:56" ht="20.25" customHeight="1" x14ac:dyDescent="0.15">
      <c r="C32" s="233"/>
      <c r="D32" s="234"/>
      <c r="E32" s="235"/>
      <c r="AC32" s="211"/>
    </row>
    <row r="33" spans="2:26" ht="20.25" customHeight="1" x14ac:dyDescent="0.15">
      <c r="B33" s="202" t="s">
        <v>632</v>
      </c>
      <c r="C33" s="202"/>
      <c r="D33" s="202"/>
      <c r="E33" s="202"/>
      <c r="F33" s="202"/>
      <c r="G33" s="202"/>
      <c r="H33" s="202"/>
      <c r="I33" s="202"/>
      <c r="J33" s="202"/>
      <c r="K33" s="202"/>
      <c r="L33" s="209"/>
      <c r="M33" s="202"/>
      <c r="N33" s="202"/>
      <c r="O33" s="202"/>
      <c r="P33" s="202"/>
      <c r="Q33" s="202"/>
      <c r="R33" s="202"/>
      <c r="S33" s="202"/>
      <c r="T33" s="202" t="s">
        <v>633</v>
      </c>
      <c r="U33" s="202"/>
      <c r="V33" s="202"/>
      <c r="W33" s="202"/>
      <c r="X33" s="202"/>
      <c r="Y33" s="202"/>
      <c r="Z33" s="236"/>
    </row>
    <row r="34" spans="2:26" ht="20.25" customHeight="1" x14ac:dyDescent="0.15">
      <c r="B34" s="202"/>
      <c r="C34" s="918" t="s">
        <v>634</v>
      </c>
      <c r="D34" s="918"/>
      <c r="E34" s="918" t="s">
        <v>635</v>
      </c>
      <c r="F34" s="918"/>
      <c r="G34" s="918"/>
      <c r="H34" s="918"/>
      <c r="I34" s="202"/>
      <c r="J34" s="920" t="s">
        <v>636</v>
      </c>
      <c r="K34" s="920"/>
      <c r="L34" s="920"/>
      <c r="M34" s="920"/>
      <c r="N34" s="202"/>
      <c r="O34" s="202"/>
      <c r="P34" s="237" t="s">
        <v>637</v>
      </c>
      <c r="Q34" s="237"/>
      <c r="R34" s="202"/>
      <c r="S34" s="202"/>
      <c r="T34" s="909" t="s">
        <v>638</v>
      </c>
      <c r="U34" s="911"/>
      <c r="V34" s="909" t="s">
        <v>639</v>
      </c>
      <c r="W34" s="910"/>
      <c r="X34" s="910"/>
      <c r="Y34" s="911"/>
      <c r="Z34" s="236"/>
    </row>
    <row r="35" spans="2:26" ht="20.25" customHeight="1" x14ac:dyDescent="0.15">
      <c r="B35" s="202"/>
      <c r="C35" s="919"/>
      <c r="D35" s="919"/>
      <c r="E35" s="919" t="s">
        <v>640</v>
      </c>
      <c r="F35" s="919"/>
      <c r="G35" s="919" t="s">
        <v>641</v>
      </c>
      <c r="H35" s="919"/>
      <c r="I35" s="202"/>
      <c r="J35" s="919" t="s">
        <v>640</v>
      </c>
      <c r="K35" s="919"/>
      <c r="L35" s="919" t="s">
        <v>641</v>
      </c>
      <c r="M35" s="919"/>
      <c r="N35" s="202"/>
      <c r="O35" s="202"/>
      <c r="P35" s="237" t="s">
        <v>642</v>
      </c>
      <c r="Q35" s="237"/>
      <c r="R35" s="202"/>
      <c r="S35" s="202"/>
      <c r="T35" s="909" t="s">
        <v>643</v>
      </c>
      <c r="U35" s="911"/>
      <c r="V35" s="909" t="s">
        <v>644</v>
      </c>
      <c r="W35" s="910"/>
      <c r="X35" s="910"/>
      <c r="Y35" s="911"/>
      <c r="Z35" s="238"/>
    </row>
    <row r="36" spans="2:26" ht="20.25" customHeight="1" x14ac:dyDescent="0.15">
      <c r="B36" s="202"/>
      <c r="C36" s="909" t="s">
        <v>643</v>
      </c>
      <c r="D36" s="911"/>
      <c r="E36" s="912">
        <f>SUMIFS($AU$14:$AV$31,$C$14:$D$31,"介護支援専門員",$E$14:$F$31,"A")</f>
        <v>0</v>
      </c>
      <c r="F36" s="913"/>
      <c r="G36" s="914">
        <f>SUMIFS($AW$14:$AX$31,$C$14:$D$31,"介護支援専門員",$E$14:$F$31,"A")</f>
        <v>0</v>
      </c>
      <c r="H36" s="915"/>
      <c r="I36" s="239"/>
      <c r="J36" s="916">
        <v>0</v>
      </c>
      <c r="K36" s="917"/>
      <c r="L36" s="916">
        <v>0</v>
      </c>
      <c r="M36" s="917"/>
      <c r="N36" s="239"/>
      <c r="O36" s="239"/>
      <c r="P36" s="916">
        <v>0</v>
      </c>
      <c r="Q36" s="917"/>
      <c r="R36" s="202"/>
      <c r="S36" s="202"/>
      <c r="T36" s="909" t="s">
        <v>645</v>
      </c>
      <c r="U36" s="911"/>
      <c r="V36" s="909" t="s">
        <v>646</v>
      </c>
      <c r="W36" s="910"/>
      <c r="X36" s="910"/>
      <c r="Y36" s="911"/>
      <c r="Z36" s="240"/>
    </row>
    <row r="37" spans="2:26" ht="20.25" customHeight="1" x14ac:dyDescent="0.15">
      <c r="B37" s="202"/>
      <c r="C37" s="909" t="s">
        <v>645</v>
      </c>
      <c r="D37" s="911"/>
      <c r="E37" s="912">
        <f>SUMIFS($AU$14:$AV$31,$C$14:$D$31,"介護支援専門員",$E$14:$F$31,"B")</f>
        <v>0</v>
      </c>
      <c r="F37" s="913"/>
      <c r="G37" s="914">
        <f>SUMIFS($AW$14:$AX$31,$C$14:$D$31,"介護支援専門員",$E$14:$F$31,"B")</f>
        <v>0</v>
      </c>
      <c r="H37" s="915"/>
      <c r="I37" s="239"/>
      <c r="J37" s="916">
        <v>0</v>
      </c>
      <c r="K37" s="917"/>
      <c r="L37" s="916">
        <v>0</v>
      </c>
      <c r="M37" s="917"/>
      <c r="N37" s="239"/>
      <c r="O37" s="239"/>
      <c r="P37" s="916">
        <v>0</v>
      </c>
      <c r="Q37" s="917"/>
      <c r="R37" s="202"/>
      <c r="S37" s="202"/>
      <c r="T37" s="909" t="s">
        <v>647</v>
      </c>
      <c r="U37" s="911"/>
      <c r="V37" s="909" t="s">
        <v>648</v>
      </c>
      <c r="W37" s="910"/>
      <c r="X37" s="910"/>
      <c r="Y37" s="911"/>
      <c r="Z37" s="240"/>
    </row>
    <row r="38" spans="2:26" ht="20.25" customHeight="1" x14ac:dyDescent="0.15">
      <c r="B38" s="202"/>
      <c r="C38" s="909" t="s">
        <v>647</v>
      </c>
      <c r="D38" s="911"/>
      <c r="E38" s="912">
        <f>SUMIFS($AU$14:$AV$31,$C$14:$D$31,"介護支援専門員",$E$14:$F$31,"C")</f>
        <v>0</v>
      </c>
      <c r="F38" s="913"/>
      <c r="G38" s="914">
        <f>SUMIFS($AW$14:$AX$31,$C$14:$D$31,"介護支援専門員",$E$14:$F$31,"C")</f>
        <v>0</v>
      </c>
      <c r="H38" s="915"/>
      <c r="I38" s="239"/>
      <c r="J38" s="916">
        <v>0</v>
      </c>
      <c r="K38" s="917"/>
      <c r="L38" s="921">
        <v>0</v>
      </c>
      <c r="M38" s="922"/>
      <c r="N38" s="239"/>
      <c r="O38" s="239"/>
      <c r="P38" s="912" t="s">
        <v>649</v>
      </c>
      <c r="Q38" s="913"/>
      <c r="R38" s="202"/>
      <c r="S38" s="202"/>
      <c r="T38" s="909" t="s">
        <v>650</v>
      </c>
      <c r="U38" s="911"/>
      <c r="V38" s="909" t="s">
        <v>651</v>
      </c>
      <c r="W38" s="910"/>
      <c r="X38" s="910"/>
      <c r="Y38" s="911"/>
      <c r="Z38" s="241"/>
    </row>
    <row r="39" spans="2:26" ht="20.25" customHeight="1" x14ac:dyDescent="0.15">
      <c r="B39" s="202"/>
      <c r="C39" s="909" t="s">
        <v>650</v>
      </c>
      <c r="D39" s="911"/>
      <c r="E39" s="912">
        <f>SUMIFS($AU$14:$AV$31,$C$14:$D$31,"介護支援専門員",$E$14:$F$31,"D")</f>
        <v>0</v>
      </c>
      <c r="F39" s="913"/>
      <c r="G39" s="914">
        <f>SUMIFS($AW$14:$AX$31,$C$14:$D$31,"介護支援専門員",$E$14:$F$31,"D")</f>
        <v>0</v>
      </c>
      <c r="H39" s="915"/>
      <c r="I39" s="239"/>
      <c r="J39" s="916">
        <v>0</v>
      </c>
      <c r="K39" s="917"/>
      <c r="L39" s="921">
        <v>0</v>
      </c>
      <c r="M39" s="922"/>
      <c r="N39" s="239"/>
      <c r="O39" s="239"/>
      <c r="P39" s="912" t="s">
        <v>649</v>
      </c>
      <c r="Q39" s="913"/>
      <c r="R39" s="202"/>
      <c r="S39" s="202"/>
      <c r="T39" s="202"/>
      <c r="U39" s="924"/>
      <c r="V39" s="924"/>
      <c r="W39" s="925"/>
      <c r="X39" s="925"/>
      <c r="Y39" s="242"/>
      <c r="Z39" s="242"/>
    </row>
    <row r="40" spans="2:26" ht="20.25" customHeight="1" x14ac:dyDescent="0.15">
      <c r="B40" s="202"/>
      <c r="C40" s="909" t="s">
        <v>652</v>
      </c>
      <c r="D40" s="911"/>
      <c r="E40" s="912">
        <f>SUM(E36:F39)</f>
        <v>0</v>
      </c>
      <c r="F40" s="913"/>
      <c r="G40" s="914">
        <f>SUM(G36:H39)</f>
        <v>0</v>
      </c>
      <c r="H40" s="915"/>
      <c r="I40" s="239"/>
      <c r="J40" s="912">
        <f>SUM(J36:K39)</f>
        <v>0</v>
      </c>
      <c r="K40" s="913"/>
      <c r="L40" s="912">
        <f>SUM(L36:M39)</f>
        <v>0</v>
      </c>
      <c r="M40" s="913"/>
      <c r="N40" s="239"/>
      <c r="O40" s="239"/>
      <c r="P40" s="912">
        <f>SUM(P36:Q37)</f>
        <v>0</v>
      </c>
      <c r="Q40" s="913"/>
      <c r="R40" s="202"/>
      <c r="S40" s="202"/>
      <c r="T40" s="202"/>
      <c r="U40" s="924"/>
      <c r="V40" s="924"/>
      <c r="W40" s="925"/>
      <c r="X40" s="925"/>
      <c r="Y40" s="243"/>
      <c r="Z40" s="243"/>
    </row>
    <row r="41" spans="2:26" ht="20.25" customHeight="1" x14ac:dyDescent="0.15">
      <c r="B41" s="202"/>
      <c r="C41" s="202"/>
      <c r="D41" s="202"/>
      <c r="E41" s="202"/>
      <c r="F41" s="202"/>
      <c r="G41" s="202"/>
      <c r="H41" s="202"/>
      <c r="I41" s="202"/>
      <c r="J41" s="202"/>
      <c r="K41" s="202"/>
      <c r="L41" s="209"/>
      <c r="M41" s="202"/>
      <c r="N41" s="202"/>
      <c r="O41" s="202"/>
      <c r="P41" s="202"/>
      <c r="Q41" s="202"/>
      <c r="R41" s="202"/>
      <c r="S41" s="202"/>
      <c r="T41" s="202"/>
      <c r="U41" s="236"/>
      <c r="V41" s="236"/>
      <c r="W41" s="236"/>
      <c r="X41" s="236"/>
      <c r="Y41" s="236"/>
      <c r="Z41" s="236"/>
    </row>
    <row r="42" spans="2:26" ht="20.25" customHeight="1" x14ac:dyDescent="0.15">
      <c r="B42" s="202"/>
      <c r="C42" s="209" t="s">
        <v>653</v>
      </c>
      <c r="D42" s="202"/>
      <c r="E42" s="202"/>
      <c r="F42" s="202"/>
      <c r="G42" s="202"/>
      <c r="H42" s="202"/>
      <c r="I42" s="244" t="s">
        <v>654</v>
      </c>
      <c r="J42" s="932" t="s">
        <v>607</v>
      </c>
      <c r="K42" s="933"/>
      <c r="L42" s="245"/>
      <c r="M42" s="244"/>
      <c r="N42" s="202"/>
      <c r="O42" s="202"/>
      <c r="P42" s="202"/>
      <c r="Q42" s="202"/>
      <c r="R42" s="202"/>
      <c r="S42" s="202"/>
      <c r="T42" s="202"/>
      <c r="U42" s="246"/>
      <c r="V42" s="236"/>
      <c r="W42" s="236"/>
      <c r="X42" s="236"/>
      <c r="Y42" s="236"/>
      <c r="Z42" s="236"/>
    </row>
    <row r="43" spans="2:26" ht="20.25" customHeight="1" x14ac:dyDescent="0.15">
      <c r="B43" s="202"/>
      <c r="C43" s="202" t="s">
        <v>655</v>
      </c>
      <c r="D43" s="202"/>
      <c r="E43" s="202"/>
      <c r="F43" s="202"/>
      <c r="G43" s="202"/>
      <c r="H43" s="202" t="s">
        <v>656</v>
      </c>
      <c r="I43" s="202"/>
      <c r="J43" s="202"/>
      <c r="K43" s="202"/>
      <c r="L43" s="209"/>
      <c r="M43" s="202"/>
      <c r="N43" s="202"/>
      <c r="O43" s="202"/>
      <c r="P43" s="202"/>
      <c r="Q43" s="202"/>
      <c r="R43" s="202"/>
      <c r="S43" s="202"/>
      <c r="T43" s="202"/>
      <c r="U43" s="236"/>
      <c r="V43" s="236"/>
      <c r="W43" s="236"/>
      <c r="X43" s="236"/>
      <c r="Y43" s="236"/>
      <c r="Z43" s="236"/>
    </row>
    <row r="44" spans="2:26" ht="20.25" customHeight="1" x14ac:dyDescent="0.15">
      <c r="B44" s="202"/>
      <c r="C44" s="202" t="str">
        <f>IF($J$42="週","対象時間数（週平均）","対象時間数（当月合計）")</f>
        <v>対象時間数（当月合計）</v>
      </c>
      <c r="D44" s="202"/>
      <c r="E44" s="202"/>
      <c r="F44" s="202"/>
      <c r="G44" s="202"/>
      <c r="H44" s="202" t="str">
        <f>IF($J$42="週","週に勤務すべき時間数","当月に勤務すべき時間数")</f>
        <v>当月に勤務すべき時間数</v>
      </c>
      <c r="I44" s="202"/>
      <c r="J44" s="202"/>
      <c r="K44" s="202"/>
      <c r="L44" s="209"/>
      <c r="M44" s="919" t="s">
        <v>657</v>
      </c>
      <c r="N44" s="919"/>
      <c r="O44" s="919"/>
      <c r="P44" s="919"/>
      <c r="Q44" s="202"/>
      <c r="R44" s="202"/>
      <c r="S44" s="202"/>
      <c r="T44" s="202"/>
      <c r="U44" s="236"/>
      <c r="V44" s="236"/>
      <c r="W44" s="236"/>
      <c r="X44" s="236"/>
      <c r="Y44" s="236"/>
      <c r="Z44" s="236"/>
    </row>
    <row r="45" spans="2:26" ht="20.25" customHeight="1" x14ac:dyDescent="0.15">
      <c r="B45" s="202"/>
      <c r="C45" s="934">
        <f>IF($J$42="週",L40,J40)</f>
        <v>0</v>
      </c>
      <c r="D45" s="935"/>
      <c r="E45" s="935"/>
      <c r="F45" s="936"/>
      <c r="G45" s="247" t="s">
        <v>658</v>
      </c>
      <c r="H45" s="909">
        <f>IF($J$42="週",$AV$5,$AZ$5)</f>
        <v>0</v>
      </c>
      <c r="I45" s="910"/>
      <c r="J45" s="910"/>
      <c r="K45" s="911"/>
      <c r="L45" s="247" t="s">
        <v>659</v>
      </c>
      <c r="M45" s="926" t="e">
        <f>ROUNDDOWN(C45/H45,1)</f>
        <v>#DIV/0!</v>
      </c>
      <c r="N45" s="927"/>
      <c r="O45" s="927"/>
      <c r="P45" s="928"/>
      <c r="Q45" s="202"/>
      <c r="R45" s="202"/>
      <c r="S45" s="202"/>
      <c r="T45" s="202"/>
      <c r="U45" s="923"/>
      <c r="V45" s="923"/>
      <c r="W45" s="923"/>
      <c r="X45" s="923"/>
      <c r="Y45" s="240"/>
      <c r="Z45" s="236"/>
    </row>
    <row r="46" spans="2:26" ht="20.25" customHeight="1" x14ac:dyDescent="0.15">
      <c r="B46" s="202"/>
      <c r="C46" s="202"/>
      <c r="D46" s="202"/>
      <c r="E46" s="202"/>
      <c r="F46" s="202"/>
      <c r="G46" s="202"/>
      <c r="H46" s="202"/>
      <c r="I46" s="202"/>
      <c r="J46" s="202"/>
      <c r="K46" s="202"/>
      <c r="L46" s="209"/>
      <c r="M46" s="202" t="s">
        <v>660</v>
      </c>
      <c r="N46" s="202"/>
      <c r="O46" s="202"/>
      <c r="P46" s="202"/>
      <c r="Q46" s="202"/>
      <c r="R46" s="202"/>
      <c r="S46" s="202"/>
      <c r="T46" s="202"/>
      <c r="U46" s="236"/>
      <c r="V46" s="236"/>
      <c r="W46" s="236"/>
      <c r="X46" s="236"/>
      <c r="Y46" s="236"/>
      <c r="Z46" s="236"/>
    </row>
    <row r="47" spans="2:26" ht="20.25" customHeight="1" x14ac:dyDescent="0.15">
      <c r="B47" s="202"/>
      <c r="C47" s="202" t="s">
        <v>661</v>
      </c>
      <c r="D47" s="202"/>
      <c r="E47" s="202"/>
      <c r="F47" s="202"/>
      <c r="G47" s="202"/>
      <c r="H47" s="202"/>
      <c r="I47" s="202"/>
      <c r="J47" s="202"/>
      <c r="K47" s="202"/>
      <c r="L47" s="209"/>
      <c r="M47" s="202"/>
      <c r="N47" s="202"/>
      <c r="O47" s="202"/>
      <c r="P47" s="202"/>
      <c r="Q47" s="202"/>
      <c r="R47" s="202"/>
      <c r="S47" s="202"/>
      <c r="T47" s="202"/>
      <c r="U47" s="202"/>
      <c r="V47" s="248"/>
      <c r="W47" s="249"/>
      <c r="X47" s="249"/>
      <c r="Y47" s="202"/>
      <c r="Z47" s="202"/>
    </row>
    <row r="48" spans="2:26" ht="20.25" customHeight="1" x14ac:dyDescent="0.15">
      <c r="B48" s="202"/>
      <c r="C48" s="202" t="s">
        <v>637</v>
      </c>
      <c r="D48" s="202"/>
      <c r="E48" s="202"/>
      <c r="F48" s="202"/>
      <c r="G48" s="202"/>
      <c r="H48" s="202"/>
      <c r="I48" s="202"/>
      <c r="J48" s="202"/>
      <c r="K48" s="202"/>
      <c r="L48" s="209"/>
      <c r="M48" s="247"/>
      <c r="N48" s="247"/>
      <c r="O48" s="247"/>
      <c r="P48" s="247"/>
      <c r="Q48" s="202"/>
      <c r="R48" s="202"/>
      <c r="S48" s="202"/>
      <c r="T48" s="202"/>
      <c r="U48" s="202"/>
      <c r="V48" s="248"/>
      <c r="W48" s="249"/>
      <c r="X48" s="249"/>
      <c r="Y48" s="202"/>
      <c r="Z48" s="202"/>
    </row>
    <row r="49" spans="2:58" ht="20.25" customHeight="1" x14ac:dyDescent="0.15">
      <c r="B49" s="202"/>
      <c r="C49" s="202" t="s">
        <v>662</v>
      </c>
      <c r="D49" s="202"/>
      <c r="E49" s="202"/>
      <c r="F49" s="202"/>
      <c r="G49" s="202"/>
      <c r="H49" s="202" t="s">
        <v>663</v>
      </c>
      <c r="I49" s="202"/>
      <c r="J49" s="202"/>
      <c r="K49" s="202"/>
      <c r="L49" s="202"/>
      <c r="M49" s="919" t="s">
        <v>652</v>
      </c>
      <c r="N49" s="919"/>
      <c r="O49" s="919"/>
      <c r="P49" s="919"/>
      <c r="Q49" s="202"/>
      <c r="R49" s="202"/>
      <c r="S49" s="202"/>
      <c r="T49" s="202"/>
      <c r="U49" s="202"/>
      <c r="V49" s="248"/>
      <c r="W49" s="249"/>
      <c r="X49" s="249"/>
      <c r="Y49" s="202"/>
      <c r="Z49" s="202"/>
    </row>
    <row r="50" spans="2:58" ht="20.25" customHeight="1" x14ac:dyDescent="0.15">
      <c r="B50" s="202"/>
      <c r="C50" s="909">
        <f>P40</f>
        <v>0</v>
      </c>
      <c r="D50" s="910"/>
      <c r="E50" s="910"/>
      <c r="F50" s="911"/>
      <c r="G50" s="247" t="s">
        <v>664</v>
      </c>
      <c r="H50" s="926" t="e">
        <f>M45</f>
        <v>#DIV/0!</v>
      </c>
      <c r="I50" s="927"/>
      <c r="J50" s="927"/>
      <c r="K50" s="928"/>
      <c r="L50" s="247" t="s">
        <v>659</v>
      </c>
      <c r="M50" s="929" t="e">
        <f>ROUNDDOWN(C50+H50,1)</f>
        <v>#DIV/0!</v>
      </c>
      <c r="N50" s="930"/>
      <c r="O50" s="930"/>
      <c r="P50" s="931"/>
      <c r="Q50" s="202"/>
      <c r="R50" s="202"/>
      <c r="S50" s="202"/>
      <c r="T50" s="202"/>
      <c r="U50" s="202"/>
      <c r="V50" s="248"/>
      <c r="W50" s="249"/>
      <c r="X50" s="249"/>
      <c r="Y50" s="202"/>
      <c r="Z50" s="202"/>
    </row>
    <row r="51" spans="2:58" ht="20.25" customHeight="1" x14ac:dyDescent="0.15">
      <c r="B51" s="202"/>
      <c r="C51" s="202"/>
      <c r="D51" s="202"/>
      <c r="E51" s="202"/>
      <c r="F51" s="202"/>
      <c r="G51" s="202"/>
      <c r="H51" s="202"/>
      <c r="I51" s="202"/>
      <c r="J51" s="202"/>
      <c r="K51" s="202"/>
      <c r="L51" s="202"/>
      <c r="M51" s="202"/>
      <c r="N51" s="209"/>
      <c r="O51" s="202"/>
      <c r="P51" s="202"/>
      <c r="Q51" s="202"/>
      <c r="R51" s="202"/>
      <c r="S51" s="202"/>
      <c r="T51" s="202"/>
      <c r="U51" s="202"/>
      <c r="V51" s="248"/>
      <c r="W51" s="249"/>
      <c r="X51" s="249"/>
      <c r="Y51" s="202"/>
      <c r="Z51" s="202"/>
    </row>
    <row r="52" spans="2:58" ht="20.25" customHeight="1" x14ac:dyDescent="0.15">
      <c r="C52" s="211"/>
      <c r="D52" s="211"/>
      <c r="T52" s="211"/>
      <c r="AJ52" s="250"/>
      <c r="AK52" s="251"/>
      <c r="AL52" s="251"/>
      <c r="BE52" s="251"/>
    </row>
    <row r="53" spans="2:58" ht="20.25" customHeight="1" x14ac:dyDescent="0.15">
      <c r="C53" s="211"/>
      <c r="D53" s="211"/>
      <c r="U53" s="211"/>
      <c r="AK53" s="250"/>
      <c r="AL53" s="251"/>
      <c r="AM53" s="251"/>
      <c r="BF53" s="251"/>
    </row>
    <row r="54" spans="2:58" ht="20.25" customHeight="1" x14ac:dyDescent="0.15">
      <c r="D54" s="211"/>
      <c r="U54" s="211"/>
      <c r="AK54" s="250"/>
      <c r="AL54" s="251"/>
      <c r="AM54" s="251"/>
      <c r="BF54" s="251"/>
    </row>
    <row r="55" spans="2:58" ht="20.25" customHeight="1" x14ac:dyDescent="0.15">
      <c r="C55" s="211"/>
      <c r="D55" s="211"/>
      <c r="U55" s="211"/>
      <c r="AK55" s="250"/>
      <c r="AL55" s="251"/>
      <c r="AM55" s="251"/>
      <c r="BF55" s="251"/>
    </row>
    <row r="56" spans="2:58" ht="20.25" customHeight="1" x14ac:dyDescent="0.15">
      <c r="C56" s="250"/>
      <c r="D56" s="250"/>
      <c r="E56" s="250"/>
      <c r="F56" s="250"/>
      <c r="G56" s="250"/>
      <c r="H56" s="250"/>
      <c r="I56" s="250"/>
      <c r="J56" s="250"/>
      <c r="K56" s="250"/>
      <c r="L56" s="250"/>
      <c r="M56" s="250"/>
      <c r="N56" s="250"/>
      <c r="O56" s="250"/>
      <c r="P56" s="250"/>
      <c r="Q56" s="250"/>
      <c r="R56" s="250"/>
      <c r="S56" s="250"/>
      <c r="T56" s="250"/>
      <c r="U56" s="251"/>
      <c r="V56" s="251"/>
      <c r="W56" s="250"/>
      <c r="X56" s="250"/>
      <c r="Y56" s="250"/>
      <c r="Z56" s="250"/>
      <c r="AA56" s="250"/>
      <c r="AB56" s="250"/>
      <c r="AC56" s="250"/>
      <c r="AD56" s="250"/>
      <c r="AE56" s="250"/>
      <c r="AF56" s="250"/>
      <c r="AG56" s="250"/>
      <c r="AH56" s="250"/>
      <c r="AI56" s="250"/>
      <c r="AJ56" s="250"/>
      <c r="AK56" s="250"/>
      <c r="AL56" s="251"/>
      <c r="AM56" s="251"/>
      <c r="BF56" s="251"/>
    </row>
    <row r="57" spans="2:58" ht="20.25" customHeight="1" x14ac:dyDescent="0.15">
      <c r="C57" s="250"/>
      <c r="D57" s="250"/>
      <c r="E57" s="250"/>
      <c r="F57" s="250"/>
      <c r="G57" s="250"/>
      <c r="H57" s="250"/>
      <c r="I57" s="250"/>
      <c r="J57" s="250"/>
      <c r="K57" s="250"/>
      <c r="L57" s="250"/>
      <c r="M57" s="250"/>
      <c r="N57" s="250"/>
      <c r="O57" s="250"/>
      <c r="P57" s="250"/>
      <c r="Q57" s="250"/>
      <c r="R57" s="250"/>
      <c r="S57" s="250"/>
      <c r="T57" s="250"/>
      <c r="U57" s="251"/>
      <c r="V57" s="251"/>
      <c r="W57" s="250"/>
      <c r="X57" s="250"/>
      <c r="Y57" s="250"/>
      <c r="Z57" s="250"/>
      <c r="AA57" s="250"/>
      <c r="AB57" s="250"/>
      <c r="AC57" s="250"/>
      <c r="AD57" s="250"/>
      <c r="AE57" s="250"/>
      <c r="AF57" s="250"/>
      <c r="AG57" s="250"/>
      <c r="AH57" s="250"/>
      <c r="AI57" s="250"/>
      <c r="AJ57" s="250"/>
      <c r="AK57" s="250"/>
      <c r="AL57" s="251"/>
      <c r="AM57" s="251"/>
      <c r="BF57" s="251"/>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2"/>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8">
    <dataValidation allowBlank="1" showInputMessage="1" showErrorMessage="1" error="入力可能範囲　32～40" sqref="AZ6" xr:uid="{41D7E78D-00B5-463C-AA8D-4FFBA9D9E9AA}"/>
    <dataValidation type="list" allowBlank="1" showInputMessage="1" sqref="E14:F31" xr:uid="{59A4A260-AF56-43AC-9360-4C0AA73298E0}">
      <formula1>"A, B, C, D"</formula1>
    </dataValidation>
    <dataValidation type="list" allowBlank="1" showInputMessage="1" showErrorMessage="1" sqref="AZ4:BC4" xr:uid="{F9CFE51C-DF08-4FAE-8997-4DD0C10FD860}">
      <formula1>"予定,実績,予定・実績"</formula1>
    </dataValidation>
    <dataValidation type="list" errorStyle="warning" allowBlank="1" showInputMessage="1" error="リストにない場合のみ、入力してください。" sqref="G14:K31" xr:uid="{621A8913-7AE1-499E-B3E7-2018BB0745D2}">
      <formula1>INDIRECT(C14)</formula1>
    </dataValidation>
    <dataValidation type="list" allowBlank="1" showInputMessage="1" sqref="C14:D31" xr:uid="{648F43A8-AEA3-45BB-8674-4AE60F835986}">
      <formula1>職種</formula1>
    </dataValidation>
    <dataValidation type="list" allowBlank="1" showInputMessage="1" showErrorMessage="1" sqref="AZ3" xr:uid="{B1FE0597-AEE4-463C-8284-3B6FD83C0F6F}">
      <formula1>"４週,暦月"</formula1>
    </dataValidation>
    <dataValidation type="list" allowBlank="1" showInputMessage="1" showErrorMessage="1" sqref="J42:K42" xr:uid="{B9CF7720-BFB0-4BDA-80C3-7C88977ADE6E}">
      <formula1>"週,暦月"</formula1>
    </dataValidation>
    <dataValidation type="decimal" allowBlank="1" showInputMessage="1" showErrorMessage="1" error="入力可能範囲　32～40" sqref="AV5" xr:uid="{FA498C6F-C1F7-4E90-A66B-A7B4EAC44DCC}">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AA78-D70D-4073-B31E-0DD7F8CE3234}">
  <sheetPr>
    <pageSetUpPr fitToPage="1"/>
  </sheetPr>
  <dimension ref="B1:BF139"/>
  <sheetViews>
    <sheetView showGridLines="0" view="pageBreakPreview" zoomScale="70" zoomScaleNormal="100" zoomScaleSheetLayoutView="70" workbookViewId="0">
      <selection activeCell="Y14" sqref="Y14"/>
    </sheetView>
  </sheetViews>
  <sheetFormatPr defaultColWidth="4.5" defaultRowHeight="20.25" customHeight="1" x14ac:dyDescent="0.15"/>
  <cols>
    <col min="1" max="1" width="1.375" style="210" customWidth="1"/>
    <col min="2" max="56" width="5.625" style="210" customWidth="1"/>
    <col min="57" max="16384" width="4.5" style="210"/>
  </cols>
  <sheetData>
    <row r="1" spans="2:57" s="182" customFormat="1" ht="20.25" customHeight="1" x14ac:dyDescent="0.15">
      <c r="C1" s="183" t="s">
        <v>595</v>
      </c>
      <c r="D1" s="183"/>
      <c r="G1" s="184" t="s">
        <v>596</v>
      </c>
      <c r="J1" s="183"/>
      <c r="K1" s="183"/>
      <c r="L1" s="183"/>
      <c r="M1" s="183"/>
      <c r="AK1" s="185" t="s">
        <v>597</v>
      </c>
      <c r="AL1" s="185" t="s">
        <v>598</v>
      </c>
      <c r="AM1" s="820" t="s">
        <v>599</v>
      </c>
      <c r="AN1" s="820"/>
      <c r="AO1" s="820"/>
      <c r="AP1" s="820"/>
      <c r="AQ1" s="820"/>
      <c r="AR1" s="820"/>
      <c r="AS1" s="820"/>
      <c r="AT1" s="820"/>
      <c r="AU1" s="820"/>
      <c r="AV1" s="820"/>
      <c r="AW1" s="820"/>
      <c r="AX1" s="820"/>
      <c r="AY1" s="820"/>
      <c r="AZ1" s="820"/>
      <c r="BA1" s="820"/>
      <c r="BB1" s="186" t="s">
        <v>600</v>
      </c>
    </row>
    <row r="2" spans="2:57" s="187" customFormat="1" ht="20.25" customHeight="1" x14ac:dyDescent="0.15">
      <c r="D2" s="184"/>
      <c r="H2" s="184"/>
      <c r="I2" s="185"/>
      <c r="J2" s="185"/>
      <c r="K2" s="185"/>
      <c r="L2" s="185"/>
      <c r="M2" s="185"/>
      <c r="T2" s="185" t="s">
        <v>601</v>
      </c>
      <c r="U2" s="821">
        <v>8</v>
      </c>
      <c r="V2" s="821"/>
      <c r="W2" s="185" t="s">
        <v>598</v>
      </c>
      <c r="X2" s="822">
        <f>IF(U2=0,"",YEAR(DATE(2018+U2,1,1)))</f>
        <v>2026</v>
      </c>
      <c r="Y2" s="822"/>
      <c r="Z2" s="187" t="s">
        <v>602</v>
      </c>
      <c r="AA2" s="187" t="s">
        <v>603</v>
      </c>
      <c r="AB2" s="821">
        <v>6</v>
      </c>
      <c r="AC2" s="821"/>
      <c r="AD2" s="187" t="s">
        <v>604</v>
      </c>
      <c r="AJ2" s="186"/>
      <c r="AK2" s="185" t="s">
        <v>605</v>
      </c>
      <c r="AL2" s="185" t="s">
        <v>598</v>
      </c>
      <c r="AM2" s="821"/>
      <c r="AN2" s="821"/>
      <c r="AO2" s="821"/>
      <c r="AP2" s="821"/>
      <c r="AQ2" s="821"/>
      <c r="AR2" s="821"/>
      <c r="AS2" s="821"/>
      <c r="AT2" s="821"/>
      <c r="AU2" s="821"/>
      <c r="AV2" s="821"/>
      <c r="AW2" s="821"/>
      <c r="AX2" s="821"/>
      <c r="AY2" s="821"/>
      <c r="AZ2" s="821"/>
      <c r="BA2" s="821"/>
      <c r="BB2" s="186" t="s">
        <v>600</v>
      </c>
      <c r="BC2" s="185"/>
      <c r="BD2" s="185"/>
      <c r="BE2" s="185"/>
    </row>
    <row r="3" spans="2:57" s="187" customFormat="1" ht="20.25" customHeight="1" x14ac:dyDescent="0.15">
      <c r="D3" s="184"/>
      <c r="H3" s="184"/>
      <c r="I3" s="185"/>
      <c r="J3" s="185"/>
      <c r="K3" s="185"/>
      <c r="L3" s="185"/>
      <c r="M3" s="185"/>
      <c r="T3" s="188"/>
      <c r="U3" s="189"/>
      <c r="V3" s="189"/>
      <c r="W3" s="190"/>
      <c r="X3" s="189"/>
      <c r="Y3" s="189"/>
      <c r="Z3" s="191"/>
      <c r="AA3" s="191"/>
      <c r="AB3" s="189"/>
      <c r="AC3" s="189"/>
      <c r="AD3" s="192"/>
      <c r="AJ3" s="186"/>
      <c r="AK3" s="185"/>
      <c r="AL3" s="185"/>
      <c r="AM3" s="193"/>
      <c r="AN3" s="193"/>
      <c r="AO3" s="193"/>
      <c r="AP3" s="193"/>
      <c r="AQ3" s="193"/>
      <c r="AR3" s="193"/>
      <c r="AS3" s="193"/>
      <c r="AT3" s="193"/>
      <c r="AU3" s="193"/>
      <c r="AV3" s="193"/>
      <c r="AW3" s="193"/>
      <c r="AX3" s="193"/>
      <c r="AY3" s="194" t="s">
        <v>606</v>
      </c>
      <c r="AZ3" s="823" t="s">
        <v>607</v>
      </c>
      <c r="BA3" s="823"/>
      <c r="BB3" s="823"/>
      <c r="BC3" s="823"/>
      <c r="BD3" s="185"/>
      <c r="BE3" s="185"/>
    </row>
    <row r="4" spans="2:57" s="187" customFormat="1" ht="20.25" customHeight="1" x14ac:dyDescent="0.15">
      <c r="B4" s="195"/>
      <c r="C4" s="195"/>
      <c r="D4" s="195"/>
      <c r="E4" s="195"/>
      <c r="F4" s="195"/>
      <c r="G4" s="195"/>
      <c r="H4" s="195"/>
      <c r="I4" s="195"/>
      <c r="J4" s="196"/>
      <c r="K4" s="197"/>
      <c r="L4" s="197"/>
      <c r="M4" s="197"/>
      <c r="N4" s="197"/>
      <c r="O4" s="197"/>
      <c r="P4" s="198"/>
      <c r="Q4" s="197"/>
      <c r="R4" s="197"/>
      <c r="Z4" s="191"/>
      <c r="AA4" s="191"/>
      <c r="AB4" s="189"/>
      <c r="AC4" s="189"/>
      <c r="AD4" s="192"/>
      <c r="AJ4" s="186"/>
      <c r="AK4" s="185"/>
      <c r="AL4" s="185"/>
      <c r="AM4" s="193"/>
      <c r="AN4" s="193"/>
      <c r="AO4" s="193"/>
      <c r="AP4" s="193"/>
      <c r="AQ4" s="193"/>
      <c r="AR4" s="193"/>
      <c r="AS4" s="193"/>
      <c r="AT4" s="193"/>
      <c r="AU4" s="193"/>
      <c r="AV4" s="193"/>
      <c r="AW4" s="193"/>
      <c r="AX4" s="193"/>
      <c r="AY4" s="194" t="s">
        <v>608</v>
      </c>
      <c r="AZ4" s="823" t="s">
        <v>609</v>
      </c>
      <c r="BA4" s="823"/>
      <c r="BB4" s="823"/>
      <c r="BC4" s="823"/>
      <c r="BD4" s="185"/>
      <c r="BE4" s="185"/>
    </row>
    <row r="5" spans="2:57" s="187" customFormat="1" ht="20.25" customHeight="1" x14ac:dyDescent="0.15">
      <c r="B5" s="199"/>
      <c r="C5" s="199"/>
      <c r="D5" s="199"/>
      <c r="E5" s="199"/>
      <c r="F5" s="199"/>
      <c r="G5" s="199"/>
      <c r="H5" s="199"/>
      <c r="I5" s="199"/>
      <c r="J5" s="197"/>
      <c r="K5" s="200"/>
      <c r="L5" s="201"/>
      <c r="M5" s="201"/>
      <c r="N5" s="201"/>
      <c r="O5" s="201"/>
      <c r="P5" s="199"/>
      <c r="Q5" s="195"/>
      <c r="R5" s="195"/>
      <c r="S5" s="182"/>
      <c r="Z5" s="191"/>
      <c r="AA5" s="191"/>
      <c r="AB5" s="189"/>
      <c r="AC5" s="189"/>
      <c r="AD5" s="182"/>
      <c r="AE5" s="182"/>
      <c r="AF5" s="182"/>
      <c r="AG5" s="182"/>
      <c r="AJ5" s="182" t="s">
        <v>610</v>
      </c>
      <c r="AK5" s="182"/>
      <c r="AL5" s="182"/>
      <c r="AM5" s="182"/>
      <c r="AN5" s="182"/>
      <c r="AO5" s="182"/>
      <c r="AP5" s="182"/>
      <c r="AQ5" s="182"/>
      <c r="AR5" s="195"/>
      <c r="AS5" s="195"/>
      <c r="AT5" s="202"/>
      <c r="AU5" s="182"/>
      <c r="AV5" s="824"/>
      <c r="AW5" s="825"/>
      <c r="AX5" s="202" t="s">
        <v>611</v>
      </c>
      <c r="AY5" s="182"/>
      <c r="AZ5" s="824"/>
      <c r="BA5" s="825"/>
      <c r="BB5" s="202" t="s">
        <v>612</v>
      </c>
      <c r="BC5" s="182"/>
      <c r="BE5" s="185"/>
    </row>
    <row r="6" spans="2:57" s="187" customFormat="1" ht="20.25" customHeight="1" x14ac:dyDescent="0.15">
      <c r="B6" s="199"/>
      <c r="C6" s="199"/>
      <c r="D6" s="199"/>
      <c r="E6" s="199"/>
      <c r="F6" s="199"/>
      <c r="G6" s="199"/>
      <c r="H6" s="199"/>
      <c r="I6" s="199"/>
      <c r="J6" s="197"/>
      <c r="K6" s="200"/>
      <c r="L6" s="201"/>
      <c r="M6" s="201"/>
      <c r="N6" s="201"/>
      <c r="O6" s="201"/>
      <c r="P6" s="199"/>
      <c r="Q6" s="195"/>
      <c r="R6" s="195"/>
      <c r="S6" s="182"/>
      <c r="Z6" s="191"/>
      <c r="AA6" s="191"/>
      <c r="AB6" s="189"/>
      <c r="AC6" s="189"/>
      <c r="AD6" s="182"/>
      <c r="AE6" s="182"/>
      <c r="AF6" s="182"/>
      <c r="AG6" s="182"/>
      <c r="AJ6" s="182"/>
      <c r="AK6" s="182"/>
      <c r="AL6" s="182"/>
      <c r="AM6" s="182"/>
      <c r="AN6" s="182"/>
      <c r="AO6" s="182"/>
      <c r="AP6" s="182"/>
      <c r="AQ6" s="182" t="s">
        <v>613</v>
      </c>
      <c r="AR6" s="182"/>
      <c r="AS6" s="203"/>
      <c r="AT6" s="203"/>
      <c r="AU6" s="203"/>
      <c r="AV6" s="182"/>
      <c r="AW6" s="182"/>
      <c r="AX6" s="204"/>
      <c r="AY6" s="182"/>
      <c r="AZ6" s="824"/>
      <c r="BA6" s="825"/>
      <c r="BB6" s="202" t="s">
        <v>614</v>
      </c>
      <c r="BC6" s="182"/>
      <c r="BE6" s="185"/>
    </row>
    <row r="7" spans="2:57" s="187" customFormat="1" ht="20.25" customHeight="1" x14ac:dyDescent="0.15">
      <c r="B7" s="199"/>
      <c r="C7" s="199"/>
      <c r="D7" s="199"/>
      <c r="E7" s="199"/>
      <c r="F7" s="199"/>
      <c r="G7" s="199"/>
      <c r="H7" s="199"/>
      <c r="I7" s="199"/>
      <c r="J7" s="199"/>
      <c r="K7" s="205"/>
      <c r="L7" s="205"/>
      <c r="M7" s="205"/>
      <c r="N7" s="199"/>
      <c r="O7" s="206"/>
      <c r="P7" s="207"/>
      <c r="Q7" s="207"/>
      <c r="R7" s="208"/>
      <c r="S7" s="203"/>
      <c r="Z7" s="191"/>
      <c r="AA7" s="191"/>
      <c r="AB7" s="189"/>
      <c r="AC7" s="189"/>
      <c r="AD7" s="202"/>
      <c r="AE7" s="182"/>
      <c r="AF7" s="182"/>
      <c r="AG7" s="182"/>
      <c r="AL7" s="182"/>
      <c r="AM7" s="182"/>
      <c r="AN7" s="209"/>
      <c r="AO7" s="204"/>
      <c r="AP7" s="204"/>
      <c r="AQ7" s="203"/>
      <c r="AR7" s="203"/>
      <c r="AS7" s="203"/>
      <c r="AT7" s="203"/>
      <c r="AU7" s="203"/>
      <c r="AV7" s="203"/>
      <c r="AW7" s="182" t="s">
        <v>615</v>
      </c>
      <c r="AX7" s="182"/>
      <c r="AY7" s="182"/>
      <c r="AZ7" s="826">
        <f>DAY(EOMONTH(DATE(X2,AB2,1),0))</f>
        <v>30</v>
      </c>
      <c r="BA7" s="827"/>
      <c r="BB7" s="202" t="s">
        <v>616</v>
      </c>
      <c r="BE7" s="185"/>
    </row>
    <row r="8" spans="2:57" ht="5.0999999999999996" customHeight="1" thickBot="1" x14ac:dyDescent="0.2">
      <c r="C8" s="211"/>
      <c r="D8" s="211"/>
      <c r="S8" s="211"/>
      <c r="AJ8" s="211"/>
      <c r="BC8" s="212"/>
      <c r="BD8" s="212"/>
      <c r="BE8" s="212"/>
    </row>
    <row r="9" spans="2:57" ht="20.25" customHeight="1" thickBot="1" x14ac:dyDescent="0.2">
      <c r="B9" s="828" t="s">
        <v>617</v>
      </c>
      <c r="C9" s="831" t="s">
        <v>618</v>
      </c>
      <c r="D9" s="832"/>
      <c r="E9" s="837" t="s">
        <v>619</v>
      </c>
      <c r="F9" s="832"/>
      <c r="G9" s="837" t="s">
        <v>620</v>
      </c>
      <c r="H9" s="831"/>
      <c r="I9" s="831"/>
      <c r="J9" s="831"/>
      <c r="K9" s="832"/>
      <c r="L9" s="837" t="s">
        <v>621</v>
      </c>
      <c r="M9" s="831"/>
      <c r="N9" s="831"/>
      <c r="O9" s="840"/>
      <c r="P9" s="843" t="s">
        <v>622</v>
      </c>
      <c r="Q9" s="844"/>
      <c r="R9" s="844"/>
      <c r="S9" s="844"/>
      <c r="T9" s="844"/>
      <c r="U9" s="844"/>
      <c r="V9" s="844"/>
      <c r="W9" s="844"/>
      <c r="X9" s="844"/>
      <c r="Y9" s="844"/>
      <c r="Z9" s="844"/>
      <c r="AA9" s="844"/>
      <c r="AB9" s="844"/>
      <c r="AC9" s="844"/>
      <c r="AD9" s="844"/>
      <c r="AE9" s="844"/>
      <c r="AF9" s="844"/>
      <c r="AG9" s="844"/>
      <c r="AH9" s="844"/>
      <c r="AI9" s="844"/>
      <c r="AJ9" s="844"/>
      <c r="AK9" s="844"/>
      <c r="AL9" s="844"/>
      <c r="AM9" s="844"/>
      <c r="AN9" s="844"/>
      <c r="AO9" s="844"/>
      <c r="AP9" s="844"/>
      <c r="AQ9" s="844"/>
      <c r="AR9" s="844"/>
      <c r="AS9" s="844"/>
      <c r="AT9" s="844"/>
      <c r="AU9" s="845" t="str">
        <f>IF(AZ3="４週","(10)1～4週目の勤務時間数合計","(11)1か月の勤務時間数合計")</f>
        <v>(11)1か月の勤務時間数合計</v>
      </c>
      <c r="AV9" s="846"/>
      <c r="AW9" s="845" t="s">
        <v>623</v>
      </c>
      <c r="AX9" s="846"/>
      <c r="AY9" s="853" t="s">
        <v>624</v>
      </c>
      <c r="AZ9" s="853"/>
      <c r="BA9" s="853"/>
      <c r="BB9" s="853"/>
      <c r="BC9" s="853"/>
      <c r="BD9" s="853"/>
    </row>
    <row r="10" spans="2:57" ht="20.25" customHeight="1" thickBot="1" x14ac:dyDescent="0.2">
      <c r="B10" s="829"/>
      <c r="C10" s="833"/>
      <c r="D10" s="834"/>
      <c r="E10" s="838"/>
      <c r="F10" s="834"/>
      <c r="G10" s="838"/>
      <c r="H10" s="833"/>
      <c r="I10" s="833"/>
      <c r="J10" s="833"/>
      <c r="K10" s="834"/>
      <c r="L10" s="838"/>
      <c r="M10" s="833"/>
      <c r="N10" s="833"/>
      <c r="O10" s="841"/>
      <c r="P10" s="855" t="s">
        <v>625</v>
      </c>
      <c r="Q10" s="856"/>
      <c r="R10" s="856"/>
      <c r="S10" s="856"/>
      <c r="T10" s="856"/>
      <c r="U10" s="856"/>
      <c r="V10" s="857"/>
      <c r="W10" s="855" t="s">
        <v>626</v>
      </c>
      <c r="X10" s="856"/>
      <c r="Y10" s="856"/>
      <c r="Z10" s="856"/>
      <c r="AA10" s="856"/>
      <c r="AB10" s="856"/>
      <c r="AC10" s="857"/>
      <c r="AD10" s="855" t="s">
        <v>627</v>
      </c>
      <c r="AE10" s="856"/>
      <c r="AF10" s="856"/>
      <c r="AG10" s="856"/>
      <c r="AH10" s="856"/>
      <c r="AI10" s="856"/>
      <c r="AJ10" s="857"/>
      <c r="AK10" s="855" t="s">
        <v>628</v>
      </c>
      <c r="AL10" s="856"/>
      <c r="AM10" s="856"/>
      <c r="AN10" s="856"/>
      <c r="AO10" s="856"/>
      <c r="AP10" s="856"/>
      <c r="AQ10" s="857"/>
      <c r="AR10" s="855" t="s">
        <v>629</v>
      </c>
      <c r="AS10" s="856"/>
      <c r="AT10" s="857"/>
      <c r="AU10" s="847"/>
      <c r="AV10" s="848"/>
      <c r="AW10" s="847"/>
      <c r="AX10" s="848"/>
      <c r="AY10" s="853"/>
      <c r="AZ10" s="853"/>
      <c r="BA10" s="853"/>
      <c r="BB10" s="853"/>
      <c r="BC10" s="853"/>
      <c r="BD10" s="853"/>
    </row>
    <row r="11" spans="2:57" ht="20.25" customHeight="1" thickBot="1" x14ac:dyDescent="0.2">
      <c r="B11" s="829"/>
      <c r="C11" s="833"/>
      <c r="D11" s="834"/>
      <c r="E11" s="838"/>
      <c r="F11" s="834"/>
      <c r="G11" s="838"/>
      <c r="H11" s="833"/>
      <c r="I11" s="833"/>
      <c r="J11" s="833"/>
      <c r="K11" s="834"/>
      <c r="L11" s="838"/>
      <c r="M11" s="833"/>
      <c r="N11" s="833"/>
      <c r="O11" s="841"/>
      <c r="P11" s="213">
        <f>DAY(DATE($X$2,$AB$2,1))</f>
        <v>1</v>
      </c>
      <c r="Q11" s="214">
        <f>DAY(DATE($X$2,$AB$2,2))</f>
        <v>2</v>
      </c>
      <c r="R11" s="214">
        <f>DAY(DATE($X$2,$AB$2,3))</f>
        <v>3</v>
      </c>
      <c r="S11" s="214">
        <f>DAY(DATE($X$2,$AB$2,4))</f>
        <v>4</v>
      </c>
      <c r="T11" s="214">
        <f>DAY(DATE($X$2,$AB$2,5))</f>
        <v>5</v>
      </c>
      <c r="U11" s="214">
        <f>DAY(DATE($X$2,$AB$2,6))</f>
        <v>6</v>
      </c>
      <c r="V11" s="215">
        <f>DAY(DATE($X$2,$AB$2,7))</f>
        <v>7</v>
      </c>
      <c r="W11" s="213">
        <f>DAY(DATE($X$2,$AB$2,8))</f>
        <v>8</v>
      </c>
      <c r="X11" s="214">
        <f>DAY(DATE($X$2,$AB$2,9))</f>
        <v>9</v>
      </c>
      <c r="Y11" s="214">
        <f>DAY(DATE($X$2,$AB$2,10))</f>
        <v>10</v>
      </c>
      <c r="Z11" s="214">
        <f>DAY(DATE($X$2,$AB$2,11))</f>
        <v>11</v>
      </c>
      <c r="AA11" s="214">
        <f>DAY(DATE($X$2,$AB$2,12))</f>
        <v>12</v>
      </c>
      <c r="AB11" s="214">
        <f>DAY(DATE($X$2,$AB$2,13))</f>
        <v>13</v>
      </c>
      <c r="AC11" s="215">
        <f>DAY(DATE($X$2,$AB$2,14))</f>
        <v>14</v>
      </c>
      <c r="AD11" s="213">
        <f>DAY(DATE($X$2,$AB$2,15))</f>
        <v>15</v>
      </c>
      <c r="AE11" s="214">
        <f>DAY(DATE($X$2,$AB$2,16))</f>
        <v>16</v>
      </c>
      <c r="AF11" s="214">
        <f>DAY(DATE($X$2,$AB$2,17))</f>
        <v>17</v>
      </c>
      <c r="AG11" s="214">
        <f>DAY(DATE($X$2,$AB$2,18))</f>
        <v>18</v>
      </c>
      <c r="AH11" s="214">
        <f>DAY(DATE($X$2,$AB$2,19))</f>
        <v>19</v>
      </c>
      <c r="AI11" s="214">
        <f>DAY(DATE($X$2,$AB$2,20))</f>
        <v>20</v>
      </c>
      <c r="AJ11" s="215">
        <f>DAY(DATE($X$2,$AB$2,21))</f>
        <v>21</v>
      </c>
      <c r="AK11" s="213">
        <f>DAY(DATE($X$2,$AB$2,22))</f>
        <v>22</v>
      </c>
      <c r="AL11" s="214">
        <f>DAY(DATE($X$2,$AB$2,23))</f>
        <v>23</v>
      </c>
      <c r="AM11" s="214">
        <f>DAY(DATE($X$2,$AB$2,24))</f>
        <v>24</v>
      </c>
      <c r="AN11" s="214">
        <f>DAY(DATE($X$2,$AB$2,25))</f>
        <v>25</v>
      </c>
      <c r="AO11" s="214">
        <f>DAY(DATE($X$2,$AB$2,26))</f>
        <v>26</v>
      </c>
      <c r="AP11" s="214">
        <f>DAY(DATE($X$2,$AB$2,27))</f>
        <v>27</v>
      </c>
      <c r="AQ11" s="215">
        <f>DAY(DATE($X$2,$AB$2,28))</f>
        <v>28</v>
      </c>
      <c r="AR11" s="213">
        <f>IF(AZ3="暦月",IF(DAY(DATE($X$2,$AB$2,29))=29,29,""),"")</f>
        <v>29</v>
      </c>
      <c r="AS11" s="214">
        <f>IF(AZ3="暦月",IF(DAY(DATE($X$2,$AB$2,30))=30,30,""),"")</f>
        <v>30</v>
      </c>
      <c r="AT11" s="215" t="str">
        <f>IF(AZ3="暦月",IF(DAY(DATE($X$2,$AB$2,31))=31,31,""),"")</f>
        <v/>
      </c>
      <c r="AU11" s="847"/>
      <c r="AV11" s="848"/>
      <c r="AW11" s="847"/>
      <c r="AX11" s="848"/>
      <c r="AY11" s="853"/>
      <c r="AZ11" s="853"/>
      <c r="BA11" s="853"/>
      <c r="BB11" s="853"/>
      <c r="BC11" s="853"/>
      <c r="BD11" s="853"/>
    </row>
    <row r="12" spans="2:57" ht="20.25" hidden="1" customHeight="1" thickBot="1" x14ac:dyDescent="0.2">
      <c r="B12" s="829"/>
      <c r="C12" s="833"/>
      <c r="D12" s="834"/>
      <c r="E12" s="838"/>
      <c r="F12" s="834"/>
      <c r="G12" s="838"/>
      <c r="H12" s="833"/>
      <c r="I12" s="833"/>
      <c r="J12" s="833"/>
      <c r="K12" s="834"/>
      <c r="L12" s="838"/>
      <c r="M12" s="833"/>
      <c r="N12" s="833"/>
      <c r="O12" s="841"/>
      <c r="P12" s="213">
        <f>WEEKDAY(DATE($X$2,$AB$2,1))</f>
        <v>2</v>
      </c>
      <c r="Q12" s="214">
        <f>WEEKDAY(DATE($X$2,$AB$2,2))</f>
        <v>3</v>
      </c>
      <c r="R12" s="214">
        <f>WEEKDAY(DATE($X$2,$AB$2,3))</f>
        <v>4</v>
      </c>
      <c r="S12" s="214">
        <f>WEEKDAY(DATE($X$2,$AB$2,4))</f>
        <v>5</v>
      </c>
      <c r="T12" s="214">
        <f>WEEKDAY(DATE($X$2,$AB$2,5))</f>
        <v>6</v>
      </c>
      <c r="U12" s="214">
        <f>WEEKDAY(DATE($X$2,$AB$2,6))</f>
        <v>7</v>
      </c>
      <c r="V12" s="215">
        <f>WEEKDAY(DATE($X$2,$AB$2,7))</f>
        <v>1</v>
      </c>
      <c r="W12" s="213">
        <f>WEEKDAY(DATE($X$2,$AB$2,8))</f>
        <v>2</v>
      </c>
      <c r="X12" s="214">
        <f>WEEKDAY(DATE($X$2,$AB$2,9))</f>
        <v>3</v>
      </c>
      <c r="Y12" s="214">
        <f>WEEKDAY(DATE($X$2,$AB$2,10))</f>
        <v>4</v>
      </c>
      <c r="Z12" s="214">
        <f>WEEKDAY(DATE($X$2,$AB$2,11))</f>
        <v>5</v>
      </c>
      <c r="AA12" s="214">
        <f>WEEKDAY(DATE($X$2,$AB$2,12))</f>
        <v>6</v>
      </c>
      <c r="AB12" s="214">
        <f>WEEKDAY(DATE($X$2,$AB$2,13))</f>
        <v>7</v>
      </c>
      <c r="AC12" s="215">
        <f>WEEKDAY(DATE($X$2,$AB$2,14))</f>
        <v>1</v>
      </c>
      <c r="AD12" s="213">
        <f>WEEKDAY(DATE($X$2,$AB$2,15))</f>
        <v>2</v>
      </c>
      <c r="AE12" s="214">
        <f>WEEKDAY(DATE($X$2,$AB$2,16))</f>
        <v>3</v>
      </c>
      <c r="AF12" s="214">
        <f>WEEKDAY(DATE($X$2,$AB$2,17))</f>
        <v>4</v>
      </c>
      <c r="AG12" s="214">
        <f>WEEKDAY(DATE($X$2,$AB$2,18))</f>
        <v>5</v>
      </c>
      <c r="AH12" s="214">
        <f>WEEKDAY(DATE($X$2,$AB$2,19))</f>
        <v>6</v>
      </c>
      <c r="AI12" s="214">
        <f>WEEKDAY(DATE($X$2,$AB$2,20))</f>
        <v>7</v>
      </c>
      <c r="AJ12" s="215">
        <f>WEEKDAY(DATE($X$2,$AB$2,21))</f>
        <v>1</v>
      </c>
      <c r="AK12" s="213">
        <f>WEEKDAY(DATE($X$2,$AB$2,22))</f>
        <v>2</v>
      </c>
      <c r="AL12" s="214">
        <f>WEEKDAY(DATE($X$2,$AB$2,23))</f>
        <v>3</v>
      </c>
      <c r="AM12" s="214">
        <f>WEEKDAY(DATE($X$2,$AB$2,24))</f>
        <v>4</v>
      </c>
      <c r="AN12" s="214">
        <f>WEEKDAY(DATE($X$2,$AB$2,25))</f>
        <v>5</v>
      </c>
      <c r="AO12" s="214">
        <f>WEEKDAY(DATE($X$2,$AB$2,26))</f>
        <v>6</v>
      </c>
      <c r="AP12" s="214">
        <f>WEEKDAY(DATE($X$2,$AB$2,27))</f>
        <v>7</v>
      </c>
      <c r="AQ12" s="215">
        <f>WEEKDAY(DATE($X$2,$AB$2,28))</f>
        <v>1</v>
      </c>
      <c r="AR12" s="213">
        <f>IF(AR11=29,WEEKDAY(DATE($X$2,$AB$2,29)),0)</f>
        <v>2</v>
      </c>
      <c r="AS12" s="214">
        <f>IF(AS11=30,WEEKDAY(DATE($X$2,$AB$2,30)),0)</f>
        <v>3</v>
      </c>
      <c r="AT12" s="215">
        <f>IF(AT11=31,WEEKDAY(DATE($X$2,$AB$2,31)),0)</f>
        <v>0</v>
      </c>
      <c r="AU12" s="849"/>
      <c r="AV12" s="850"/>
      <c r="AW12" s="849"/>
      <c r="AX12" s="850"/>
      <c r="AY12" s="854"/>
      <c r="AZ12" s="854"/>
      <c r="BA12" s="854"/>
      <c r="BB12" s="854"/>
      <c r="BC12" s="854"/>
      <c r="BD12" s="854"/>
    </row>
    <row r="13" spans="2:57" ht="20.25" customHeight="1" thickBot="1" x14ac:dyDescent="0.2">
      <c r="B13" s="830"/>
      <c r="C13" s="835"/>
      <c r="D13" s="836"/>
      <c r="E13" s="839"/>
      <c r="F13" s="836"/>
      <c r="G13" s="839"/>
      <c r="H13" s="835"/>
      <c r="I13" s="835"/>
      <c r="J13" s="835"/>
      <c r="K13" s="836"/>
      <c r="L13" s="839"/>
      <c r="M13" s="835"/>
      <c r="N13" s="835"/>
      <c r="O13" s="842"/>
      <c r="P13" s="217" t="str">
        <f>IF(P12=1,"日",IF(P12=2,"月",IF(P12=3,"火",IF(P12=4,"水",IF(P12=5,"木",IF(P12=6,"金","土"))))))</f>
        <v>月</v>
      </c>
      <c r="Q13" s="218" t="str">
        <f t="shared" ref="Q13:AQ13" si="0">IF(Q12=1,"日",IF(Q12=2,"月",IF(Q12=3,"火",IF(Q12=4,"水",IF(Q12=5,"木",IF(Q12=6,"金","土"))))))</f>
        <v>火</v>
      </c>
      <c r="R13" s="218" t="str">
        <f t="shared" si="0"/>
        <v>水</v>
      </c>
      <c r="S13" s="218" t="str">
        <f t="shared" si="0"/>
        <v>木</v>
      </c>
      <c r="T13" s="218" t="str">
        <f t="shared" si="0"/>
        <v>金</v>
      </c>
      <c r="U13" s="218" t="str">
        <f t="shared" si="0"/>
        <v>土</v>
      </c>
      <c r="V13" s="219" t="str">
        <f t="shared" si="0"/>
        <v>日</v>
      </c>
      <c r="W13" s="217" t="str">
        <f t="shared" si="0"/>
        <v>月</v>
      </c>
      <c r="X13" s="218" t="str">
        <f t="shared" si="0"/>
        <v>火</v>
      </c>
      <c r="Y13" s="218" t="str">
        <f t="shared" si="0"/>
        <v>水</v>
      </c>
      <c r="Z13" s="218" t="str">
        <f t="shared" si="0"/>
        <v>木</v>
      </c>
      <c r="AA13" s="218" t="str">
        <f t="shared" si="0"/>
        <v>金</v>
      </c>
      <c r="AB13" s="218" t="str">
        <f t="shared" si="0"/>
        <v>土</v>
      </c>
      <c r="AC13" s="219" t="str">
        <f t="shared" si="0"/>
        <v>日</v>
      </c>
      <c r="AD13" s="217" t="str">
        <f t="shared" si="0"/>
        <v>月</v>
      </c>
      <c r="AE13" s="218" t="str">
        <f t="shared" si="0"/>
        <v>火</v>
      </c>
      <c r="AF13" s="218" t="str">
        <f t="shared" si="0"/>
        <v>水</v>
      </c>
      <c r="AG13" s="218" t="str">
        <f t="shared" si="0"/>
        <v>木</v>
      </c>
      <c r="AH13" s="218" t="str">
        <f t="shared" si="0"/>
        <v>金</v>
      </c>
      <c r="AI13" s="218" t="str">
        <f t="shared" si="0"/>
        <v>土</v>
      </c>
      <c r="AJ13" s="219" t="str">
        <f t="shared" si="0"/>
        <v>日</v>
      </c>
      <c r="AK13" s="217" t="str">
        <f t="shared" si="0"/>
        <v>月</v>
      </c>
      <c r="AL13" s="218" t="str">
        <f t="shared" si="0"/>
        <v>火</v>
      </c>
      <c r="AM13" s="218" t="str">
        <f t="shared" si="0"/>
        <v>水</v>
      </c>
      <c r="AN13" s="218" t="str">
        <f t="shared" si="0"/>
        <v>木</v>
      </c>
      <c r="AO13" s="218" t="str">
        <f t="shared" si="0"/>
        <v>金</v>
      </c>
      <c r="AP13" s="218" t="str">
        <f t="shared" si="0"/>
        <v>土</v>
      </c>
      <c r="AQ13" s="219" t="str">
        <f t="shared" si="0"/>
        <v>日</v>
      </c>
      <c r="AR13" s="218" t="str">
        <f>IF(AR12=1,"日",IF(AR12=2,"月",IF(AR12=3,"火",IF(AR12=4,"水",IF(AR12=5,"木",IF(AR12=6,"金",IF(AR12=0,"","土")))))))</f>
        <v>月</v>
      </c>
      <c r="AS13" s="218" t="str">
        <f>IF(AS12=1,"日",IF(AS12=2,"月",IF(AS12=3,"火",IF(AS12=4,"水",IF(AS12=5,"木",IF(AS12=6,"金",IF(AS12=0,"","土")))))))</f>
        <v>火</v>
      </c>
      <c r="AT13" s="218" t="str">
        <f>IF(AT12=1,"日",IF(AT12=2,"月",IF(AT12=3,"火",IF(AT12=4,"水",IF(AT12=5,"木",IF(AT12=6,"金",IF(AT12=0,"","土")))))))</f>
        <v/>
      </c>
      <c r="AU13" s="851"/>
      <c r="AV13" s="852"/>
      <c r="AW13" s="851"/>
      <c r="AX13" s="852"/>
      <c r="AY13" s="853"/>
      <c r="AZ13" s="853"/>
      <c r="BA13" s="853"/>
      <c r="BB13" s="853"/>
      <c r="BC13" s="853"/>
      <c r="BD13" s="853"/>
    </row>
    <row r="14" spans="2:57" ht="34.5" customHeight="1" x14ac:dyDescent="0.15">
      <c r="B14" s="252">
        <v>1</v>
      </c>
      <c r="C14" s="878" t="s">
        <v>630</v>
      </c>
      <c r="D14" s="879"/>
      <c r="E14" s="880"/>
      <c r="F14" s="881"/>
      <c r="G14" s="882" t="s">
        <v>631</v>
      </c>
      <c r="H14" s="883"/>
      <c r="I14" s="883"/>
      <c r="J14" s="883"/>
      <c r="K14" s="884"/>
      <c r="L14" s="885"/>
      <c r="M14" s="886"/>
      <c r="N14" s="886"/>
      <c r="O14" s="887"/>
      <c r="P14" s="222"/>
      <c r="Q14" s="223"/>
      <c r="R14" s="223"/>
      <c r="S14" s="223"/>
      <c r="T14" s="223"/>
      <c r="U14" s="223"/>
      <c r="V14" s="224"/>
      <c r="W14" s="222"/>
      <c r="X14" s="223"/>
      <c r="Y14" s="223"/>
      <c r="Z14" s="223"/>
      <c r="AA14" s="223"/>
      <c r="AB14" s="223"/>
      <c r="AC14" s="224"/>
      <c r="AD14" s="222"/>
      <c r="AE14" s="223"/>
      <c r="AF14" s="223"/>
      <c r="AG14" s="223"/>
      <c r="AH14" s="223"/>
      <c r="AI14" s="223"/>
      <c r="AJ14" s="224"/>
      <c r="AK14" s="222"/>
      <c r="AL14" s="223"/>
      <c r="AM14" s="223"/>
      <c r="AN14" s="223"/>
      <c r="AO14" s="223"/>
      <c r="AP14" s="223"/>
      <c r="AQ14" s="224"/>
      <c r="AR14" s="222"/>
      <c r="AS14" s="223"/>
      <c r="AT14" s="224"/>
      <c r="AU14" s="888">
        <f>IF($AZ$3="４週",SUM(P14:AQ14),IF($AZ$3="暦月",SUM(P14:AT14),""))</f>
        <v>0</v>
      </c>
      <c r="AV14" s="889"/>
      <c r="AW14" s="890">
        <f t="shared" ref="AW14:AW77" si="1">IF($AZ$3="４週",AU14/4,IF($AZ$3="暦月",AU14/($AZ$7/7),""))</f>
        <v>0</v>
      </c>
      <c r="AX14" s="891"/>
      <c r="AY14" s="858"/>
      <c r="AZ14" s="859"/>
      <c r="BA14" s="859"/>
      <c r="BB14" s="859"/>
      <c r="BC14" s="859"/>
      <c r="BD14" s="860"/>
    </row>
    <row r="15" spans="2:57" ht="34.5" customHeight="1" x14ac:dyDescent="0.15">
      <c r="B15" s="225">
        <f t="shared" ref="B15:B78" si="2">B14+1</f>
        <v>2</v>
      </c>
      <c r="C15" s="861"/>
      <c r="D15" s="862"/>
      <c r="E15" s="863"/>
      <c r="F15" s="864"/>
      <c r="G15" s="865"/>
      <c r="H15" s="866"/>
      <c r="I15" s="866"/>
      <c r="J15" s="866"/>
      <c r="K15" s="867"/>
      <c r="L15" s="868"/>
      <c r="M15" s="869"/>
      <c r="N15" s="869"/>
      <c r="O15" s="870"/>
      <c r="P15" s="226"/>
      <c r="Q15" s="227"/>
      <c r="R15" s="227"/>
      <c r="S15" s="227"/>
      <c r="T15" s="227"/>
      <c r="U15" s="227"/>
      <c r="V15" s="228"/>
      <c r="W15" s="226"/>
      <c r="X15" s="227"/>
      <c r="Y15" s="227"/>
      <c r="Z15" s="227"/>
      <c r="AA15" s="227"/>
      <c r="AB15" s="227"/>
      <c r="AC15" s="228"/>
      <c r="AD15" s="226"/>
      <c r="AE15" s="227"/>
      <c r="AF15" s="227"/>
      <c r="AG15" s="227"/>
      <c r="AH15" s="227"/>
      <c r="AI15" s="227"/>
      <c r="AJ15" s="228"/>
      <c r="AK15" s="226"/>
      <c r="AL15" s="227"/>
      <c r="AM15" s="227"/>
      <c r="AN15" s="227"/>
      <c r="AO15" s="227"/>
      <c r="AP15" s="227"/>
      <c r="AQ15" s="228"/>
      <c r="AR15" s="226"/>
      <c r="AS15" s="227"/>
      <c r="AT15" s="228"/>
      <c r="AU15" s="871">
        <f>IF($AZ$3="４週",SUM(P15:AQ15),IF($AZ$3="暦月",SUM(P15:AT15),""))</f>
        <v>0</v>
      </c>
      <c r="AV15" s="872"/>
      <c r="AW15" s="873">
        <f t="shared" si="1"/>
        <v>0</v>
      </c>
      <c r="AX15" s="874"/>
      <c r="AY15" s="875"/>
      <c r="AZ15" s="876"/>
      <c r="BA15" s="876"/>
      <c r="BB15" s="876"/>
      <c r="BC15" s="876"/>
      <c r="BD15" s="877"/>
    </row>
    <row r="16" spans="2:57" ht="34.5" customHeight="1" x14ac:dyDescent="0.15">
      <c r="B16" s="225">
        <f t="shared" si="2"/>
        <v>3</v>
      </c>
      <c r="C16" s="861"/>
      <c r="D16" s="862"/>
      <c r="E16" s="863"/>
      <c r="F16" s="864"/>
      <c r="G16" s="865"/>
      <c r="H16" s="866"/>
      <c r="I16" s="866"/>
      <c r="J16" s="866"/>
      <c r="K16" s="867"/>
      <c r="L16" s="868"/>
      <c r="M16" s="869"/>
      <c r="N16" s="869"/>
      <c r="O16" s="870"/>
      <c r="P16" s="226"/>
      <c r="Q16" s="227"/>
      <c r="R16" s="227"/>
      <c r="S16" s="227"/>
      <c r="T16" s="227"/>
      <c r="U16" s="227"/>
      <c r="V16" s="228"/>
      <c r="W16" s="226"/>
      <c r="X16" s="227"/>
      <c r="Y16" s="227"/>
      <c r="Z16" s="227"/>
      <c r="AA16" s="227"/>
      <c r="AB16" s="227"/>
      <c r="AC16" s="228"/>
      <c r="AD16" s="226"/>
      <c r="AE16" s="227"/>
      <c r="AF16" s="227"/>
      <c r="AG16" s="227"/>
      <c r="AH16" s="227"/>
      <c r="AI16" s="227"/>
      <c r="AJ16" s="228"/>
      <c r="AK16" s="226"/>
      <c r="AL16" s="227"/>
      <c r="AM16" s="227"/>
      <c r="AN16" s="227"/>
      <c r="AO16" s="227"/>
      <c r="AP16" s="227"/>
      <c r="AQ16" s="228"/>
      <c r="AR16" s="226"/>
      <c r="AS16" s="227"/>
      <c r="AT16" s="228"/>
      <c r="AU16" s="871">
        <f>IF($AZ$3="４週",SUM(P16:AQ16),IF($AZ$3="暦月",SUM(P16:AT16),""))</f>
        <v>0</v>
      </c>
      <c r="AV16" s="872"/>
      <c r="AW16" s="873">
        <f t="shared" si="1"/>
        <v>0</v>
      </c>
      <c r="AX16" s="874"/>
      <c r="AY16" s="875"/>
      <c r="AZ16" s="876"/>
      <c r="BA16" s="876"/>
      <c r="BB16" s="876"/>
      <c r="BC16" s="876"/>
      <c r="BD16" s="877"/>
    </row>
    <row r="17" spans="2:56" ht="34.5" customHeight="1" x14ac:dyDescent="0.15">
      <c r="B17" s="225">
        <f t="shared" si="2"/>
        <v>4</v>
      </c>
      <c r="C17" s="861"/>
      <c r="D17" s="862"/>
      <c r="E17" s="863"/>
      <c r="F17" s="864"/>
      <c r="G17" s="865"/>
      <c r="H17" s="866"/>
      <c r="I17" s="866"/>
      <c r="J17" s="866"/>
      <c r="K17" s="867"/>
      <c r="L17" s="868"/>
      <c r="M17" s="869"/>
      <c r="N17" s="869"/>
      <c r="O17" s="870"/>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871">
        <f>IF($AZ$3="４週",SUM(P17:AQ17),IF($AZ$3="暦月",SUM(P17:AT17),""))</f>
        <v>0</v>
      </c>
      <c r="AV17" s="872"/>
      <c r="AW17" s="873">
        <f t="shared" si="1"/>
        <v>0</v>
      </c>
      <c r="AX17" s="874"/>
      <c r="AY17" s="875"/>
      <c r="AZ17" s="876"/>
      <c r="BA17" s="876"/>
      <c r="BB17" s="876"/>
      <c r="BC17" s="876"/>
      <c r="BD17" s="877"/>
    </row>
    <row r="18" spans="2:56" ht="34.5" customHeight="1" x14ac:dyDescent="0.15">
      <c r="B18" s="225">
        <f t="shared" si="2"/>
        <v>5</v>
      </c>
      <c r="C18" s="861"/>
      <c r="D18" s="862"/>
      <c r="E18" s="863"/>
      <c r="F18" s="864"/>
      <c r="G18" s="865"/>
      <c r="H18" s="866"/>
      <c r="I18" s="866"/>
      <c r="J18" s="866"/>
      <c r="K18" s="867"/>
      <c r="L18" s="868"/>
      <c r="M18" s="869"/>
      <c r="N18" s="869"/>
      <c r="O18" s="870"/>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871">
        <f t="shared" ref="AU18:AU113" si="3">IF($AZ$3="４週",SUM(P18:AQ18),IF($AZ$3="暦月",SUM(P18:AT18),""))</f>
        <v>0</v>
      </c>
      <c r="AV18" s="872"/>
      <c r="AW18" s="873">
        <f t="shared" si="1"/>
        <v>0</v>
      </c>
      <c r="AX18" s="874"/>
      <c r="AY18" s="875"/>
      <c r="AZ18" s="876"/>
      <c r="BA18" s="876"/>
      <c r="BB18" s="876"/>
      <c r="BC18" s="876"/>
      <c r="BD18" s="877"/>
    </row>
    <row r="19" spans="2:56" ht="34.5" customHeight="1" x14ac:dyDescent="0.15">
      <c r="B19" s="225">
        <f t="shared" si="2"/>
        <v>6</v>
      </c>
      <c r="C19" s="861"/>
      <c r="D19" s="862"/>
      <c r="E19" s="863"/>
      <c r="F19" s="864"/>
      <c r="G19" s="865"/>
      <c r="H19" s="866"/>
      <c r="I19" s="866"/>
      <c r="J19" s="866"/>
      <c r="K19" s="867"/>
      <c r="L19" s="868"/>
      <c r="M19" s="869"/>
      <c r="N19" s="869"/>
      <c r="O19" s="870"/>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871">
        <f t="shared" si="3"/>
        <v>0</v>
      </c>
      <c r="AV19" s="872"/>
      <c r="AW19" s="873">
        <f t="shared" si="1"/>
        <v>0</v>
      </c>
      <c r="AX19" s="874"/>
      <c r="AY19" s="875"/>
      <c r="AZ19" s="876"/>
      <c r="BA19" s="876"/>
      <c r="BB19" s="876"/>
      <c r="BC19" s="876"/>
      <c r="BD19" s="877"/>
    </row>
    <row r="20" spans="2:56" ht="34.5" customHeight="1" x14ac:dyDescent="0.15">
      <c r="B20" s="225">
        <f t="shared" si="2"/>
        <v>7</v>
      </c>
      <c r="C20" s="861"/>
      <c r="D20" s="862"/>
      <c r="E20" s="863"/>
      <c r="F20" s="864"/>
      <c r="G20" s="865"/>
      <c r="H20" s="866"/>
      <c r="I20" s="866"/>
      <c r="J20" s="866"/>
      <c r="K20" s="867"/>
      <c r="L20" s="868"/>
      <c r="M20" s="869"/>
      <c r="N20" s="869"/>
      <c r="O20" s="870"/>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871">
        <f>IF($AZ$3="４週",SUM(P20:AQ20),IF($AZ$3="暦月",SUM(P20:AT20),""))</f>
        <v>0</v>
      </c>
      <c r="AV20" s="872"/>
      <c r="AW20" s="873">
        <f t="shared" si="1"/>
        <v>0</v>
      </c>
      <c r="AX20" s="874"/>
      <c r="AY20" s="875"/>
      <c r="AZ20" s="876"/>
      <c r="BA20" s="876"/>
      <c r="BB20" s="876"/>
      <c r="BC20" s="876"/>
      <c r="BD20" s="877"/>
    </row>
    <row r="21" spans="2:56" ht="34.5" customHeight="1" x14ac:dyDescent="0.15">
      <c r="B21" s="225">
        <f t="shared" si="2"/>
        <v>8</v>
      </c>
      <c r="C21" s="861"/>
      <c r="D21" s="862"/>
      <c r="E21" s="863"/>
      <c r="F21" s="864"/>
      <c r="G21" s="865"/>
      <c r="H21" s="866"/>
      <c r="I21" s="866"/>
      <c r="J21" s="866"/>
      <c r="K21" s="867"/>
      <c r="L21" s="868"/>
      <c r="M21" s="869"/>
      <c r="N21" s="869"/>
      <c r="O21" s="870"/>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871">
        <f t="shared" si="3"/>
        <v>0</v>
      </c>
      <c r="AV21" s="872"/>
      <c r="AW21" s="873">
        <f t="shared" si="1"/>
        <v>0</v>
      </c>
      <c r="AX21" s="874"/>
      <c r="AY21" s="875"/>
      <c r="AZ21" s="876"/>
      <c r="BA21" s="876"/>
      <c r="BB21" s="876"/>
      <c r="BC21" s="876"/>
      <c r="BD21" s="877"/>
    </row>
    <row r="22" spans="2:56" ht="34.5" customHeight="1" x14ac:dyDescent="0.15">
      <c r="B22" s="225">
        <f t="shared" si="2"/>
        <v>9</v>
      </c>
      <c r="C22" s="861"/>
      <c r="D22" s="862"/>
      <c r="E22" s="863"/>
      <c r="F22" s="864"/>
      <c r="G22" s="865"/>
      <c r="H22" s="866"/>
      <c r="I22" s="866"/>
      <c r="J22" s="866"/>
      <c r="K22" s="867"/>
      <c r="L22" s="868"/>
      <c r="M22" s="869"/>
      <c r="N22" s="869"/>
      <c r="O22" s="870"/>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871">
        <f t="shared" si="3"/>
        <v>0</v>
      </c>
      <c r="AV22" s="872"/>
      <c r="AW22" s="873">
        <f t="shared" si="1"/>
        <v>0</v>
      </c>
      <c r="AX22" s="874"/>
      <c r="AY22" s="875"/>
      <c r="AZ22" s="876"/>
      <c r="BA22" s="876"/>
      <c r="BB22" s="876"/>
      <c r="BC22" s="876"/>
      <c r="BD22" s="877"/>
    </row>
    <row r="23" spans="2:56" ht="34.5" customHeight="1" x14ac:dyDescent="0.15">
      <c r="B23" s="225">
        <f t="shared" si="2"/>
        <v>10</v>
      </c>
      <c r="C23" s="861"/>
      <c r="D23" s="862"/>
      <c r="E23" s="863"/>
      <c r="F23" s="864"/>
      <c r="G23" s="865"/>
      <c r="H23" s="866"/>
      <c r="I23" s="866"/>
      <c r="J23" s="866"/>
      <c r="K23" s="867"/>
      <c r="L23" s="868"/>
      <c r="M23" s="869"/>
      <c r="N23" s="869"/>
      <c r="O23" s="870"/>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871">
        <f t="shared" si="3"/>
        <v>0</v>
      </c>
      <c r="AV23" s="872"/>
      <c r="AW23" s="873">
        <f t="shared" si="1"/>
        <v>0</v>
      </c>
      <c r="AX23" s="874"/>
      <c r="AY23" s="875"/>
      <c r="AZ23" s="876"/>
      <c r="BA23" s="876"/>
      <c r="BB23" s="876"/>
      <c r="BC23" s="876"/>
      <c r="BD23" s="877"/>
    </row>
    <row r="24" spans="2:56" ht="34.5" customHeight="1" x14ac:dyDescent="0.15">
      <c r="B24" s="225">
        <f t="shared" si="2"/>
        <v>11</v>
      </c>
      <c r="C24" s="861"/>
      <c r="D24" s="862"/>
      <c r="E24" s="863"/>
      <c r="F24" s="864"/>
      <c r="G24" s="865"/>
      <c r="H24" s="866"/>
      <c r="I24" s="866"/>
      <c r="J24" s="866"/>
      <c r="K24" s="867"/>
      <c r="L24" s="868"/>
      <c r="M24" s="869"/>
      <c r="N24" s="869"/>
      <c r="O24" s="870"/>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871">
        <f t="shared" si="3"/>
        <v>0</v>
      </c>
      <c r="AV24" s="872"/>
      <c r="AW24" s="873">
        <f t="shared" si="1"/>
        <v>0</v>
      </c>
      <c r="AX24" s="874"/>
      <c r="AY24" s="875"/>
      <c r="AZ24" s="876"/>
      <c r="BA24" s="876"/>
      <c r="BB24" s="876"/>
      <c r="BC24" s="876"/>
      <c r="BD24" s="877"/>
    </row>
    <row r="25" spans="2:56" ht="34.5" customHeight="1" x14ac:dyDescent="0.15">
      <c r="B25" s="225">
        <f t="shared" si="2"/>
        <v>12</v>
      </c>
      <c r="C25" s="861"/>
      <c r="D25" s="862"/>
      <c r="E25" s="863"/>
      <c r="F25" s="864"/>
      <c r="G25" s="865"/>
      <c r="H25" s="866"/>
      <c r="I25" s="866"/>
      <c r="J25" s="866"/>
      <c r="K25" s="867"/>
      <c r="L25" s="868"/>
      <c r="M25" s="869"/>
      <c r="N25" s="869"/>
      <c r="O25" s="870"/>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871">
        <f t="shared" si="3"/>
        <v>0</v>
      </c>
      <c r="AV25" s="872"/>
      <c r="AW25" s="873">
        <f t="shared" si="1"/>
        <v>0</v>
      </c>
      <c r="AX25" s="874"/>
      <c r="AY25" s="875"/>
      <c r="AZ25" s="876"/>
      <c r="BA25" s="876"/>
      <c r="BB25" s="876"/>
      <c r="BC25" s="876"/>
      <c r="BD25" s="877"/>
    </row>
    <row r="26" spans="2:56" ht="34.5" customHeight="1" x14ac:dyDescent="0.15">
      <c r="B26" s="225">
        <f t="shared" si="2"/>
        <v>13</v>
      </c>
      <c r="C26" s="861"/>
      <c r="D26" s="862"/>
      <c r="E26" s="863"/>
      <c r="F26" s="864"/>
      <c r="G26" s="865"/>
      <c r="H26" s="866"/>
      <c r="I26" s="866"/>
      <c r="J26" s="866"/>
      <c r="K26" s="867"/>
      <c r="L26" s="868"/>
      <c r="M26" s="869"/>
      <c r="N26" s="869"/>
      <c r="O26" s="870"/>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871">
        <f t="shared" si="3"/>
        <v>0</v>
      </c>
      <c r="AV26" s="872"/>
      <c r="AW26" s="873">
        <f t="shared" si="1"/>
        <v>0</v>
      </c>
      <c r="AX26" s="874"/>
      <c r="AY26" s="875"/>
      <c r="AZ26" s="876"/>
      <c r="BA26" s="876"/>
      <c r="BB26" s="876"/>
      <c r="BC26" s="876"/>
      <c r="BD26" s="877"/>
    </row>
    <row r="27" spans="2:56" ht="34.5" customHeight="1" x14ac:dyDescent="0.15">
      <c r="B27" s="225">
        <f t="shared" si="2"/>
        <v>14</v>
      </c>
      <c r="C27" s="861"/>
      <c r="D27" s="862"/>
      <c r="E27" s="863"/>
      <c r="F27" s="864"/>
      <c r="G27" s="865"/>
      <c r="H27" s="866"/>
      <c r="I27" s="866"/>
      <c r="J27" s="866"/>
      <c r="K27" s="867"/>
      <c r="L27" s="868"/>
      <c r="M27" s="869"/>
      <c r="N27" s="869"/>
      <c r="O27" s="870"/>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871">
        <f t="shared" si="3"/>
        <v>0</v>
      </c>
      <c r="AV27" s="872"/>
      <c r="AW27" s="873">
        <f t="shared" si="1"/>
        <v>0</v>
      </c>
      <c r="AX27" s="874"/>
      <c r="AY27" s="875"/>
      <c r="AZ27" s="876"/>
      <c r="BA27" s="876"/>
      <c r="BB27" s="876"/>
      <c r="BC27" s="876"/>
      <c r="BD27" s="877"/>
    </row>
    <row r="28" spans="2:56" ht="34.5" customHeight="1" x14ac:dyDescent="0.15">
      <c r="B28" s="225">
        <f t="shared" si="2"/>
        <v>15</v>
      </c>
      <c r="C28" s="861"/>
      <c r="D28" s="862"/>
      <c r="E28" s="863"/>
      <c r="F28" s="864"/>
      <c r="G28" s="865"/>
      <c r="H28" s="866"/>
      <c r="I28" s="866"/>
      <c r="J28" s="866"/>
      <c r="K28" s="867"/>
      <c r="L28" s="868"/>
      <c r="M28" s="869"/>
      <c r="N28" s="869"/>
      <c r="O28" s="870"/>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871">
        <f t="shared" si="3"/>
        <v>0</v>
      </c>
      <c r="AV28" s="872"/>
      <c r="AW28" s="873">
        <f t="shared" si="1"/>
        <v>0</v>
      </c>
      <c r="AX28" s="874"/>
      <c r="AY28" s="875"/>
      <c r="AZ28" s="876"/>
      <c r="BA28" s="876"/>
      <c r="BB28" s="876"/>
      <c r="BC28" s="876"/>
      <c r="BD28" s="877"/>
    </row>
    <row r="29" spans="2:56" ht="34.5" customHeight="1" x14ac:dyDescent="0.15">
      <c r="B29" s="225">
        <f t="shared" si="2"/>
        <v>16</v>
      </c>
      <c r="C29" s="861"/>
      <c r="D29" s="862"/>
      <c r="E29" s="863"/>
      <c r="F29" s="864"/>
      <c r="G29" s="865"/>
      <c r="H29" s="866"/>
      <c r="I29" s="866"/>
      <c r="J29" s="866"/>
      <c r="K29" s="867"/>
      <c r="L29" s="868"/>
      <c r="M29" s="869"/>
      <c r="N29" s="869"/>
      <c r="O29" s="870"/>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871">
        <f t="shared" si="3"/>
        <v>0</v>
      </c>
      <c r="AV29" s="872"/>
      <c r="AW29" s="873">
        <f t="shared" si="1"/>
        <v>0</v>
      </c>
      <c r="AX29" s="874"/>
      <c r="AY29" s="875"/>
      <c r="AZ29" s="876"/>
      <c r="BA29" s="876"/>
      <c r="BB29" s="876"/>
      <c r="BC29" s="876"/>
      <c r="BD29" s="877"/>
    </row>
    <row r="30" spans="2:56" ht="34.5" customHeight="1" x14ac:dyDescent="0.15">
      <c r="B30" s="225">
        <f t="shared" si="2"/>
        <v>17</v>
      </c>
      <c r="C30" s="861"/>
      <c r="D30" s="862"/>
      <c r="E30" s="863"/>
      <c r="F30" s="864"/>
      <c r="G30" s="865"/>
      <c r="H30" s="866"/>
      <c r="I30" s="866"/>
      <c r="J30" s="866"/>
      <c r="K30" s="867"/>
      <c r="L30" s="868"/>
      <c r="M30" s="869"/>
      <c r="N30" s="869"/>
      <c r="O30" s="870"/>
      <c r="P30" s="226"/>
      <c r="Q30" s="227"/>
      <c r="R30" s="227"/>
      <c r="S30" s="227"/>
      <c r="T30" s="227"/>
      <c r="U30" s="227"/>
      <c r="V30" s="228"/>
      <c r="W30" s="226"/>
      <c r="X30" s="227"/>
      <c r="Y30" s="227"/>
      <c r="Z30" s="227"/>
      <c r="AA30" s="227"/>
      <c r="AB30" s="227"/>
      <c r="AC30" s="228"/>
      <c r="AD30" s="226"/>
      <c r="AE30" s="227"/>
      <c r="AF30" s="227"/>
      <c r="AG30" s="227"/>
      <c r="AH30" s="227"/>
      <c r="AI30" s="227"/>
      <c r="AJ30" s="228"/>
      <c r="AK30" s="226"/>
      <c r="AL30" s="227"/>
      <c r="AM30" s="227"/>
      <c r="AN30" s="227"/>
      <c r="AO30" s="227"/>
      <c r="AP30" s="227"/>
      <c r="AQ30" s="228"/>
      <c r="AR30" s="226"/>
      <c r="AS30" s="227"/>
      <c r="AT30" s="228"/>
      <c r="AU30" s="871">
        <f t="shared" si="3"/>
        <v>0</v>
      </c>
      <c r="AV30" s="872"/>
      <c r="AW30" s="873">
        <f t="shared" si="1"/>
        <v>0</v>
      </c>
      <c r="AX30" s="874"/>
      <c r="AY30" s="875"/>
      <c r="AZ30" s="876"/>
      <c r="BA30" s="876"/>
      <c r="BB30" s="876"/>
      <c r="BC30" s="876"/>
      <c r="BD30" s="877"/>
    </row>
    <row r="31" spans="2:56" ht="34.5" customHeight="1" x14ac:dyDescent="0.15">
      <c r="B31" s="225">
        <f t="shared" si="2"/>
        <v>18</v>
      </c>
      <c r="C31" s="861"/>
      <c r="D31" s="862"/>
      <c r="E31" s="863"/>
      <c r="F31" s="864"/>
      <c r="G31" s="865"/>
      <c r="H31" s="866"/>
      <c r="I31" s="866"/>
      <c r="J31" s="866"/>
      <c r="K31" s="867"/>
      <c r="L31" s="868"/>
      <c r="M31" s="869"/>
      <c r="N31" s="869"/>
      <c r="O31" s="870"/>
      <c r="P31" s="226"/>
      <c r="Q31" s="227"/>
      <c r="R31" s="227"/>
      <c r="S31" s="227"/>
      <c r="T31" s="227"/>
      <c r="U31" s="227"/>
      <c r="V31" s="228"/>
      <c r="W31" s="226"/>
      <c r="X31" s="227"/>
      <c r="Y31" s="227"/>
      <c r="Z31" s="227"/>
      <c r="AA31" s="227"/>
      <c r="AB31" s="227"/>
      <c r="AC31" s="228"/>
      <c r="AD31" s="226"/>
      <c r="AE31" s="227"/>
      <c r="AF31" s="227"/>
      <c r="AG31" s="227"/>
      <c r="AH31" s="227"/>
      <c r="AI31" s="227"/>
      <c r="AJ31" s="228"/>
      <c r="AK31" s="226"/>
      <c r="AL31" s="227"/>
      <c r="AM31" s="227"/>
      <c r="AN31" s="227"/>
      <c r="AO31" s="227"/>
      <c r="AP31" s="227"/>
      <c r="AQ31" s="228"/>
      <c r="AR31" s="226"/>
      <c r="AS31" s="227"/>
      <c r="AT31" s="228"/>
      <c r="AU31" s="871">
        <f t="shared" si="3"/>
        <v>0</v>
      </c>
      <c r="AV31" s="872"/>
      <c r="AW31" s="873">
        <f t="shared" si="1"/>
        <v>0</v>
      </c>
      <c r="AX31" s="874"/>
      <c r="AY31" s="875"/>
      <c r="AZ31" s="876"/>
      <c r="BA31" s="876"/>
      <c r="BB31" s="876"/>
      <c r="BC31" s="876"/>
      <c r="BD31" s="877"/>
    </row>
    <row r="32" spans="2:56" ht="34.5" customHeight="1" x14ac:dyDescent="0.15">
      <c r="B32" s="225">
        <f t="shared" si="2"/>
        <v>19</v>
      </c>
      <c r="C32" s="861"/>
      <c r="D32" s="862"/>
      <c r="E32" s="863"/>
      <c r="F32" s="864"/>
      <c r="G32" s="865"/>
      <c r="H32" s="866"/>
      <c r="I32" s="866"/>
      <c r="J32" s="866"/>
      <c r="K32" s="867"/>
      <c r="L32" s="868"/>
      <c r="M32" s="869"/>
      <c r="N32" s="869"/>
      <c r="O32" s="870"/>
      <c r="P32" s="226"/>
      <c r="Q32" s="227"/>
      <c r="R32" s="227"/>
      <c r="S32" s="227"/>
      <c r="T32" s="227"/>
      <c r="U32" s="227"/>
      <c r="V32" s="228"/>
      <c r="W32" s="226"/>
      <c r="X32" s="227"/>
      <c r="Y32" s="227"/>
      <c r="Z32" s="227"/>
      <c r="AA32" s="227"/>
      <c r="AB32" s="227"/>
      <c r="AC32" s="228"/>
      <c r="AD32" s="226"/>
      <c r="AE32" s="227"/>
      <c r="AF32" s="227"/>
      <c r="AG32" s="227"/>
      <c r="AH32" s="227"/>
      <c r="AI32" s="227"/>
      <c r="AJ32" s="228"/>
      <c r="AK32" s="226"/>
      <c r="AL32" s="227"/>
      <c r="AM32" s="227"/>
      <c r="AN32" s="227"/>
      <c r="AO32" s="227"/>
      <c r="AP32" s="227"/>
      <c r="AQ32" s="228"/>
      <c r="AR32" s="226"/>
      <c r="AS32" s="227"/>
      <c r="AT32" s="228"/>
      <c r="AU32" s="871">
        <f t="shared" si="3"/>
        <v>0</v>
      </c>
      <c r="AV32" s="872"/>
      <c r="AW32" s="873">
        <f t="shared" si="1"/>
        <v>0</v>
      </c>
      <c r="AX32" s="874"/>
      <c r="AY32" s="875"/>
      <c r="AZ32" s="876"/>
      <c r="BA32" s="876"/>
      <c r="BB32" s="876"/>
      <c r="BC32" s="876"/>
      <c r="BD32" s="877"/>
    </row>
    <row r="33" spans="2:56" ht="34.5" customHeight="1" x14ac:dyDescent="0.15">
      <c r="B33" s="225">
        <f t="shared" si="2"/>
        <v>20</v>
      </c>
      <c r="C33" s="861"/>
      <c r="D33" s="862"/>
      <c r="E33" s="863"/>
      <c r="F33" s="864"/>
      <c r="G33" s="865"/>
      <c r="H33" s="866"/>
      <c r="I33" s="866"/>
      <c r="J33" s="866"/>
      <c r="K33" s="867"/>
      <c r="L33" s="868"/>
      <c r="M33" s="869"/>
      <c r="N33" s="869"/>
      <c r="O33" s="870"/>
      <c r="P33" s="226"/>
      <c r="Q33" s="227"/>
      <c r="R33" s="227"/>
      <c r="S33" s="227"/>
      <c r="T33" s="227"/>
      <c r="U33" s="227"/>
      <c r="V33" s="228"/>
      <c r="W33" s="226"/>
      <c r="X33" s="227"/>
      <c r="Y33" s="227"/>
      <c r="Z33" s="227"/>
      <c r="AA33" s="227"/>
      <c r="AB33" s="227"/>
      <c r="AC33" s="228"/>
      <c r="AD33" s="226"/>
      <c r="AE33" s="227"/>
      <c r="AF33" s="227"/>
      <c r="AG33" s="227"/>
      <c r="AH33" s="227"/>
      <c r="AI33" s="227"/>
      <c r="AJ33" s="228"/>
      <c r="AK33" s="226"/>
      <c r="AL33" s="227"/>
      <c r="AM33" s="227"/>
      <c r="AN33" s="227"/>
      <c r="AO33" s="227"/>
      <c r="AP33" s="227"/>
      <c r="AQ33" s="228"/>
      <c r="AR33" s="226"/>
      <c r="AS33" s="227"/>
      <c r="AT33" s="228"/>
      <c r="AU33" s="871">
        <f t="shared" si="3"/>
        <v>0</v>
      </c>
      <c r="AV33" s="872"/>
      <c r="AW33" s="873">
        <f t="shared" si="1"/>
        <v>0</v>
      </c>
      <c r="AX33" s="874"/>
      <c r="AY33" s="875"/>
      <c r="AZ33" s="876"/>
      <c r="BA33" s="876"/>
      <c r="BB33" s="876"/>
      <c r="BC33" s="876"/>
      <c r="BD33" s="877"/>
    </row>
    <row r="34" spans="2:56" ht="34.5" customHeight="1" x14ac:dyDescent="0.15">
      <c r="B34" s="225">
        <f t="shared" si="2"/>
        <v>21</v>
      </c>
      <c r="C34" s="861"/>
      <c r="D34" s="862"/>
      <c r="E34" s="863"/>
      <c r="F34" s="864"/>
      <c r="G34" s="865"/>
      <c r="H34" s="866"/>
      <c r="I34" s="866"/>
      <c r="J34" s="866"/>
      <c r="K34" s="867"/>
      <c r="L34" s="868"/>
      <c r="M34" s="869"/>
      <c r="N34" s="869"/>
      <c r="O34" s="870"/>
      <c r="P34" s="226"/>
      <c r="Q34" s="227"/>
      <c r="R34" s="227"/>
      <c r="S34" s="227"/>
      <c r="T34" s="227"/>
      <c r="U34" s="227"/>
      <c r="V34" s="228"/>
      <c r="W34" s="226"/>
      <c r="X34" s="227"/>
      <c r="Y34" s="227"/>
      <c r="Z34" s="227"/>
      <c r="AA34" s="227"/>
      <c r="AB34" s="227"/>
      <c r="AC34" s="228"/>
      <c r="AD34" s="226"/>
      <c r="AE34" s="227"/>
      <c r="AF34" s="227"/>
      <c r="AG34" s="227"/>
      <c r="AH34" s="227"/>
      <c r="AI34" s="227"/>
      <c r="AJ34" s="228"/>
      <c r="AK34" s="226"/>
      <c r="AL34" s="227"/>
      <c r="AM34" s="227"/>
      <c r="AN34" s="227"/>
      <c r="AO34" s="227"/>
      <c r="AP34" s="227"/>
      <c r="AQ34" s="228"/>
      <c r="AR34" s="226"/>
      <c r="AS34" s="227"/>
      <c r="AT34" s="228"/>
      <c r="AU34" s="871">
        <f t="shared" si="3"/>
        <v>0</v>
      </c>
      <c r="AV34" s="872"/>
      <c r="AW34" s="873">
        <f t="shared" si="1"/>
        <v>0</v>
      </c>
      <c r="AX34" s="874"/>
      <c r="AY34" s="875"/>
      <c r="AZ34" s="876"/>
      <c r="BA34" s="876"/>
      <c r="BB34" s="876"/>
      <c r="BC34" s="876"/>
      <c r="BD34" s="877"/>
    </row>
    <row r="35" spans="2:56" ht="34.5" customHeight="1" x14ac:dyDescent="0.15">
      <c r="B35" s="225">
        <f t="shared" si="2"/>
        <v>22</v>
      </c>
      <c r="C35" s="861"/>
      <c r="D35" s="862"/>
      <c r="E35" s="863"/>
      <c r="F35" s="864"/>
      <c r="G35" s="865"/>
      <c r="H35" s="866"/>
      <c r="I35" s="866"/>
      <c r="J35" s="866"/>
      <c r="K35" s="867"/>
      <c r="L35" s="868"/>
      <c r="M35" s="869"/>
      <c r="N35" s="869"/>
      <c r="O35" s="870"/>
      <c r="P35" s="226"/>
      <c r="Q35" s="227"/>
      <c r="R35" s="227"/>
      <c r="S35" s="227"/>
      <c r="T35" s="227"/>
      <c r="U35" s="227"/>
      <c r="V35" s="228"/>
      <c r="W35" s="226"/>
      <c r="X35" s="227"/>
      <c r="Y35" s="227"/>
      <c r="Z35" s="227"/>
      <c r="AA35" s="227"/>
      <c r="AB35" s="227"/>
      <c r="AC35" s="228"/>
      <c r="AD35" s="226"/>
      <c r="AE35" s="227"/>
      <c r="AF35" s="227"/>
      <c r="AG35" s="227"/>
      <c r="AH35" s="227"/>
      <c r="AI35" s="227"/>
      <c r="AJ35" s="228"/>
      <c r="AK35" s="226"/>
      <c r="AL35" s="227"/>
      <c r="AM35" s="227"/>
      <c r="AN35" s="227"/>
      <c r="AO35" s="227"/>
      <c r="AP35" s="227"/>
      <c r="AQ35" s="228"/>
      <c r="AR35" s="226"/>
      <c r="AS35" s="227"/>
      <c r="AT35" s="228"/>
      <c r="AU35" s="871">
        <f t="shared" si="3"/>
        <v>0</v>
      </c>
      <c r="AV35" s="872"/>
      <c r="AW35" s="873">
        <f t="shared" si="1"/>
        <v>0</v>
      </c>
      <c r="AX35" s="874"/>
      <c r="AY35" s="875"/>
      <c r="AZ35" s="876"/>
      <c r="BA35" s="876"/>
      <c r="BB35" s="876"/>
      <c r="BC35" s="876"/>
      <c r="BD35" s="877"/>
    </row>
    <row r="36" spans="2:56" ht="34.5" customHeight="1" x14ac:dyDescent="0.15">
      <c r="B36" s="225">
        <f t="shared" si="2"/>
        <v>23</v>
      </c>
      <c r="C36" s="861"/>
      <c r="D36" s="862"/>
      <c r="E36" s="863"/>
      <c r="F36" s="864"/>
      <c r="G36" s="865"/>
      <c r="H36" s="866"/>
      <c r="I36" s="866"/>
      <c r="J36" s="866"/>
      <c r="K36" s="867"/>
      <c r="L36" s="868"/>
      <c r="M36" s="869"/>
      <c r="N36" s="869"/>
      <c r="O36" s="870"/>
      <c r="P36" s="226"/>
      <c r="Q36" s="227"/>
      <c r="R36" s="227"/>
      <c r="S36" s="227"/>
      <c r="T36" s="227"/>
      <c r="U36" s="227"/>
      <c r="V36" s="228"/>
      <c r="W36" s="226"/>
      <c r="X36" s="227"/>
      <c r="Y36" s="227"/>
      <c r="Z36" s="227"/>
      <c r="AA36" s="227"/>
      <c r="AB36" s="227"/>
      <c r="AC36" s="228"/>
      <c r="AD36" s="226"/>
      <c r="AE36" s="227"/>
      <c r="AF36" s="227"/>
      <c r="AG36" s="227"/>
      <c r="AH36" s="227"/>
      <c r="AI36" s="227"/>
      <c r="AJ36" s="228"/>
      <c r="AK36" s="226"/>
      <c r="AL36" s="227"/>
      <c r="AM36" s="227"/>
      <c r="AN36" s="227"/>
      <c r="AO36" s="227"/>
      <c r="AP36" s="227"/>
      <c r="AQ36" s="228"/>
      <c r="AR36" s="226"/>
      <c r="AS36" s="227"/>
      <c r="AT36" s="228"/>
      <c r="AU36" s="871">
        <f t="shared" si="3"/>
        <v>0</v>
      </c>
      <c r="AV36" s="872"/>
      <c r="AW36" s="873">
        <f t="shared" si="1"/>
        <v>0</v>
      </c>
      <c r="AX36" s="874"/>
      <c r="AY36" s="875"/>
      <c r="AZ36" s="876"/>
      <c r="BA36" s="876"/>
      <c r="BB36" s="876"/>
      <c r="BC36" s="876"/>
      <c r="BD36" s="877"/>
    </row>
    <row r="37" spans="2:56" ht="34.5" customHeight="1" x14ac:dyDescent="0.15">
      <c r="B37" s="225">
        <f t="shared" si="2"/>
        <v>24</v>
      </c>
      <c r="C37" s="861"/>
      <c r="D37" s="862"/>
      <c r="E37" s="863"/>
      <c r="F37" s="864"/>
      <c r="G37" s="865"/>
      <c r="H37" s="866"/>
      <c r="I37" s="866"/>
      <c r="J37" s="866"/>
      <c r="K37" s="867"/>
      <c r="L37" s="868"/>
      <c r="M37" s="869"/>
      <c r="N37" s="869"/>
      <c r="O37" s="870"/>
      <c r="P37" s="226"/>
      <c r="Q37" s="227"/>
      <c r="R37" s="227"/>
      <c r="S37" s="227"/>
      <c r="T37" s="227"/>
      <c r="U37" s="227"/>
      <c r="V37" s="228"/>
      <c r="W37" s="226"/>
      <c r="X37" s="227"/>
      <c r="Y37" s="227"/>
      <c r="Z37" s="227"/>
      <c r="AA37" s="227"/>
      <c r="AB37" s="227"/>
      <c r="AC37" s="228"/>
      <c r="AD37" s="226"/>
      <c r="AE37" s="227"/>
      <c r="AF37" s="227"/>
      <c r="AG37" s="227"/>
      <c r="AH37" s="227"/>
      <c r="AI37" s="227"/>
      <c r="AJ37" s="228"/>
      <c r="AK37" s="226"/>
      <c r="AL37" s="227"/>
      <c r="AM37" s="227"/>
      <c r="AN37" s="227"/>
      <c r="AO37" s="227"/>
      <c r="AP37" s="227"/>
      <c r="AQ37" s="228"/>
      <c r="AR37" s="226"/>
      <c r="AS37" s="227"/>
      <c r="AT37" s="228"/>
      <c r="AU37" s="871">
        <f t="shared" si="3"/>
        <v>0</v>
      </c>
      <c r="AV37" s="872"/>
      <c r="AW37" s="873">
        <f t="shared" si="1"/>
        <v>0</v>
      </c>
      <c r="AX37" s="874"/>
      <c r="AY37" s="875"/>
      <c r="AZ37" s="876"/>
      <c r="BA37" s="876"/>
      <c r="BB37" s="876"/>
      <c r="BC37" s="876"/>
      <c r="BD37" s="877"/>
    </row>
    <row r="38" spans="2:56" ht="34.5" customHeight="1" x14ac:dyDescent="0.15">
      <c r="B38" s="225">
        <f t="shared" si="2"/>
        <v>25</v>
      </c>
      <c r="C38" s="861"/>
      <c r="D38" s="862"/>
      <c r="E38" s="863"/>
      <c r="F38" s="864"/>
      <c r="G38" s="865"/>
      <c r="H38" s="866"/>
      <c r="I38" s="866"/>
      <c r="J38" s="866"/>
      <c r="K38" s="867"/>
      <c r="L38" s="868"/>
      <c r="M38" s="869"/>
      <c r="N38" s="869"/>
      <c r="O38" s="870"/>
      <c r="P38" s="226"/>
      <c r="Q38" s="227"/>
      <c r="R38" s="227"/>
      <c r="S38" s="227"/>
      <c r="T38" s="227"/>
      <c r="U38" s="227"/>
      <c r="V38" s="228"/>
      <c r="W38" s="226"/>
      <c r="X38" s="227"/>
      <c r="Y38" s="227"/>
      <c r="Z38" s="227"/>
      <c r="AA38" s="227"/>
      <c r="AB38" s="227"/>
      <c r="AC38" s="228"/>
      <c r="AD38" s="226"/>
      <c r="AE38" s="227"/>
      <c r="AF38" s="227"/>
      <c r="AG38" s="227"/>
      <c r="AH38" s="227"/>
      <c r="AI38" s="227"/>
      <c r="AJ38" s="228"/>
      <c r="AK38" s="226"/>
      <c r="AL38" s="227"/>
      <c r="AM38" s="227"/>
      <c r="AN38" s="227"/>
      <c r="AO38" s="227"/>
      <c r="AP38" s="227"/>
      <c r="AQ38" s="228"/>
      <c r="AR38" s="226"/>
      <c r="AS38" s="227"/>
      <c r="AT38" s="228"/>
      <c r="AU38" s="871">
        <f t="shared" si="3"/>
        <v>0</v>
      </c>
      <c r="AV38" s="872"/>
      <c r="AW38" s="873">
        <f t="shared" si="1"/>
        <v>0</v>
      </c>
      <c r="AX38" s="874"/>
      <c r="AY38" s="875"/>
      <c r="AZ38" s="876"/>
      <c r="BA38" s="876"/>
      <c r="BB38" s="876"/>
      <c r="BC38" s="876"/>
      <c r="BD38" s="877"/>
    </row>
    <row r="39" spans="2:56" ht="34.5" customHeight="1" x14ac:dyDescent="0.15">
      <c r="B39" s="225">
        <f t="shared" si="2"/>
        <v>26</v>
      </c>
      <c r="C39" s="861"/>
      <c r="D39" s="862"/>
      <c r="E39" s="863"/>
      <c r="F39" s="864"/>
      <c r="G39" s="865"/>
      <c r="H39" s="866"/>
      <c r="I39" s="866"/>
      <c r="J39" s="866"/>
      <c r="K39" s="867"/>
      <c r="L39" s="868"/>
      <c r="M39" s="869"/>
      <c r="N39" s="869"/>
      <c r="O39" s="870"/>
      <c r="P39" s="226"/>
      <c r="Q39" s="227"/>
      <c r="R39" s="227"/>
      <c r="S39" s="227"/>
      <c r="T39" s="227"/>
      <c r="U39" s="227"/>
      <c r="V39" s="228"/>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8"/>
      <c r="AU39" s="871">
        <f t="shared" si="3"/>
        <v>0</v>
      </c>
      <c r="AV39" s="872"/>
      <c r="AW39" s="873">
        <f t="shared" si="1"/>
        <v>0</v>
      </c>
      <c r="AX39" s="874"/>
      <c r="AY39" s="875"/>
      <c r="AZ39" s="876"/>
      <c r="BA39" s="876"/>
      <c r="BB39" s="876"/>
      <c r="BC39" s="876"/>
      <c r="BD39" s="877"/>
    </row>
    <row r="40" spans="2:56" ht="34.5" customHeight="1" x14ac:dyDescent="0.15">
      <c r="B40" s="225">
        <f t="shared" si="2"/>
        <v>27</v>
      </c>
      <c r="C40" s="861"/>
      <c r="D40" s="862"/>
      <c r="E40" s="863"/>
      <c r="F40" s="864"/>
      <c r="G40" s="865"/>
      <c r="H40" s="866"/>
      <c r="I40" s="866"/>
      <c r="J40" s="866"/>
      <c r="K40" s="867"/>
      <c r="L40" s="868"/>
      <c r="M40" s="869"/>
      <c r="N40" s="869"/>
      <c r="O40" s="870"/>
      <c r="P40" s="226"/>
      <c r="Q40" s="227"/>
      <c r="R40" s="227"/>
      <c r="S40" s="227"/>
      <c r="T40" s="227"/>
      <c r="U40" s="227"/>
      <c r="V40" s="228"/>
      <c r="W40" s="226"/>
      <c r="X40" s="227"/>
      <c r="Y40" s="227"/>
      <c r="Z40" s="227"/>
      <c r="AA40" s="227"/>
      <c r="AB40" s="227"/>
      <c r="AC40" s="228"/>
      <c r="AD40" s="226"/>
      <c r="AE40" s="227"/>
      <c r="AF40" s="227"/>
      <c r="AG40" s="227"/>
      <c r="AH40" s="227"/>
      <c r="AI40" s="227"/>
      <c r="AJ40" s="228"/>
      <c r="AK40" s="226"/>
      <c r="AL40" s="227"/>
      <c r="AM40" s="227"/>
      <c r="AN40" s="227"/>
      <c r="AO40" s="227"/>
      <c r="AP40" s="227"/>
      <c r="AQ40" s="228"/>
      <c r="AR40" s="226"/>
      <c r="AS40" s="227"/>
      <c r="AT40" s="228"/>
      <c r="AU40" s="871">
        <f t="shared" si="3"/>
        <v>0</v>
      </c>
      <c r="AV40" s="872"/>
      <c r="AW40" s="873">
        <f t="shared" si="1"/>
        <v>0</v>
      </c>
      <c r="AX40" s="874"/>
      <c r="AY40" s="875"/>
      <c r="AZ40" s="876"/>
      <c r="BA40" s="876"/>
      <c r="BB40" s="876"/>
      <c r="BC40" s="876"/>
      <c r="BD40" s="877"/>
    </row>
    <row r="41" spans="2:56" ht="34.5" customHeight="1" x14ac:dyDescent="0.15">
      <c r="B41" s="225">
        <f t="shared" si="2"/>
        <v>28</v>
      </c>
      <c r="C41" s="861"/>
      <c r="D41" s="862"/>
      <c r="E41" s="863"/>
      <c r="F41" s="864"/>
      <c r="G41" s="865"/>
      <c r="H41" s="866"/>
      <c r="I41" s="866"/>
      <c r="J41" s="866"/>
      <c r="K41" s="867"/>
      <c r="L41" s="868"/>
      <c r="M41" s="869"/>
      <c r="N41" s="869"/>
      <c r="O41" s="870"/>
      <c r="P41" s="253"/>
      <c r="Q41" s="254"/>
      <c r="R41" s="254"/>
      <c r="S41" s="254"/>
      <c r="T41" s="254"/>
      <c r="U41" s="254"/>
      <c r="V41" s="255"/>
      <c r="W41" s="253"/>
      <c r="X41" s="254"/>
      <c r="Y41" s="254"/>
      <c r="Z41" s="254"/>
      <c r="AA41" s="254"/>
      <c r="AB41" s="254"/>
      <c r="AC41" s="255"/>
      <c r="AD41" s="253"/>
      <c r="AE41" s="254"/>
      <c r="AF41" s="254"/>
      <c r="AG41" s="254"/>
      <c r="AH41" s="254"/>
      <c r="AI41" s="254"/>
      <c r="AJ41" s="255"/>
      <c r="AK41" s="253"/>
      <c r="AL41" s="254"/>
      <c r="AM41" s="254"/>
      <c r="AN41" s="254"/>
      <c r="AO41" s="254"/>
      <c r="AP41" s="254"/>
      <c r="AQ41" s="255"/>
      <c r="AR41" s="253"/>
      <c r="AS41" s="254"/>
      <c r="AT41" s="255"/>
      <c r="AU41" s="871">
        <f t="shared" si="3"/>
        <v>0</v>
      </c>
      <c r="AV41" s="872"/>
      <c r="AW41" s="873">
        <f t="shared" si="1"/>
        <v>0</v>
      </c>
      <c r="AX41" s="874"/>
      <c r="AY41" s="875"/>
      <c r="AZ41" s="876"/>
      <c r="BA41" s="876"/>
      <c r="BB41" s="876"/>
      <c r="BC41" s="876"/>
      <c r="BD41" s="877"/>
    </row>
    <row r="42" spans="2:56" ht="34.5" customHeight="1" x14ac:dyDescent="0.15">
      <c r="B42" s="225">
        <f t="shared" si="2"/>
        <v>29</v>
      </c>
      <c r="C42" s="861"/>
      <c r="D42" s="862"/>
      <c r="E42" s="863"/>
      <c r="F42" s="864"/>
      <c r="G42" s="865"/>
      <c r="H42" s="866"/>
      <c r="I42" s="866"/>
      <c r="J42" s="866"/>
      <c r="K42" s="867"/>
      <c r="L42" s="868"/>
      <c r="M42" s="869"/>
      <c r="N42" s="869"/>
      <c r="O42" s="870"/>
      <c r="P42" s="226"/>
      <c r="Q42" s="227"/>
      <c r="R42" s="227"/>
      <c r="S42" s="227"/>
      <c r="T42" s="227"/>
      <c r="U42" s="227"/>
      <c r="V42" s="228"/>
      <c r="W42" s="226"/>
      <c r="X42" s="227"/>
      <c r="Y42" s="227"/>
      <c r="Z42" s="227"/>
      <c r="AA42" s="227"/>
      <c r="AB42" s="227"/>
      <c r="AC42" s="228"/>
      <c r="AD42" s="226"/>
      <c r="AE42" s="227"/>
      <c r="AF42" s="227"/>
      <c r="AG42" s="227"/>
      <c r="AH42" s="227"/>
      <c r="AI42" s="227"/>
      <c r="AJ42" s="228"/>
      <c r="AK42" s="226"/>
      <c r="AL42" s="227"/>
      <c r="AM42" s="227"/>
      <c r="AN42" s="227"/>
      <c r="AO42" s="227"/>
      <c r="AP42" s="227"/>
      <c r="AQ42" s="228"/>
      <c r="AR42" s="226"/>
      <c r="AS42" s="227"/>
      <c r="AT42" s="228"/>
      <c r="AU42" s="871">
        <f t="shared" si="3"/>
        <v>0</v>
      </c>
      <c r="AV42" s="872"/>
      <c r="AW42" s="873">
        <f t="shared" si="1"/>
        <v>0</v>
      </c>
      <c r="AX42" s="874"/>
      <c r="AY42" s="875"/>
      <c r="AZ42" s="876"/>
      <c r="BA42" s="876"/>
      <c r="BB42" s="876"/>
      <c r="BC42" s="876"/>
      <c r="BD42" s="877"/>
    </row>
    <row r="43" spans="2:56" ht="34.5" customHeight="1" x14ac:dyDescent="0.15">
      <c r="B43" s="225">
        <f t="shared" si="2"/>
        <v>30</v>
      </c>
      <c r="C43" s="861"/>
      <c r="D43" s="862"/>
      <c r="E43" s="863"/>
      <c r="F43" s="864"/>
      <c r="G43" s="865"/>
      <c r="H43" s="866"/>
      <c r="I43" s="866"/>
      <c r="J43" s="866"/>
      <c r="K43" s="867"/>
      <c r="L43" s="868"/>
      <c r="M43" s="869"/>
      <c r="N43" s="869"/>
      <c r="O43" s="870"/>
      <c r="P43" s="226"/>
      <c r="Q43" s="227"/>
      <c r="R43" s="227"/>
      <c r="S43" s="227"/>
      <c r="T43" s="227"/>
      <c r="U43" s="227"/>
      <c r="V43" s="228"/>
      <c r="W43" s="226"/>
      <c r="X43" s="227"/>
      <c r="Y43" s="227"/>
      <c r="Z43" s="227"/>
      <c r="AA43" s="227"/>
      <c r="AB43" s="227"/>
      <c r="AC43" s="228"/>
      <c r="AD43" s="226"/>
      <c r="AE43" s="227"/>
      <c r="AF43" s="227"/>
      <c r="AG43" s="227"/>
      <c r="AH43" s="227"/>
      <c r="AI43" s="227"/>
      <c r="AJ43" s="228"/>
      <c r="AK43" s="226"/>
      <c r="AL43" s="227"/>
      <c r="AM43" s="227"/>
      <c r="AN43" s="227"/>
      <c r="AO43" s="227"/>
      <c r="AP43" s="227"/>
      <c r="AQ43" s="228"/>
      <c r="AR43" s="226"/>
      <c r="AS43" s="227"/>
      <c r="AT43" s="228"/>
      <c r="AU43" s="871">
        <f t="shared" si="3"/>
        <v>0</v>
      </c>
      <c r="AV43" s="872"/>
      <c r="AW43" s="873">
        <f t="shared" si="1"/>
        <v>0</v>
      </c>
      <c r="AX43" s="874"/>
      <c r="AY43" s="875"/>
      <c r="AZ43" s="876"/>
      <c r="BA43" s="876"/>
      <c r="BB43" s="876"/>
      <c r="BC43" s="876"/>
      <c r="BD43" s="877"/>
    </row>
    <row r="44" spans="2:56" ht="34.5" customHeight="1" x14ac:dyDescent="0.15">
      <c r="B44" s="225">
        <f t="shared" si="2"/>
        <v>31</v>
      </c>
      <c r="C44" s="861"/>
      <c r="D44" s="862"/>
      <c r="E44" s="863"/>
      <c r="F44" s="864"/>
      <c r="G44" s="865"/>
      <c r="H44" s="866"/>
      <c r="I44" s="866"/>
      <c r="J44" s="866"/>
      <c r="K44" s="867"/>
      <c r="L44" s="868"/>
      <c r="M44" s="869"/>
      <c r="N44" s="869"/>
      <c r="O44" s="870"/>
      <c r="P44" s="226"/>
      <c r="Q44" s="227"/>
      <c r="R44" s="227"/>
      <c r="S44" s="227"/>
      <c r="T44" s="227"/>
      <c r="U44" s="227"/>
      <c r="V44" s="228"/>
      <c r="W44" s="226"/>
      <c r="X44" s="227"/>
      <c r="Y44" s="227"/>
      <c r="Z44" s="227"/>
      <c r="AA44" s="227"/>
      <c r="AB44" s="227"/>
      <c r="AC44" s="228"/>
      <c r="AD44" s="226"/>
      <c r="AE44" s="227"/>
      <c r="AF44" s="227"/>
      <c r="AG44" s="227"/>
      <c r="AH44" s="227"/>
      <c r="AI44" s="227"/>
      <c r="AJ44" s="228"/>
      <c r="AK44" s="226"/>
      <c r="AL44" s="227"/>
      <c r="AM44" s="227"/>
      <c r="AN44" s="227"/>
      <c r="AO44" s="227"/>
      <c r="AP44" s="227"/>
      <c r="AQ44" s="228"/>
      <c r="AR44" s="226"/>
      <c r="AS44" s="227"/>
      <c r="AT44" s="228"/>
      <c r="AU44" s="871">
        <f t="shared" si="3"/>
        <v>0</v>
      </c>
      <c r="AV44" s="872"/>
      <c r="AW44" s="873">
        <f t="shared" si="1"/>
        <v>0</v>
      </c>
      <c r="AX44" s="874"/>
      <c r="AY44" s="875"/>
      <c r="AZ44" s="876"/>
      <c r="BA44" s="876"/>
      <c r="BB44" s="876"/>
      <c r="BC44" s="876"/>
      <c r="BD44" s="877"/>
    </row>
    <row r="45" spans="2:56" ht="34.5" customHeight="1" x14ac:dyDescent="0.15">
      <c r="B45" s="225">
        <f t="shared" si="2"/>
        <v>32</v>
      </c>
      <c r="C45" s="861"/>
      <c r="D45" s="862"/>
      <c r="E45" s="863"/>
      <c r="F45" s="864"/>
      <c r="G45" s="865"/>
      <c r="H45" s="866"/>
      <c r="I45" s="866"/>
      <c r="J45" s="866"/>
      <c r="K45" s="867"/>
      <c r="L45" s="868"/>
      <c r="M45" s="869"/>
      <c r="N45" s="869"/>
      <c r="O45" s="870"/>
      <c r="P45" s="226"/>
      <c r="Q45" s="227"/>
      <c r="R45" s="227"/>
      <c r="S45" s="227"/>
      <c r="T45" s="227"/>
      <c r="U45" s="227"/>
      <c r="V45" s="228"/>
      <c r="W45" s="226"/>
      <c r="X45" s="227"/>
      <c r="Y45" s="227"/>
      <c r="Z45" s="227"/>
      <c r="AA45" s="227"/>
      <c r="AB45" s="227"/>
      <c r="AC45" s="228"/>
      <c r="AD45" s="226"/>
      <c r="AE45" s="227"/>
      <c r="AF45" s="227"/>
      <c r="AG45" s="227"/>
      <c r="AH45" s="227"/>
      <c r="AI45" s="227"/>
      <c r="AJ45" s="228"/>
      <c r="AK45" s="226"/>
      <c r="AL45" s="227"/>
      <c r="AM45" s="227"/>
      <c r="AN45" s="227"/>
      <c r="AO45" s="227"/>
      <c r="AP45" s="227"/>
      <c r="AQ45" s="228"/>
      <c r="AR45" s="226"/>
      <c r="AS45" s="227"/>
      <c r="AT45" s="228"/>
      <c r="AU45" s="871">
        <f t="shared" si="3"/>
        <v>0</v>
      </c>
      <c r="AV45" s="872"/>
      <c r="AW45" s="873">
        <f t="shared" si="1"/>
        <v>0</v>
      </c>
      <c r="AX45" s="874"/>
      <c r="AY45" s="875"/>
      <c r="AZ45" s="876"/>
      <c r="BA45" s="876"/>
      <c r="BB45" s="876"/>
      <c r="BC45" s="876"/>
      <c r="BD45" s="877"/>
    </row>
    <row r="46" spans="2:56" ht="34.5" customHeight="1" x14ac:dyDescent="0.15">
      <c r="B46" s="225">
        <f t="shared" si="2"/>
        <v>33</v>
      </c>
      <c r="C46" s="861"/>
      <c r="D46" s="862"/>
      <c r="E46" s="863"/>
      <c r="F46" s="864"/>
      <c r="G46" s="865"/>
      <c r="H46" s="866"/>
      <c r="I46" s="866"/>
      <c r="J46" s="866"/>
      <c r="K46" s="867"/>
      <c r="L46" s="868"/>
      <c r="M46" s="869"/>
      <c r="N46" s="869"/>
      <c r="O46" s="870"/>
      <c r="P46" s="226"/>
      <c r="Q46" s="227"/>
      <c r="R46" s="227"/>
      <c r="S46" s="227"/>
      <c r="T46" s="227"/>
      <c r="U46" s="227"/>
      <c r="V46" s="228"/>
      <c r="W46" s="226"/>
      <c r="X46" s="227"/>
      <c r="Y46" s="227"/>
      <c r="Z46" s="227"/>
      <c r="AA46" s="227"/>
      <c r="AB46" s="227"/>
      <c r="AC46" s="228"/>
      <c r="AD46" s="226"/>
      <c r="AE46" s="227"/>
      <c r="AF46" s="227"/>
      <c r="AG46" s="227"/>
      <c r="AH46" s="227"/>
      <c r="AI46" s="227"/>
      <c r="AJ46" s="228"/>
      <c r="AK46" s="226"/>
      <c r="AL46" s="227"/>
      <c r="AM46" s="227"/>
      <c r="AN46" s="227"/>
      <c r="AO46" s="227"/>
      <c r="AP46" s="227"/>
      <c r="AQ46" s="228"/>
      <c r="AR46" s="226"/>
      <c r="AS46" s="227"/>
      <c r="AT46" s="228"/>
      <c r="AU46" s="871">
        <f t="shared" si="3"/>
        <v>0</v>
      </c>
      <c r="AV46" s="872"/>
      <c r="AW46" s="873">
        <f t="shared" si="1"/>
        <v>0</v>
      </c>
      <c r="AX46" s="874"/>
      <c r="AY46" s="875"/>
      <c r="AZ46" s="876"/>
      <c r="BA46" s="876"/>
      <c r="BB46" s="876"/>
      <c r="BC46" s="876"/>
      <c r="BD46" s="877"/>
    </row>
    <row r="47" spans="2:56" ht="34.5" customHeight="1" x14ac:dyDescent="0.15">
      <c r="B47" s="225">
        <f t="shared" si="2"/>
        <v>34</v>
      </c>
      <c r="C47" s="861"/>
      <c r="D47" s="862"/>
      <c r="E47" s="863"/>
      <c r="F47" s="864"/>
      <c r="G47" s="865"/>
      <c r="H47" s="866"/>
      <c r="I47" s="866"/>
      <c r="J47" s="866"/>
      <c r="K47" s="867"/>
      <c r="L47" s="868"/>
      <c r="M47" s="869"/>
      <c r="N47" s="869"/>
      <c r="O47" s="870"/>
      <c r="P47" s="226"/>
      <c r="Q47" s="227"/>
      <c r="R47" s="227"/>
      <c r="S47" s="227"/>
      <c r="T47" s="227"/>
      <c r="U47" s="227"/>
      <c r="V47" s="228"/>
      <c r="W47" s="226"/>
      <c r="X47" s="227"/>
      <c r="Y47" s="227"/>
      <c r="Z47" s="227"/>
      <c r="AA47" s="227"/>
      <c r="AB47" s="227"/>
      <c r="AC47" s="228"/>
      <c r="AD47" s="226"/>
      <c r="AE47" s="227"/>
      <c r="AF47" s="227"/>
      <c r="AG47" s="227"/>
      <c r="AH47" s="227"/>
      <c r="AI47" s="227"/>
      <c r="AJ47" s="228"/>
      <c r="AK47" s="226"/>
      <c r="AL47" s="227"/>
      <c r="AM47" s="227"/>
      <c r="AN47" s="227"/>
      <c r="AO47" s="227"/>
      <c r="AP47" s="227"/>
      <c r="AQ47" s="228"/>
      <c r="AR47" s="226"/>
      <c r="AS47" s="227"/>
      <c r="AT47" s="228"/>
      <c r="AU47" s="871">
        <f t="shared" si="3"/>
        <v>0</v>
      </c>
      <c r="AV47" s="872"/>
      <c r="AW47" s="873">
        <f t="shared" si="1"/>
        <v>0</v>
      </c>
      <c r="AX47" s="874"/>
      <c r="AY47" s="875"/>
      <c r="AZ47" s="876"/>
      <c r="BA47" s="876"/>
      <c r="BB47" s="876"/>
      <c r="BC47" s="876"/>
      <c r="BD47" s="877"/>
    </row>
    <row r="48" spans="2:56" ht="34.5" customHeight="1" x14ac:dyDescent="0.15">
      <c r="B48" s="225">
        <f t="shared" si="2"/>
        <v>35</v>
      </c>
      <c r="C48" s="861"/>
      <c r="D48" s="862"/>
      <c r="E48" s="863"/>
      <c r="F48" s="864"/>
      <c r="G48" s="865"/>
      <c r="H48" s="866"/>
      <c r="I48" s="866"/>
      <c r="J48" s="866"/>
      <c r="K48" s="867"/>
      <c r="L48" s="868"/>
      <c r="M48" s="869"/>
      <c r="N48" s="869"/>
      <c r="O48" s="870"/>
      <c r="P48" s="226"/>
      <c r="Q48" s="227"/>
      <c r="R48" s="227"/>
      <c r="S48" s="227"/>
      <c r="T48" s="227"/>
      <c r="U48" s="227"/>
      <c r="V48" s="228"/>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26"/>
      <c r="AS48" s="227"/>
      <c r="AT48" s="228"/>
      <c r="AU48" s="871">
        <f t="shared" si="3"/>
        <v>0</v>
      </c>
      <c r="AV48" s="872"/>
      <c r="AW48" s="873">
        <f t="shared" si="1"/>
        <v>0</v>
      </c>
      <c r="AX48" s="874"/>
      <c r="AY48" s="875"/>
      <c r="AZ48" s="876"/>
      <c r="BA48" s="876"/>
      <c r="BB48" s="876"/>
      <c r="BC48" s="876"/>
      <c r="BD48" s="877"/>
    </row>
    <row r="49" spans="2:56" ht="34.5" customHeight="1" x14ac:dyDescent="0.15">
      <c r="B49" s="225">
        <f t="shared" si="2"/>
        <v>36</v>
      </c>
      <c r="C49" s="861"/>
      <c r="D49" s="862"/>
      <c r="E49" s="863"/>
      <c r="F49" s="864"/>
      <c r="G49" s="865"/>
      <c r="H49" s="866"/>
      <c r="I49" s="866"/>
      <c r="J49" s="866"/>
      <c r="K49" s="867"/>
      <c r="L49" s="868"/>
      <c r="M49" s="869"/>
      <c r="N49" s="869"/>
      <c r="O49" s="870"/>
      <c r="P49" s="226"/>
      <c r="Q49" s="227"/>
      <c r="R49" s="227"/>
      <c r="S49" s="227"/>
      <c r="T49" s="227"/>
      <c r="U49" s="227"/>
      <c r="V49" s="228"/>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26"/>
      <c r="AS49" s="227"/>
      <c r="AT49" s="228"/>
      <c r="AU49" s="871">
        <f t="shared" si="3"/>
        <v>0</v>
      </c>
      <c r="AV49" s="872"/>
      <c r="AW49" s="873">
        <f t="shared" si="1"/>
        <v>0</v>
      </c>
      <c r="AX49" s="874"/>
      <c r="AY49" s="875"/>
      <c r="AZ49" s="876"/>
      <c r="BA49" s="876"/>
      <c r="BB49" s="876"/>
      <c r="BC49" s="876"/>
      <c r="BD49" s="877"/>
    </row>
    <row r="50" spans="2:56" ht="34.5" customHeight="1" x14ac:dyDescent="0.15">
      <c r="B50" s="225">
        <f t="shared" si="2"/>
        <v>37</v>
      </c>
      <c r="C50" s="861"/>
      <c r="D50" s="862"/>
      <c r="E50" s="863"/>
      <c r="F50" s="864"/>
      <c r="G50" s="865"/>
      <c r="H50" s="866"/>
      <c r="I50" s="866"/>
      <c r="J50" s="866"/>
      <c r="K50" s="867"/>
      <c r="L50" s="868"/>
      <c r="M50" s="869"/>
      <c r="N50" s="869"/>
      <c r="O50" s="870"/>
      <c r="P50" s="226"/>
      <c r="Q50" s="227"/>
      <c r="R50" s="227"/>
      <c r="S50" s="227"/>
      <c r="T50" s="227"/>
      <c r="U50" s="227"/>
      <c r="V50" s="228"/>
      <c r="W50" s="226"/>
      <c r="X50" s="227"/>
      <c r="Y50" s="227"/>
      <c r="Z50" s="227"/>
      <c r="AA50" s="227"/>
      <c r="AB50" s="227"/>
      <c r="AC50" s="228"/>
      <c r="AD50" s="226"/>
      <c r="AE50" s="227"/>
      <c r="AF50" s="227"/>
      <c r="AG50" s="227"/>
      <c r="AH50" s="227"/>
      <c r="AI50" s="227"/>
      <c r="AJ50" s="228"/>
      <c r="AK50" s="226"/>
      <c r="AL50" s="227"/>
      <c r="AM50" s="227"/>
      <c r="AN50" s="227"/>
      <c r="AO50" s="227"/>
      <c r="AP50" s="227"/>
      <c r="AQ50" s="228"/>
      <c r="AR50" s="226"/>
      <c r="AS50" s="227"/>
      <c r="AT50" s="228"/>
      <c r="AU50" s="871">
        <f t="shared" si="3"/>
        <v>0</v>
      </c>
      <c r="AV50" s="872"/>
      <c r="AW50" s="873">
        <f t="shared" si="1"/>
        <v>0</v>
      </c>
      <c r="AX50" s="874"/>
      <c r="AY50" s="875"/>
      <c r="AZ50" s="876"/>
      <c r="BA50" s="876"/>
      <c r="BB50" s="876"/>
      <c r="BC50" s="876"/>
      <c r="BD50" s="877"/>
    </row>
    <row r="51" spans="2:56" ht="34.5" customHeight="1" x14ac:dyDescent="0.15">
      <c r="B51" s="225">
        <f t="shared" si="2"/>
        <v>38</v>
      </c>
      <c r="C51" s="861"/>
      <c r="D51" s="862"/>
      <c r="E51" s="863"/>
      <c r="F51" s="864"/>
      <c r="G51" s="865"/>
      <c r="H51" s="866"/>
      <c r="I51" s="866"/>
      <c r="J51" s="866"/>
      <c r="K51" s="867"/>
      <c r="L51" s="868"/>
      <c r="M51" s="869"/>
      <c r="N51" s="869"/>
      <c r="O51" s="870"/>
      <c r="P51" s="226"/>
      <c r="Q51" s="227"/>
      <c r="R51" s="227"/>
      <c r="S51" s="227"/>
      <c r="T51" s="227"/>
      <c r="U51" s="227"/>
      <c r="V51" s="228"/>
      <c r="W51" s="226"/>
      <c r="X51" s="227"/>
      <c r="Y51" s="227"/>
      <c r="Z51" s="227"/>
      <c r="AA51" s="227"/>
      <c r="AB51" s="227"/>
      <c r="AC51" s="228"/>
      <c r="AD51" s="226"/>
      <c r="AE51" s="227"/>
      <c r="AF51" s="227"/>
      <c r="AG51" s="227"/>
      <c r="AH51" s="227"/>
      <c r="AI51" s="227"/>
      <c r="AJ51" s="228"/>
      <c r="AK51" s="226"/>
      <c r="AL51" s="227"/>
      <c r="AM51" s="227"/>
      <c r="AN51" s="227"/>
      <c r="AO51" s="227"/>
      <c r="AP51" s="227"/>
      <c r="AQ51" s="228"/>
      <c r="AR51" s="226"/>
      <c r="AS51" s="227"/>
      <c r="AT51" s="228"/>
      <c r="AU51" s="871">
        <f t="shared" si="3"/>
        <v>0</v>
      </c>
      <c r="AV51" s="872"/>
      <c r="AW51" s="873">
        <f t="shared" si="1"/>
        <v>0</v>
      </c>
      <c r="AX51" s="874"/>
      <c r="AY51" s="875"/>
      <c r="AZ51" s="876"/>
      <c r="BA51" s="876"/>
      <c r="BB51" s="876"/>
      <c r="BC51" s="876"/>
      <c r="BD51" s="877"/>
    </row>
    <row r="52" spans="2:56" ht="34.5" customHeight="1" x14ac:dyDescent="0.15">
      <c r="B52" s="225">
        <f t="shared" si="2"/>
        <v>39</v>
      </c>
      <c r="C52" s="861"/>
      <c r="D52" s="862"/>
      <c r="E52" s="863"/>
      <c r="F52" s="864"/>
      <c r="G52" s="865"/>
      <c r="H52" s="866"/>
      <c r="I52" s="866"/>
      <c r="J52" s="866"/>
      <c r="K52" s="867"/>
      <c r="L52" s="868"/>
      <c r="M52" s="869"/>
      <c r="N52" s="869"/>
      <c r="O52" s="870"/>
      <c r="P52" s="226"/>
      <c r="Q52" s="227"/>
      <c r="R52" s="227"/>
      <c r="S52" s="227"/>
      <c r="T52" s="227"/>
      <c r="U52" s="227"/>
      <c r="V52" s="228"/>
      <c r="W52" s="226"/>
      <c r="X52" s="227"/>
      <c r="Y52" s="227"/>
      <c r="Z52" s="227"/>
      <c r="AA52" s="227"/>
      <c r="AB52" s="227"/>
      <c r="AC52" s="228"/>
      <c r="AD52" s="226"/>
      <c r="AE52" s="227"/>
      <c r="AF52" s="227"/>
      <c r="AG52" s="227"/>
      <c r="AH52" s="227"/>
      <c r="AI52" s="227"/>
      <c r="AJ52" s="228"/>
      <c r="AK52" s="226"/>
      <c r="AL52" s="227"/>
      <c r="AM52" s="227"/>
      <c r="AN52" s="227"/>
      <c r="AO52" s="227"/>
      <c r="AP52" s="227"/>
      <c r="AQ52" s="228"/>
      <c r="AR52" s="226"/>
      <c r="AS52" s="227"/>
      <c r="AT52" s="228"/>
      <c r="AU52" s="871">
        <f t="shared" si="3"/>
        <v>0</v>
      </c>
      <c r="AV52" s="872"/>
      <c r="AW52" s="873">
        <f t="shared" si="1"/>
        <v>0</v>
      </c>
      <c r="AX52" s="874"/>
      <c r="AY52" s="875"/>
      <c r="AZ52" s="876"/>
      <c r="BA52" s="876"/>
      <c r="BB52" s="876"/>
      <c r="BC52" s="876"/>
      <c r="BD52" s="877"/>
    </row>
    <row r="53" spans="2:56" ht="34.5" customHeight="1" x14ac:dyDescent="0.15">
      <c r="B53" s="225">
        <f t="shared" si="2"/>
        <v>40</v>
      </c>
      <c r="C53" s="861"/>
      <c r="D53" s="862"/>
      <c r="E53" s="863"/>
      <c r="F53" s="864"/>
      <c r="G53" s="865"/>
      <c r="H53" s="866"/>
      <c r="I53" s="866"/>
      <c r="J53" s="866"/>
      <c r="K53" s="867"/>
      <c r="L53" s="868"/>
      <c r="M53" s="869"/>
      <c r="N53" s="869"/>
      <c r="O53" s="870"/>
      <c r="P53" s="226"/>
      <c r="Q53" s="227"/>
      <c r="R53" s="227"/>
      <c r="S53" s="227"/>
      <c r="T53" s="227"/>
      <c r="U53" s="227"/>
      <c r="V53" s="228"/>
      <c r="W53" s="226"/>
      <c r="X53" s="227"/>
      <c r="Y53" s="227"/>
      <c r="Z53" s="227"/>
      <c r="AA53" s="227"/>
      <c r="AB53" s="227"/>
      <c r="AC53" s="228"/>
      <c r="AD53" s="226"/>
      <c r="AE53" s="227"/>
      <c r="AF53" s="227"/>
      <c r="AG53" s="227"/>
      <c r="AH53" s="227"/>
      <c r="AI53" s="227"/>
      <c r="AJ53" s="228"/>
      <c r="AK53" s="226"/>
      <c r="AL53" s="227"/>
      <c r="AM53" s="227"/>
      <c r="AN53" s="227"/>
      <c r="AO53" s="227"/>
      <c r="AP53" s="227"/>
      <c r="AQ53" s="228"/>
      <c r="AR53" s="226"/>
      <c r="AS53" s="227"/>
      <c r="AT53" s="228"/>
      <c r="AU53" s="871">
        <f t="shared" si="3"/>
        <v>0</v>
      </c>
      <c r="AV53" s="872"/>
      <c r="AW53" s="873">
        <f t="shared" si="1"/>
        <v>0</v>
      </c>
      <c r="AX53" s="874"/>
      <c r="AY53" s="875"/>
      <c r="AZ53" s="876"/>
      <c r="BA53" s="876"/>
      <c r="BB53" s="876"/>
      <c r="BC53" s="876"/>
      <c r="BD53" s="877"/>
    </row>
    <row r="54" spans="2:56" ht="34.5" customHeight="1" x14ac:dyDescent="0.15">
      <c r="B54" s="225">
        <f t="shared" si="2"/>
        <v>41</v>
      </c>
      <c r="C54" s="861"/>
      <c r="D54" s="862"/>
      <c r="E54" s="863"/>
      <c r="F54" s="864"/>
      <c r="G54" s="865"/>
      <c r="H54" s="866"/>
      <c r="I54" s="866"/>
      <c r="J54" s="866"/>
      <c r="K54" s="867"/>
      <c r="L54" s="868"/>
      <c r="M54" s="869"/>
      <c r="N54" s="869"/>
      <c r="O54" s="870"/>
      <c r="P54" s="226"/>
      <c r="Q54" s="227"/>
      <c r="R54" s="227"/>
      <c r="S54" s="227"/>
      <c r="T54" s="227"/>
      <c r="U54" s="227"/>
      <c r="V54" s="228"/>
      <c r="W54" s="226"/>
      <c r="X54" s="227"/>
      <c r="Y54" s="227"/>
      <c r="Z54" s="227"/>
      <c r="AA54" s="227"/>
      <c r="AB54" s="227"/>
      <c r="AC54" s="228"/>
      <c r="AD54" s="226"/>
      <c r="AE54" s="227"/>
      <c r="AF54" s="227"/>
      <c r="AG54" s="227"/>
      <c r="AH54" s="227"/>
      <c r="AI54" s="227"/>
      <c r="AJ54" s="228"/>
      <c r="AK54" s="226"/>
      <c r="AL54" s="227"/>
      <c r="AM54" s="227"/>
      <c r="AN54" s="227"/>
      <c r="AO54" s="227"/>
      <c r="AP54" s="227"/>
      <c r="AQ54" s="228"/>
      <c r="AR54" s="226"/>
      <c r="AS54" s="227"/>
      <c r="AT54" s="228"/>
      <c r="AU54" s="871">
        <f t="shared" si="3"/>
        <v>0</v>
      </c>
      <c r="AV54" s="872"/>
      <c r="AW54" s="873">
        <f t="shared" si="1"/>
        <v>0</v>
      </c>
      <c r="AX54" s="874"/>
      <c r="AY54" s="875"/>
      <c r="AZ54" s="876"/>
      <c r="BA54" s="876"/>
      <c r="BB54" s="876"/>
      <c r="BC54" s="876"/>
      <c r="BD54" s="877"/>
    </row>
    <row r="55" spans="2:56" ht="34.5" customHeight="1" x14ac:dyDescent="0.15">
      <c r="B55" s="225">
        <f t="shared" si="2"/>
        <v>42</v>
      </c>
      <c r="C55" s="861"/>
      <c r="D55" s="862"/>
      <c r="E55" s="863"/>
      <c r="F55" s="864"/>
      <c r="G55" s="865"/>
      <c r="H55" s="866"/>
      <c r="I55" s="866"/>
      <c r="J55" s="866"/>
      <c r="K55" s="867"/>
      <c r="L55" s="868"/>
      <c r="M55" s="869"/>
      <c r="N55" s="869"/>
      <c r="O55" s="870"/>
      <c r="P55" s="226"/>
      <c r="Q55" s="227"/>
      <c r="R55" s="227"/>
      <c r="S55" s="227"/>
      <c r="T55" s="227"/>
      <c r="U55" s="227"/>
      <c r="V55" s="228"/>
      <c r="W55" s="226"/>
      <c r="X55" s="227"/>
      <c r="Y55" s="227"/>
      <c r="Z55" s="227"/>
      <c r="AA55" s="227"/>
      <c r="AB55" s="227"/>
      <c r="AC55" s="228"/>
      <c r="AD55" s="226"/>
      <c r="AE55" s="227"/>
      <c r="AF55" s="227"/>
      <c r="AG55" s="227"/>
      <c r="AH55" s="227"/>
      <c r="AI55" s="227"/>
      <c r="AJ55" s="228"/>
      <c r="AK55" s="226"/>
      <c r="AL55" s="227"/>
      <c r="AM55" s="227"/>
      <c r="AN55" s="227"/>
      <c r="AO55" s="227"/>
      <c r="AP55" s="227"/>
      <c r="AQ55" s="228"/>
      <c r="AR55" s="226"/>
      <c r="AS55" s="227"/>
      <c r="AT55" s="228"/>
      <c r="AU55" s="871">
        <f t="shared" si="3"/>
        <v>0</v>
      </c>
      <c r="AV55" s="872"/>
      <c r="AW55" s="873">
        <f t="shared" si="1"/>
        <v>0</v>
      </c>
      <c r="AX55" s="874"/>
      <c r="AY55" s="875"/>
      <c r="AZ55" s="876"/>
      <c r="BA55" s="876"/>
      <c r="BB55" s="876"/>
      <c r="BC55" s="876"/>
      <c r="BD55" s="877"/>
    </row>
    <row r="56" spans="2:56" ht="34.5" customHeight="1" x14ac:dyDescent="0.15">
      <c r="B56" s="225">
        <f t="shared" si="2"/>
        <v>43</v>
      </c>
      <c r="C56" s="861"/>
      <c r="D56" s="862"/>
      <c r="E56" s="863"/>
      <c r="F56" s="864"/>
      <c r="G56" s="865"/>
      <c r="H56" s="866"/>
      <c r="I56" s="866"/>
      <c r="J56" s="866"/>
      <c r="K56" s="867"/>
      <c r="L56" s="868"/>
      <c r="M56" s="869"/>
      <c r="N56" s="869"/>
      <c r="O56" s="870"/>
      <c r="P56" s="226"/>
      <c r="Q56" s="227"/>
      <c r="R56" s="227"/>
      <c r="S56" s="227"/>
      <c r="T56" s="227"/>
      <c r="U56" s="227"/>
      <c r="V56" s="228"/>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8"/>
      <c r="AU56" s="871">
        <f t="shared" si="3"/>
        <v>0</v>
      </c>
      <c r="AV56" s="872"/>
      <c r="AW56" s="873">
        <f t="shared" si="1"/>
        <v>0</v>
      </c>
      <c r="AX56" s="874"/>
      <c r="AY56" s="875"/>
      <c r="AZ56" s="876"/>
      <c r="BA56" s="876"/>
      <c r="BB56" s="876"/>
      <c r="BC56" s="876"/>
      <c r="BD56" s="877"/>
    </row>
    <row r="57" spans="2:56" ht="34.5" customHeight="1" x14ac:dyDescent="0.15">
      <c r="B57" s="225">
        <f t="shared" si="2"/>
        <v>44</v>
      </c>
      <c r="C57" s="861"/>
      <c r="D57" s="862"/>
      <c r="E57" s="863"/>
      <c r="F57" s="864"/>
      <c r="G57" s="865"/>
      <c r="H57" s="866"/>
      <c r="I57" s="866"/>
      <c r="J57" s="866"/>
      <c r="K57" s="867"/>
      <c r="L57" s="868"/>
      <c r="M57" s="869"/>
      <c r="N57" s="869"/>
      <c r="O57" s="870"/>
      <c r="P57" s="226"/>
      <c r="Q57" s="227"/>
      <c r="R57" s="227"/>
      <c r="S57" s="227"/>
      <c r="T57" s="227"/>
      <c r="U57" s="227"/>
      <c r="V57" s="228"/>
      <c r="W57" s="226"/>
      <c r="X57" s="227"/>
      <c r="Y57" s="227"/>
      <c r="Z57" s="227"/>
      <c r="AA57" s="227"/>
      <c r="AB57" s="227"/>
      <c r="AC57" s="228"/>
      <c r="AD57" s="226"/>
      <c r="AE57" s="227"/>
      <c r="AF57" s="227"/>
      <c r="AG57" s="227"/>
      <c r="AH57" s="227"/>
      <c r="AI57" s="227"/>
      <c r="AJ57" s="228"/>
      <c r="AK57" s="226"/>
      <c r="AL57" s="227"/>
      <c r="AM57" s="227"/>
      <c r="AN57" s="227"/>
      <c r="AO57" s="227"/>
      <c r="AP57" s="227"/>
      <c r="AQ57" s="228"/>
      <c r="AR57" s="226"/>
      <c r="AS57" s="227"/>
      <c r="AT57" s="228"/>
      <c r="AU57" s="871">
        <f t="shared" si="3"/>
        <v>0</v>
      </c>
      <c r="AV57" s="872"/>
      <c r="AW57" s="873">
        <f t="shared" si="1"/>
        <v>0</v>
      </c>
      <c r="AX57" s="874"/>
      <c r="AY57" s="875"/>
      <c r="AZ57" s="876"/>
      <c r="BA57" s="876"/>
      <c r="BB57" s="876"/>
      <c r="BC57" s="876"/>
      <c r="BD57" s="877"/>
    </row>
    <row r="58" spans="2:56" ht="34.5" customHeight="1" x14ac:dyDescent="0.15">
      <c r="B58" s="225">
        <f t="shared" si="2"/>
        <v>45</v>
      </c>
      <c r="C58" s="861"/>
      <c r="D58" s="862"/>
      <c r="E58" s="863"/>
      <c r="F58" s="864"/>
      <c r="G58" s="865"/>
      <c r="H58" s="866"/>
      <c r="I58" s="866"/>
      <c r="J58" s="866"/>
      <c r="K58" s="867"/>
      <c r="L58" s="868"/>
      <c r="M58" s="869"/>
      <c r="N58" s="869"/>
      <c r="O58" s="870"/>
      <c r="P58" s="226"/>
      <c r="Q58" s="227"/>
      <c r="R58" s="227"/>
      <c r="S58" s="227"/>
      <c r="T58" s="227"/>
      <c r="U58" s="227"/>
      <c r="V58" s="228"/>
      <c r="W58" s="226"/>
      <c r="X58" s="227"/>
      <c r="Y58" s="227"/>
      <c r="Z58" s="227"/>
      <c r="AA58" s="227"/>
      <c r="AB58" s="227"/>
      <c r="AC58" s="228"/>
      <c r="AD58" s="226"/>
      <c r="AE58" s="227"/>
      <c r="AF58" s="227"/>
      <c r="AG58" s="227"/>
      <c r="AH58" s="227"/>
      <c r="AI58" s="227"/>
      <c r="AJ58" s="228"/>
      <c r="AK58" s="226"/>
      <c r="AL58" s="227"/>
      <c r="AM58" s="227"/>
      <c r="AN58" s="227"/>
      <c r="AO58" s="227"/>
      <c r="AP58" s="227"/>
      <c r="AQ58" s="228"/>
      <c r="AR58" s="226"/>
      <c r="AS58" s="227"/>
      <c r="AT58" s="228"/>
      <c r="AU58" s="871">
        <f t="shared" si="3"/>
        <v>0</v>
      </c>
      <c r="AV58" s="872"/>
      <c r="AW58" s="873">
        <f t="shared" si="1"/>
        <v>0</v>
      </c>
      <c r="AX58" s="874"/>
      <c r="AY58" s="875"/>
      <c r="AZ58" s="876"/>
      <c r="BA58" s="876"/>
      <c r="BB58" s="876"/>
      <c r="BC58" s="876"/>
      <c r="BD58" s="877"/>
    </row>
    <row r="59" spans="2:56" ht="34.5" customHeight="1" x14ac:dyDescent="0.15">
      <c r="B59" s="225">
        <f t="shared" si="2"/>
        <v>46</v>
      </c>
      <c r="C59" s="861"/>
      <c r="D59" s="862"/>
      <c r="E59" s="863"/>
      <c r="F59" s="864"/>
      <c r="G59" s="865"/>
      <c r="H59" s="866"/>
      <c r="I59" s="866"/>
      <c r="J59" s="866"/>
      <c r="K59" s="867"/>
      <c r="L59" s="868"/>
      <c r="M59" s="869"/>
      <c r="N59" s="869"/>
      <c r="O59" s="870"/>
      <c r="P59" s="226"/>
      <c r="Q59" s="227"/>
      <c r="R59" s="227"/>
      <c r="S59" s="227"/>
      <c r="T59" s="227"/>
      <c r="U59" s="227"/>
      <c r="V59" s="228"/>
      <c r="W59" s="226"/>
      <c r="X59" s="227"/>
      <c r="Y59" s="227"/>
      <c r="Z59" s="227"/>
      <c r="AA59" s="227"/>
      <c r="AB59" s="227"/>
      <c r="AC59" s="228"/>
      <c r="AD59" s="226"/>
      <c r="AE59" s="227"/>
      <c r="AF59" s="227"/>
      <c r="AG59" s="227"/>
      <c r="AH59" s="227"/>
      <c r="AI59" s="227"/>
      <c r="AJ59" s="228"/>
      <c r="AK59" s="226"/>
      <c r="AL59" s="227"/>
      <c r="AM59" s="227"/>
      <c r="AN59" s="227"/>
      <c r="AO59" s="227"/>
      <c r="AP59" s="227"/>
      <c r="AQ59" s="228"/>
      <c r="AR59" s="226"/>
      <c r="AS59" s="227"/>
      <c r="AT59" s="228"/>
      <c r="AU59" s="871">
        <f t="shared" si="3"/>
        <v>0</v>
      </c>
      <c r="AV59" s="872"/>
      <c r="AW59" s="873">
        <f t="shared" si="1"/>
        <v>0</v>
      </c>
      <c r="AX59" s="874"/>
      <c r="AY59" s="875"/>
      <c r="AZ59" s="876"/>
      <c r="BA59" s="876"/>
      <c r="BB59" s="876"/>
      <c r="BC59" s="876"/>
      <c r="BD59" s="877"/>
    </row>
    <row r="60" spans="2:56" ht="34.5" customHeight="1" x14ac:dyDescent="0.15">
      <c r="B60" s="225">
        <f t="shared" si="2"/>
        <v>47</v>
      </c>
      <c r="C60" s="861"/>
      <c r="D60" s="862"/>
      <c r="E60" s="863"/>
      <c r="F60" s="864"/>
      <c r="G60" s="865"/>
      <c r="H60" s="866"/>
      <c r="I60" s="866"/>
      <c r="J60" s="866"/>
      <c r="K60" s="867"/>
      <c r="L60" s="868"/>
      <c r="M60" s="869"/>
      <c r="N60" s="869"/>
      <c r="O60" s="870"/>
      <c r="P60" s="226"/>
      <c r="Q60" s="227"/>
      <c r="R60" s="227"/>
      <c r="S60" s="227"/>
      <c r="T60" s="227"/>
      <c r="U60" s="227"/>
      <c r="V60" s="228"/>
      <c r="W60" s="226"/>
      <c r="X60" s="227"/>
      <c r="Y60" s="227"/>
      <c r="Z60" s="227"/>
      <c r="AA60" s="227"/>
      <c r="AB60" s="227"/>
      <c r="AC60" s="228"/>
      <c r="AD60" s="226"/>
      <c r="AE60" s="227"/>
      <c r="AF60" s="227"/>
      <c r="AG60" s="227"/>
      <c r="AH60" s="227"/>
      <c r="AI60" s="227"/>
      <c r="AJ60" s="228"/>
      <c r="AK60" s="226"/>
      <c r="AL60" s="227"/>
      <c r="AM60" s="227"/>
      <c r="AN60" s="227"/>
      <c r="AO60" s="227"/>
      <c r="AP60" s="227"/>
      <c r="AQ60" s="228"/>
      <c r="AR60" s="226"/>
      <c r="AS60" s="227"/>
      <c r="AT60" s="228"/>
      <c r="AU60" s="871">
        <f t="shared" si="3"/>
        <v>0</v>
      </c>
      <c r="AV60" s="872"/>
      <c r="AW60" s="873">
        <f t="shared" si="1"/>
        <v>0</v>
      </c>
      <c r="AX60" s="874"/>
      <c r="AY60" s="875"/>
      <c r="AZ60" s="876"/>
      <c r="BA60" s="876"/>
      <c r="BB60" s="876"/>
      <c r="BC60" s="876"/>
      <c r="BD60" s="877"/>
    </row>
    <row r="61" spans="2:56" ht="34.5" customHeight="1" x14ac:dyDescent="0.15">
      <c r="B61" s="225">
        <f t="shared" si="2"/>
        <v>48</v>
      </c>
      <c r="C61" s="861"/>
      <c r="D61" s="862"/>
      <c r="E61" s="863"/>
      <c r="F61" s="864"/>
      <c r="G61" s="865"/>
      <c r="H61" s="866"/>
      <c r="I61" s="866"/>
      <c r="J61" s="866"/>
      <c r="K61" s="867"/>
      <c r="L61" s="868"/>
      <c r="M61" s="869"/>
      <c r="N61" s="869"/>
      <c r="O61" s="870"/>
      <c r="P61" s="226"/>
      <c r="Q61" s="227"/>
      <c r="R61" s="227"/>
      <c r="S61" s="227"/>
      <c r="T61" s="227"/>
      <c r="U61" s="227"/>
      <c r="V61" s="228"/>
      <c r="W61" s="226"/>
      <c r="X61" s="227"/>
      <c r="Y61" s="227"/>
      <c r="Z61" s="227"/>
      <c r="AA61" s="227"/>
      <c r="AB61" s="227"/>
      <c r="AC61" s="228"/>
      <c r="AD61" s="226"/>
      <c r="AE61" s="227"/>
      <c r="AF61" s="227"/>
      <c r="AG61" s="227"/>
      <c r="AH61" s="227"/>
      <c r="AI61" s="227"/>
      <c r="AJ61" s="228"/>
      <c r="AK61" s="226"/>
      <c r="AL61" s="227"/>
      <c r="AM61" s="227"/>
      <c r="AN61" s="227"/>
      <c r="AO61" s="227"/>
      <c r="AP61" s="227"/>
      <c r="AQ61" s="228"/>
      <c r="AR61" s="226"/>
      <c r="AS61" s="227"/>
      <c r="AT61" s="228"/>
      <c r="AU61" s="871">
        <f t="shared" si="3"/>
        <v>0</v>
      </c>
      <c r="AV61" s="872"/>
      <c r="AW61" s="873">
        <f t="shared" si="1"/>
        <v>0</v>
      </c>
      <c r="AX61" s="874"/>
      <c r="AY61" s="875"/>
      <c r="AZ61" s="876"/>
      <c r="BA61" s="876"/>
      <c r="BB61" s="876"/>
      <c r="BC61" s="876"/>
      <c r="BD61" s="877"/>
    </row>
    <row r="62" spans="2:56" ht="34.5" customHeight="1" x14ac:dyDescent="0.15">
      <c r="B62" s="225">
        <f t="shared" si="2"/>
        <v>49</v>
      </c>
      <c r="C62" s="861"/>
      <c r="D62" s="862"/>
      <c r="E62" s="863"/>
      <c r="F62" s="864"/>
      <c r="G62" s="865"/>
      <c r="H62" s="866"/>
      <c r="I62" s="866"/>
      <c r="J62" s="866"/>
      <c r="K62" s="867"/>
      <c r="L62" s="868"/>
      <c r="M62" s="869"/>
      <c r="N62" s="869"/>
      <c r="O62" s="870"/>
      <c r="P62" s="226"/>
      <c r="Q62" s="227"/>
      <c r="R62" s="227"/>
      <c r="S62" s="227"/>
      <c r="T62" s="227"/>
      <c r="U62" s="227"/>
      <c r="V62" s="228"/>
      <c r="W62" s="226"/>
      <c r="X62" s="227"/>
      <c r="Y62" s="227"/>
      <c r="Z62" s="227"/>
      <c r="AA62" s="227"/>
      <c r="AB62" s="227"/>
      <c r="AC62" s="228"/>
      <c r="AD62" s="226"/>
      <c r="AE62" s="227"/>
      <c r="AF62" s="227"/>
      <c r="AG62" s="227"/>
      <c r="AH62" s="227"/>
      <c r="AI62" s="227"/>
      <c r="AJ62" s="228"/>
      <c r="AK62" s="226"/>
      <c r="AL62" s="227"/>
      <c r="AM62" s="227"/>
      <c r="AN62" s="227"/>
      <c r="AO62" s="227"/>
      <c r="AP62" s="227"/>
      <c r="AQ62" s="228"/>
      <c r="AR62" s="226"/>
      <c r="AS62" s="227"/>
      <c r="AT62" s="228"/>
      <c r="AU62" s="871">
        <f t="shared" si="3"/>
        <v>0</v>
      </c>
      <c r="AV62" s="872"/>
      <c r="AW62" s="873">
        <f t="shared" si="1"/>
        <v>0</v>
      </c>
      <c r="AX62" s="874"/>
      <c r="AY62" s="875"/>
      <c r="AZ62" s="876"/>
      <c r="BA62" s="876"/>
      <c r="BB62" s="876"/>
      <c r="BC62" s="876"/>
      <c r="BD62" s="877"/>
    </row>
    <row r="63" spans="2:56" ht="34.5" customHeight="1" x14ac:dyDescent="0.15">
      <c r="B63" s="225">
        <f t="shared" si="2"/>
        <v>50</v>
      </c>
      <c r="C63" s="861"/>
      <c r="D63" s="862"/>
      <c r="E63" s="863"/>
      <c r="F63" s="864"/>
      <c r="G63" s="865"/>
      <c r="H63" s="866"/>
      <c r="I63" s="866"/>
      <c r="J63" s="866"/>
      <c r="K63" s="867"/>
      <c r="L63" s="868"/>
      <c r="M63" s="869"/>
      <c r="N63" s="869"/>
      <c r="O63" s="870"/>
      <c r="P63" s="226"/>
      <c r="Q63" s="227"/>
      <c r="R63" s="227"/>
      <c r="S63" s="227"/>
      <c r="T63" s="227"/>
      <c r="U63" s="227"/>
      <c r="V63" s="228"/>
      <c r="W63" s="226"/>
      <c r="X63" s="227"/>
      <c r="Y63" s="227"/>
      <c r="Z63" s="227"/>
      <c r="AA63" s="227"/>
      <c r="AB63" s="227"/>
      <c r="AC63" s="228"/>
      <c r="AD63" s="226"/>
      <c r="AE63" s="227"/>
      <c r="AF63" s="227"/>
      <c r="AG63" s="227"/>
      <c r="AH63" s="227"/>
      <c r="AI63" s="227"/>
      <c r="AJ63" s="228"/>
      <c r="AK63" s="226"/>
      <c r="AL63" s="227"/>
      <c r="AM63" s="227"/>
      <c r="AN63" s="227"/>
      <c r="AO63" s="227"/>
      <c r="AP63" s="227"/>
      <c r="AQ63" s="228"/>
      <c r="AR63" s="226"/>
      <c r="AS63" s="227"/>
      <c r="AT63" s="228"/>
      <c r="AU63" s="871">
        <f t="shared" si="3"/>
        <v>0</v>
      </c>
      <c r="AV63" s="872"/>
      <c r="AW63" s="873">
        <f t="shared" si="1"/>
        <v>0</v>
      </c>
      <c r="AX63" s="874"/>
      <c r="AY63" s="875"/>
      <c r="AZ63" s="876"/>
      <c r="BA63" s="876"/>
      <c r="BB63" s="876"/>
      <c r="BC63" s="876"/>
      <c r="BD63" s="877"/>
    </row>
    <row r="64" spans="2:56" ht="34.5" customHeight="1" x14ac:dyDescent="0.15">
      <c r="B64" s="225">
        <f t="shared" si="2"/>
        <v>51</v>
      </c>
      <c r="C64" s="861"/>
      <c r="D64" s="862"/>
      <c r="E64" s="863"/>
      <c r="F64" s="864"/>
      <c r="G64" s="865"/>
      <c r="H64" s="866"/>
      <c r="I64" s="866"/>
      <c r="J64" s="866"/>
      <c r="K64" s="867"/>
      <c r="L64" s="868"/>
      <c r="M64" s="869"/>
      <c r="N64" s="869"/>
      <c r="O64" s="870"/>
      <c r="P64" s="226"/>
      <c r="Q64" s="227"/>
      <c r="R64" s="227"/>
      <c r="S64" s="227"/>
      <c r="T64" s="227"/>
      <c r="U64" s="227"/>
      <c r="V64" s="228"/>
      <c r="W64" s="226"/>
      <c r="X64" s="227"/>
      <c r="Y64" s="227"/>
      <c r="Z64" s="227"/>
      <c r="AA64" s="227"/>
      <c r="AB64" s="227"/>
      <c r="AC64" s="228"/>
      <c r="AD64" s="226"/>
      <c r="AE64" s="227"/>
      <c r="AF64" s="227"/>
      <c r="AG64" s="227"/>
      <c r="AH64" s="227"/>
      <c r="AI64" s="227"/>
      <c r="AJ64" s="228"/>
      <c r="AK64" s="226"/>
      <c r="AL64" s="227"/>
      <c r="AM64" s="227"/>
      <c r="AN64" s="227"/>
      <c r="AO64" s="227"/>
      <c r="AP64" s="227"/>
      <c r="AQ64" s="228"/>
      <c r="AR64" s="226"/>
      <c r="AS64" s="227"/>
      <c r="AT64" s="228"/>
      <c r="AU64" s="871">
        <f t="shared" si="3"/>
        <v>0</v>
      </c>
      <c r="AV64" s="872"/>
      <c r="AW64" s="873">
        <f t="shared" si="1"/>
        <v>0</v>
      </c>
      <c r="AX64" s="874"/>
      <c r="AY64" s="875"/>
      <c r="AZ64" s="876"/>
      <c r="BA64" s="876"/>
      <c r="BB64" s="876"/>
      <c r="BC64" s="876"/>
      <c r="BD64" s="877"/>
    </row>
    <row r="65" spans="2:56" ht="34.5" customHeight="1" x14ac:dyDescent="0.15">
      <c r="B65" s="225">
        <f t="shared" si="2"/>
        <v>52</v>
      </c>
      <c r="C65" s="861"/>
      <c r="D65" s="862"/>
      <c r="E65" s="863"/>
      <c r="F65" s="864"/>
      <c r="G65" s="865"/>
      <c r="H65" s="866"/>
      <c r="I65" s="866"/>
      <c r="J65" s="866"/>
      <c r="K65" s="867"/>
      <c r="L65" s="868"/>
      <c r="M65" s="869"/>
      <c r="N65" s="869"/>
      <c r="O65" s="870"/>
      <c r="P65" s="226"/>
      <c r="Q65" s="227"/>
      <c r="R65" s="227"/>
      <c r="S65" s="227"/>
      <c r="T65" s="227"/>
      <c r="U65" s="227"/>
      <c r="V65" s="228"/>
      <c r="W65" s="226"/>
      <c r="X65" s="227"/>
      <c r="Y65" s="227"/>
      <c r="Z65" s="227"/>
      <c r="AA65" s="227"/>
      <c r="AB65" s="227"/>
      <c r="AC65" s="228"/>
      <c r="AD65" s="226"/>
      <c r="AE65" s="227"/>
      <c r="AF65" s="227"/>
      <c r="AG65" s="227"/>
      <c r="AH65" s="227"/>
      <c r="AI65" s="227"/>
      <c r="AJ65" s="228"/>
      <c r="AK65" s="226"/>
      <c r="AL65" s="227"/>
      <c r="AM65" s="227"/>
      <c r="AN65" s="227"/>
      <c r="AO65" s="227"/>
      <c r="AP65" s="227"/>
      <c r="AQ65" s="228"/>
      <c r="AR65" s="226"/>
      <c r="AS65" s="227"/>
      <c r="AT65" s="228"/>
      <c r="AU65" s="871">
        <f t="shared" si="3"/>
        <v>0</v>
      </c>
      <c r="AV65" s="872"/>
      <c r="AW65" s="873">
        <f t="shared" si="1"/>
        <v>0</v>
      </c>
      <c r="AX65" s="874"/>
      <c r="AY65" s="875"/>
      <c r="AZ65" s="876"/>
      <c r="BA65" s="876"/>
      <c r="BB65" s="876"/>
      <c r="BC65" s="876"/>
      <c r="BD65" s="877"/>
    </row>
    <row r="66" spans="2:56" ht="34.5" customHeight="1" x14ac:dyDescent="0.15">
      <c r="B66" s="225">
        <f t="shared" si="2"/>
        <v>53</v>
      </c>
      <c r="C66" s="861"/>
      <c r="D66" s="862"/>
      <c r="E66" s="863"/>
      <c r="F66" s="864"/>
      <c r="G66" s="865"/>
      <c r="H66" s="866"/>
      <c r="I66" s="866"/>
      <c r="J66" s="866"/>
      <c r="K66" s="867"/>
      <c r="L66" s="868"/>
      <c r="M66" s="869"/>
      <c r="N66" s="869"/>
      <c r="O66" s="870"/>
      <c r="P66" s="226"/>
      <c r="Q66" s="227"/>
      <c r="R66" s="227"/>
      <c r="S66" s="227"/>
      <c r="T66" s="227"/>
      <c r="U66" s="227"/>
      <c r="V66" s="228"/>
      <c r="W66" s="226"/>
      <c r="X66" s="227"/>
      <c r="Y66" s="227"/>
      <c r="Z66" s="227"/>
      <c r="AA66" s="227"/>
      <c r="AB66" s="227"/>
      <c r="AC66" s="228"/>
      <c r="AD66" s="226"/>
      <c r="AE66" s="227"/>
      <c r="AF66" s="227"/>
      <c r="AG66" s="227"/>
      <c r="AH66" s="227"/>
      <c r="AI66" s="227"/>
      <c r="AJ66" s="228"/>
      <c r="AK66" s="226"/>
      <c r="AL66" s="227"/>
      <c r="AM66" s="227"/>
      <c r="AN66" s="227"/>
      <c r="AO66" s="227"/>
      <c r="AP66" s="227"/>
      <c r="AQ66" s="228"/>
      <c r="AR66" s="226"/>
      <c r="AS66" s="227"/>
      <c r="AT66" s="228"/>
      <c r="AU66" s="871">
        <f t="shared" si="3"/>
        <v>0</v>
      </c>
      <c r="AV66" s="872"/>
      <c r="AW66" s="873">
        <f t="shared" si="1"/>
        <v>0</v>
      </c>
      <c r="AX66" s="874"/>
      <c r="AY66" s="875"/>
      <c r="AZ66" s="876"/>
      <c r="BA66" s="876"/>
      <c r="BB66" s="876"/>
      <c r="BC66" s="876"/>
      <c r="BD66" s="877"/>
    </row>
    <row r="67" spans="2:56" ht="34.5" customHeight="1" x14ac:dyDescent="0.15">
      <c r="B67" s="225">
        <f t="shared" si="2"/>
        <v>54</v>
      </c>
      <c r="C67" s="861"/>
      <c r="D67" s="862"/>
      <c r="E67" s="863"/>
      <c r="F67" s="864"/>
      <c r="G67" s="865"/>
      <c r="H67" s="866"/>
      <c r="I67" s="866"/>
      <c r="J67" s="866"/>
      <c r="K67" s="867"/>
      <c r="L67" s="868"/>
      <c r="M67" s="869"/>
      <c r="N67" s="869"/>
      <c r="O67" s="870"/>
      <c r="P67" s="226"/>
      <c r="Q67" s="227"/>
      <c r="R67" s="227"/>
      <c r="S67" s="227"/>
      <c r="T67" s="227"/>
      <c r="U67" s="227"/>
      <c r="V67" s="228"/>
      <c r="W67" s="226"/>
      <c r="X67" s="227"/>
      <c r="Y67" s="227"/>
      <c r="Z67" s="227"/>
      <c r="AA67" s="227"/>
      <c r="AB67" s="227"/>
      <c r="AC67" s="228"/>
      <c r="AD67" s="226"/>
      <c r="AE67" s="227"/>
      <c r="AF67" s="227"/>
      <c r="AG67" s="227"/>
      <c r="AH67" s="227"/>
      <c r="AI67" s="227"/>
      <c r="AJ67" s="228"/>
      <c r="AK67" s="226"/>
      <c r="AL67" s="227"/>
      <c r="AM67" s="227"/>
      <c r="AN67" s="227"/>
      <c r="AO67" s="227"/>
      <c r="AP67" s="227"/>
      <c r="AQ67" s="228"/>
      <c r="AR67" s="226"/>
      <c r="AS67" s="227"/>
      <c r="AT67" s="228"/>
      <c r="AU67" s="871">
        <f t="shared" si="3"/>
        <v>0</v>
      </c>
      <c r="AV67" s="872"/>
      <c r="AW67" s="873">
        <f t="shared" si="1"/>
        <v>0</v>
      </c>
      <c r="AX67" s="874"/>
      <c r="AY67" s="875"/>
      <c r="AZ67" s="876"/>
      <c r="BA67" s="876"/>
      <c r="BB67" s="876"/>
      <c r="BC67" s="876"/>
      <c r="BD67" s="877"/>
    </row>
    <row r="68" spans="2:56" ht="34.5" customHeight="1" x14ac:dyDescent="0.15">
      <c r="B68" s="225">
        <f t="shared" si="2"/>
        <v>55</v>
      </c>
      <c r="C68" s="861"/>
      <c r="D68" s="862"/>
      <c r="E68" s="863"/>
      <c r="F68" s="864"/>
      <c r="G68" s="865"/>
      <c r="H68" s="866"/>
      <c r="I68" s="866"/>
      <c r="J68" s="866"/>
      <c r="K68" s="867"/>
      <c r="L68" s="868"/>
      <c r="M68" s="869"/>
      <c r="N68" s="869"/>
      <c r="O68" s="870"/>
      <c r="P68" s="226"/>
      <c r="Q68" s="227"/>
      <c r="R68" s="227"/>
      <c r="S68" s="227"/>
      <c r="T68" s="227"/>
      <c r="U68" s="227"/>
      <c r="V68" s="228"/>
      <c r="W68" s="226"/>
      <c r="X68" s="227"/>
      <c r="Y68" s="227"/>
      <c r="Z68" s="227"/>
      <c r="AA68" s="227"/>
      <c r="AB68" s="227"/>
      <c r="AC68" s="228"/>
      <c r="AD68" s="226"/>
      <c r="AE68" s="227"/>
      <c r="AF68" s="227"/>
      <c r="AG68" s="227"/>
      <c r="AH68" s="227"/>
      <c r="AI68" s="227"/>
      <c r="AJ68" s="228"/>
      <c r="AK68" s="226"/>
      <c r="AL68" s="227"/>
      <c r="AM68" s="227"/>
      <c r="AN68" s="227"/>
      <c r="AO68" s="227"/>
      <c r="AP68" s="227"/>
      <c r="AQ68" s="228"/>
      <c r="AR68" s="226"/>
      <c r="AS68" s="227"/>
      <c r="AT68" s="228"/>
      <c r="AU68" s="871">
        <f t="shared" si="3"/>
        <v>0</v>
      </c>
      <c r="AV68" s="872"/>
      <c r="AW68" s="873">
        <f t="shared" si="1"/>
        <v>0</v>
      </c>
      <c r="AX68" s="874"/>
      <c r="AY68" s="875"/>
      <c r="AZ68" s="876"/>
      <c r="BA68" s="876"/>
      <c r="BB68" s="876"/>
      <c r="BC68" s="876"/>
      <c r="BD68" s="877"/>
    </row>
    <row r="69" spans="2:56" ht="34.5" customHeight="1" x14ac:dyDescent="0.15">
      <c r="B69" s="225">
        <f t="shared" si="2"/>
        <v>56</v>
      </c>
      <c r="C69" s="861"/>
      <c r="D69" s="862"/>
      <c r="E69" s="863"/>
      <c r="F69" s="864"/>
      <c r="G69" s="865"/>
      <c r="H69" s="866"/>
      <c r="I69" s="866"/>
      <c r="J69" s="866"/>
      <c r="K69" s="867"/>
      <c r="L69" s="868"/>
      <c r="M69" s="869"/>
      <c r="N69" s="869"/>
      <c r="O69" s="870"/>
      <c r="P69" s="253"/>
      <c r="Q69" s="254"/>
      <c r="R69" s="254"/>
      <c r="S69" s="254"/>
      <c r="T69" s="254"/>
      <c r="U69" s="254"/>
      <c r="V69" s="255"/>
      <c r="W69" s="253"/>
      <c r="X69" s="254"/>
      <c r="Y69" s="254"/>
      <c r="Z69" s="254"/>
      <c r="AA69" s="254"/>
      <c r="AB69" s="254"/>
      <c r="AC69" s="255"/>
      <c r="AD69" s="253"/>
      <c r="AE69" s="254"/>
      <c r="AF69" s="254"/>
      <c r="AG69" s="254"/>
      <c r="AH69" s="254"/>
      <c r="AI69" s="254"/>
      <c r="AJ69" s="255"/>
      <c r="AK69" s="253"/>
      <c r="AL69" s="254"/>
      <c r="AM69" s="254"/>
      <c r="AN69" s="254"/>
      <c r="AO69" s="254"/>
      <c r="AP69" s="254"/>
      <c r="AQ69" s="255"/>
      <c r="AR69" s="253"/>
      <c r="AS69" s="254"/>
      <c r="AT69" s="255"/>
      <c r="AU69" s="871">
        <f t="shared" si="3"/>
        <v>0</v>
      </c>
      <c r="AV69" s="872"/>
      <c r="AW69" s="873">
        <f t="shared" si="1"/>
        <v>0</v>
      </c>
      <c r="AX69" s="874"/>
      <c r="AY69" s="875"/>
      <c r="AZ69" s="876"/>
      <c r="BA69" s="876"/>
      <c r="BB69" s="876"/>
      <c r="BC69" s="876"/>
      <c r="BD69" s="877"/>
    </row>
    <row r="70" spans="2:56" ht="34.5" customHeight="1" x14ac:dyDescent="0.15">
      <c r="B70" s="225">
        <f t="shared" si="2"/>
        <v>57</v>
      </c>
      <c r="C70" s="861"/>
      <c r="D70" s="862"/>
      <c r="E70" s="863"/>
      <c r="F70" s="864"/>
      <c r="G70" s="865"/>
      <c r="H70" s="866"/>
      <c r="I70" s="866"/>
      <c r="J70" s="866"/>
      <c r="K70" s="867"/>
      <c r="L70" s="868"/>
      <c r="M70" s="869"/>
      <c r="N70" s="869"/>
      <c r="O70" s="870"/>
      <c r="P70" s="226"/>
      <c r="Q70" s="227"/>
      <c r="R70" s="227"/>
      <c r="S70" s="227"/>
      <c r="T70" s="227"/>
      <c r="U70" s="227"/>
      <c r="V70" s="228"/>
      <c r="W70" s="226"/>
      <c r="X70" s="227"/>
      <c r="Y70" s="227"/>
      <c r="Z70" s="227"/>
      <c r="AA70" s="227"/>
      <c r="AB70" s="227"/>
      <c r="AC70" s="228"/>
      <c r="AD70" s="226"/>
      <c r="AE70" s="227"/>
      <c r="AF70" s="227"/>
      <c r="AG70" s="227"/>
      <c r="AH70" s="227"/>
      <c r="AI70" s="227"/>
      <c r="AJ70" s="228"/>
      <c r="AK70" s="226"/>
      <c r="AL70" s="227"/>
      <c r="AM70" s="227"/>
      <c r="AN70" s="227"/>
      <c r="AO70" s="227"/>
      <c r="AP70" s="227"/>
      <c r="AQ70" s="228"/>
      <c r="AR70" s="226"/>
      <c r="AS70" s="227"/>
      <c r="AT70" s="228"/>
      <c r="AU70" s="871">
        <f t="shared" si="3"/>
        <v>0</v>
      </c>
      <c r="AV70" s="872"/>
      <c r="AW70" s="873">
        <f t="shared" si="1"/>
        <v>0</v>
      </c>
      <c r="AX70" s="874"/>
      <c r="AY70" s="875"/>
      <c r="AZ70" s="876"/>
      <c r="BA70" s="876"/>
      <c r="BB70" s="876"/>
      <c r="BC70" s="876"/>
      <c r="BD70" s="877"/>
    </row>
    <row r="71" spans="2:56" ht="34.5" customHeight="1" x14ac:dyDescent="0.15">
      <c r="B71" s="225">
        <f t="shared" si="2"/>
        <v>58</v>
      </c>
      <c r="C71" s="861"/>
      <c r="D71" s="862"/>
      <c r="E71" s="863"/>
      <c r="F71" s="864"/>
      <c r="G71" s="865"/>
      <c r="H71" s="866"/>
      <c r="I71" s="866"/>
      <c r="J71" s="866"/>
      <c r="K71" s="867"/>
      <c r="L71" s="868"/>
      <c r="M71" s="869"/>
      <c r="N71" s="869"/>
      <c r="O71" s="870"/>
      <c r="P71" s="226"/>
      <c r="Q71" s="227"/>
      <c r="R71" s="227"/>
      <c r="S71" s="227"/>
      <c r="T71" s="227"/>
      <c r="U71" s="227"/>
      <c r="V71" s="228"/>
      <c r="W71" s="226"/>
      <c r="X71" s="227"/>
      <c r="Y71" s="227"/>
      <c r="Z71" s="227"/>
      <c r="AA71" s="227"/>
      <c r="AB71" s="227"/>
      <c r="AC71" s="228"/>
      <c r="AD71" s="226"/>
      <c r="AE71" s="227"/>
      <c r="AF71" s="227"/>
      <c r="AG71" s="227"/>
      <c r="AH71" s="227"/>
      <c r="AI71" s="227"/>
      <c r="AJ71" s="228"/>
      <c r="AK71" s="226"/>
      <c r="AL71" s="227"/>
      <c r="AM71" s="227"/>
      <c r="AN71" s="227"/>
      <c r="AO71" s="227"/>
      <c r="AP71" s="227"/>
      <c r="AQ71" s="228"/>
      <c r="AR71" s="226"/>
      <c r="AS71" s="227"/>
      <c r="AT71" s="228"/>
      <c r="AU71" s="871">
        <f t="shared" si="3"/>
        <v>0</v>
      </c>
      <c r="AV71" s="872"/>
      <c r="AW71" s="873">
        <f t="shared" si="1"/>
        <v>0</v>
      </c>
      <c r="AX71" s="874"/>
      <c r="AY71" s="875"/>
      <c r="AZ71" s="876"/>
      <c r="BA71" s="876"/>
      <c r="BB71" s="876"/>
      <c r="BC71" s="876"/>
      <c r="BD71" s="877"/>
    </row>
    <row r="72" spans="2:56" ht="34.5" customHeight="1" x14ac:dyDescent="0.15">
      <c r="B72" s="225">
        <f t="shared" si="2"/>
        <v>59</v>
      </c>
      <c r="C72" s="861"/>
      <c r="D72" s="862"/>
      <c r="E72" s="863"/>
      <c r="F72" s="864"/>
      <c r="G72" s="865"/>
      <c r="H72" s="866"/>
      <c r="I72" s="866"/>
      <c r="J72" s="866"/>
      <c r="K72" s="867"/>
      <c r="L72" s="868"/>
      <c r="M72" s="869"/>
      <c r="N72" s="869"/>
      <c r="O72" s="870"/>
      <c r="P72" s="226"/>
      <c r="Q72" s="227"/>
      <c r="R72" s="227"/>
      <c r="S72" s="227"/>
      <c r="T72" s="227"/>
      <c r="U72" s="227"/>
      <c r="V72" s="228"/>
      <c r="W72" s="226"/>
      <c r="X72" s="227"/>
      <c r="Y72" s="227"/>
      <c r="Z72" s="227"/>
      <c r="AA72" s="227"/>
      <c r="AB72" s="227"/>
      <c r="AC72" s="228"/>
      <c r="AD72" s="226"/>
      <c r="AE72" s="227"/>
      <c r="AF72" s="227"/>
      <c r="AG72" s="227"/>
      <c r="AH72" s="227"/>
      <c r="AI72" s="227"/>
      <c r="AJ72" s="228"/>
      <c r="AK72" s="226"/>
      <c r="AL72" s="227"/>
      <c r="AM72" s="227"/>
      <c r="AN72" s="227"/>
      <c r="AO72" s="227"/>
      <c r="AP72" s="227"/>
      <c r="AQ72" s="228"/>
      <c r="AR72" s="226"/>
      <c r="AS72" s="227"/>
      <c r="AT72" s="228"/>
      <c r="AU72" s="871">
        <f t="shared" si="3"/>
        <v>0</v>
      </c>
      <c r="AV72" s="872"/>
      <c r="AW72" s="873">
        <f t="shared" si="1"/>
        <v>0</v>
      </c>
      <c r="AX72" s="874"/>
      <c r="AY72" s="875"/>
      <c r="AZ72" s="876"/>
      <c r="BA72" s="876"/>
      <c r="BB72" s="876"/>
      <c r="BC72" s="876"/>
      <c r="BD72" s="877"/>
    </row>
    <row r="73" spans="2:56" ht="34.5" customHeight="1" x14ac:dyDescent="0.15">
      <c r="B73" s="225">
        <f t="shared" si="2"/>
        <v>60</v>
      </c>
      <c r="C73" s="861"/>
      <c r="D73" s="862"/>
      <c r="E73" s="863"/>
      <c r="F73" s="864"/>
      <c r="G73" s="865"/>
      <c r="H73" s="866"/>
      <c r="I73" s="866"/>
      <c r="J73" s="866"/>
      <c r="K73" s="867"/>
      <c r="L73" s="868"/>
      <c r="M73" s="869"/>
      <c r="N73" s="869"/>
      <c r="O73" s="870"/>
      <c r="P73" s="226"/>
      <c r="Q73" s="227"/>
      <c r="R73" s="227"/>
      <c r="S73" s="227"/>
      <c r="T73" s="227"/>
      <c r="U73" s="227"/>
      <c r="V73" s="228"/>
      <c r="W73" s="226"/>
      <c r="X73" s="227"/>
      <c r="Y73" s="227"/>
      <c r="Z73" s="227"/>
      <c r="AA73" s="227"/>
      <c r="AB73" s="227"/>
      <c r="AC73" s="228"/>
      <c r="AD73" s="226"/>
      <c r="AE73" s="227"/>
      <c r="AF73" s="227"/>
      <c r="AG73" s="227"/>
      <c r="AH73" s="227"/>
      <c r="AI73" s="227"/>
      <c r="AJ73" s="228"/>
      <c r="AK73" s="226"/>
      <c r="AL73" s="227"/>
      <c r="AM73" s="227"/>
      <c r="AN73" s="227"/>
      <c r="AO73" s="227"/>
      <c r="AP73" s="227"/>
      <c r="AQ73" s="228"/>
      <c r="AR73" s="226"/>
      <c r="AS73" s="227"/>
      <c r="AT73" s="228"/>
      <c r="AU73" s="871">
        <f t="shared" si="3"/>
        <v>0</v>
      </c>
      <c r="AV73" s="872"/>
      <c r="AW73" s="873">
        <f t="shared" si="1"/>
        <v>0</v>
      </c>
      <c r="AX73" s="874"/>
      <c r="AY73" s="875"/>
      <c r="AZ73" s="876"/>
      <c r="BA73" s="876"/>
      <c r="BB73" s="876"/>
      <c r="BC73" s="876"/>
      <c r="BD73" s="877"/>
    </row>
    <row r="74" spans="2:56" ht="34.5" customHeight="1" x14ac:dyDescent="0.15">
      <c r="B74" s="225">
        <f t="shared" si="2"/>
        <v>61</v>
      </c>
      <c r="C74" s="861"/>
      <c r="D74" s="862"/>
      <c r="E74" s="863"/>
      <c r="F74" s="864"/>
      <c r="G74" s="865"/>
      <c r="H74" s="866"/>
      <c r="I74" s="866"/>
      <c r="J74" s="866"/>
      <c r="K74" s="867"/>
      <c r="L74" s="868"/>
      <c r="M74" s="869"/>
      <c r="N74" s="869"/>
      <c r="O74" s="870"/>
      <c r="P74" s="226"/>
      <c r="Q74" s="227"/>
      <c r="R74" s="227"/>
      <c r="S74" s="227"/>
      <c r="T74" s="227"/>
      <c r="U74" s="227"/>
      <c r="V74" s="228"/>
      <c r="W74" s="226"/>
      <c r="X74" s="227"/>
      <c r="Y74" s="227"/>
      <c r="Z74" s="227"/>
      <c r="AA74" s="227"/>
      <c r="AB74" s="227"/>
      <c r="AC74" s="228"/>
      <c r="AD74" s="226"/>
      <c r="AE74" s="227"/>
      <c r="AF74" s="227"/>
      <c r="AG74" s="227"/>
      <c r="AH74" s="227"/>
      <c r="AI74" s="227"/>
      <c r="AJ74" s="228"/>
      <c r="AK74" s="226"/>
      <c r="AL74" s="227"/>
      <c r="AM74" s="227"/>
      <c r="AN74" s="227"/>
      <c r="AO74" s="227"/>
      <c r="AP74" s="227"/>
      <c r="AQ74" s="228"/>
      <c r="AR74" s="226"/>
      <c r="AS74" s="227"/>
      <c r="AT74" s="228"/>
      <c r="AU74" s="871">
        <f t="shared" si="3"/>
        <v>0</v>
      </c>
      <c r="AV74" s="872"/>
      <c r="AW74" s="873">
        <f t="shared" si="1"/>
        <v>0</v>
      </c>
      <c r="AX74" s="874"/>
      <c r="AY74" s="875"/>
      <c r="AZ74" s="876"/>
      <c r="BA74" s="876"/>
      <c r="BB74" s="876"/>
      <c r="BC74" s="876"/>
      <c r="BD74" s="877"/>
    </row>
    <row r="75" spans="2:56" ht="34.5" customHeight="1" x14ac:dyDescent="0.15">
      <c r="B75" s="225">
        <f t="shared" si="2"/>
        <v>62</v>
      </c>
      <c r="C75" s="861"/>
      <c r="D75" s="862"/>
      <c r="E75" s="863"/>
      <c r="F75" s="864"/>
      <c r="G75" s="865"/>
      <c r="H75" s="866"/>
      <c r="I75" s="866"/>
      <c r="J75" s="866"/>
      <c r="K75" s="867"/>
      <c r="L75" s="868"/>
      <c r="M75" s="869"/>
      <c r="N75" s="869"/>
      <c r="O75" s="870"/>
      <c r="P75" s="226"/>
      <c r="Q75" s="227"/>
      <c r="R75" s="227"/>
      <c r="S75" s="227"/>
      <c r="T75" s="227"/>
      <c r="U75" s="227"/>
      <c r="V75" s="228"/>
      <c r="W75" s="226"/>
      <c r="X75" s="227"/>
      <c r="Y75" s="227"/>
      <c r="Z75" s="227"/>
      <c r="AA75" s="227"/>
      <c r="AB75" s="227"/>
      <c r="AC75" s="228"/>
      <c r="AD75" s="226"/>
      <c r="AE75" s="227"/>
      <c r="AF75" s="227"/>
      <c r="AG75" s="227"/>
      <c r="AH75" s="227"/>
      <c r="AI75" s="227"/>
      <c r="AJ75" s="228"/>
      <c r="AK75" s="226"/>
      <c r="AL75" s="227"/>
      <c r="AM75" s="227"/>
      <c r="AN75" s="227"/>
      <c r="AO75" s="227"/>
      <c r="AP75" s="227"/>
      <c r="AQ75" s="228"/>
      <c r="AR75" s="226"/>
      <c r="AS75" s="227"/>
      <c r="AT75" s="228"/>
      <c r="AU75" s="871">
        <f t="shared" si="3"/>
        <v>0</v>
      </c>
      <c r="AV75" s="872"/>
      <c r="AW75" s="873">
        <f t="shared" si="1"/>
        <v>0</v>
      </c>
      <c r="AX75" s="874"/>
      <c r="AY75" s="875"/>
      <c r="AZ75" s="876"/>
      <c r="BA75" s="876"/>
      <c r="BB75" s="876"/>
      <c r="BC75" s="876"/>
      <c r="BD75" s="877"/>
    </row>
    <row r="76" spans="2:56" ht="34.5" customHeight="1" x14ac:dyDescent="0.15">
      <c r="B76" s="225">
        <f t="shared" si="2"/>
        <v>63</v>
      </c>
      <c r="C76" s="861"/>
      <c r="D76" s="862"/>
      <c r="E76" s="863"/>
      <c r="F76" s="864"/>
      <c r="G76" s="865"/>
      <c r="H76" s="866"/>
      <c r="I76" s="866"/>
      <c r="J76" s="866"/>
      <c r="K76" s="867"/>
      <c r="L76" s="868"/>
      <c r="M76" s="869"/>
      <c r="N76" s="869"/>
      <c r="O76" s="870"/>
      <c r="P76" s="226"/>
      <c r="Q76" s="227"/>
      <c r="R76" s="227"/>
      <c r="S76" s="227"/>
      <c r="T76" s="227"/>
      <c r="U76" s="227"/>
      <c r="V76" s="228"/>
      <c r="W76" s="226"/>
      <c r="X76" s="227"/>
      <c r="Y76" s="227"/>
      <c r="Z76" s="227"/>
      <c r="AA76" s="227"/>
      <c r="AB76" s="227"/>
      <c r="AC76" s="228"/>
      <c r="AD76" s="226"/>
      <c r="AE76" s="227"/>
      <c r="AF76" s="227"/>
      <c r="AG76" s="227"/>
      <c r="AH76" s="227"/>
      <c r="AI76" s="227"/>
      <c r="AJ76" s="228"/>
      <c r="AK76" s="226"/>
      <c r="AL76" s="227"/>
      <c r="AM76" s="227"/>
      <c r="AN76" s="227"/>
      <c r="AO76" s="227"/>
      <c r="AP76" s="227"/>
      <c r="AQ76" s="228"/>
      <c r="AR76" s="226"/>
      <c r="AS76" s="227"/>
      <c r="AT76" s="228"/>
      <c r="AU76" s="871">
        <f t="shared" si="3"/>
        <v>0</v>
      </c>
      <c r="AV76" s="872"/>
      <c r="AW76" s="873">
        <f t="shared" si="1"/>
        <v>0</v>
      </c>
      <c r="AX76" s="874"/>
      <c r="AY76" s="875"/>
      <c r="AZ76" s="876"/>
      <c r="BA76" s="876"/>
      <c r="BB76" s="876"/>
      <c r="BC76" s="876"/>
      <c r="BD76" s="877"/>
    </row>
    <row r="77" spans="2:56" ht="34.5" customHeight="1" x14ac:dyDescent="0.15">
      <c r="B77" s="225">
        <f t="shared" si="2"/>
        <v>64</v>
      </c>
      <c r="C77" s="861"/>
      <c r="D77" s="862"/>
      <c r="E77" s="863"/>
      <c r="F77" s="864"/>
      <c r="G77" s="865"/>
      <c r="H77" s="866"/>
      <c r="I77" s="866"/>
      <c r="J77" s="866"/>
      <c r="K77" s="867"/>
      <c r="L77" s="868"/>
      <c r="M77" s="869"/>
      <c r="N77" s="869"/>
      <c r="O77" s="870"/>
      <c r="P77" s="226"/>
      <c r="Q77" s="227"/>
      <c r="R77" s="227"/>
      <c r="S77" s="227"/>
      <c r="T77" s="227"/>
      <c r="U77" s="227"/>
      <c r="V77" s="228"/>
      <c r="W77" s="226"/>
      <c r="X77" s="227"/>
      <c r="Y77" s="227"/>
      <c r="Z77" s="227"/>
      <c r="AA77" s="227"/>
      <c r="AB77" s="227"/>
      <c r="AC77" s="228"/>
      <c r="AD77" s="226"/>
      <c r="AE77" s="227"/>
      <c r="AF77" s="227"/>
      <c r="AG77" s="227"/>
      <c r="AH77" s="227"/>
      <c r="AI77" s="227"/>
      <c r="AJ77" s="228"/>
      <c r="AK77" s="226"/>
      <c r="AL77" s="227"/>
      <c r="AM77" s="227"/>
      <c r="AN77" s="227"/>
      <c r="AO77" s="227"/>
      <c r="AP77" s="227"/>
      <c r="AQ77" s="228"/>
      <c r="AR77" s="226"/>
      <c r="AS77" s="227"/>
      <c r="AT77" s="228"/>
      <c r="AU77" s="871">
        <f t="shared" si="3"/>
        <v>0</v>
      </c>
      <c r="AV77" s="872"/>
      <c r="AW77" s="873">
        <f t="shared" si="1"/>
        <v>0</v>
      </c>
      <c r="AX77" s="874"/>
      <c r="AY77" s="875"/>
      <c r="AZ77" s="876"/>
      <c r="BA77" s="876"/>
      <c r="BB77" s="876"/>
      <c r="BC77" s="876"/>
      <c r="BD77" s="877"/>
    </row>
    <row r="78" spans="2:56" ht="34.5" customHeight="1" x14ac:dyDescent="0.15">
      <c r="B78" s="225">
        <f t="shared" si="2"/>
        <v>65</v>
      </c>
      <c r="C78" s="861"/>
      <c r="D78" s="862"/>
      <c r="E78" s="863"/>
      <c r="F78" s="864"/>
      <c r="G78" s="865"/>
      <c r="H78" s="866"/>
      <c r="I78" s="866"/>
      <c r="J78" s="866"/>
      <c r="K78" s="867"/>
      <c r="L78" s="868"/>
      <c r="M78" s="869"/>
      <c r="N78" s="869"/>
      <c r="O78" s="870"/>
      <c r="P78" s="226"/>
      <c r="Q78" s="227"/>
      <c r="R78" s="227"/>
      <c r="S78" s="227"/>
      <c r="T78" s="227"/>
      <c r="U78" s="227"/>
      <c r="V78" s="228"/>
      <c r="W78" s="226"/>
      <c r="X78" s="227"/>
      <c r="Y78" s="227"/>
      <c r="Z78" s="227"/>
      <c r="AA78" s="227"/>
      <c r="AB78" s="227"/>
      <c r="AC78" s="228"/>
      <c r="AD78" s="226"/>
      <c r="AE78" s="227"/>
      <c r="AF78" s="227"/>
      <c r="AG78" s="227"/>
      <c r="AH78" s="227"/>
      <c r="AI78" s="227"/>
      <c r="AJ78" s="228"/>
      <c r="AK78" s="226"/>
      <c r="AL78" s="227"/>
      <c r="AM78" s="227"/>
      <c r="AN78" s="227"/>
      <c r="AO78" s="227"/>
      <c r="AP78" s="227"/>
      <c r="AQ78" s="228"/>
      <c r="AR78" s="226"/>
      <c r="AS78" s="227"/>
      <c r="AT78" s="228"/>
      <c r="AU78" s="871">
        <f t="shared" si="3"/>
        <v>0</v>
      </c>
      <c r="AV78" s="872"/>
      <c r="AW78" s="873">
        <f t="shared" ref="AW78:AW113" si="4">IF($AZ$3="４週",AU78/4,IF($AZ$3="暦月",AU78/($AZ$7/7),""))</f>
        <v>0</v>
      </c>
      <c r="AX78" s="874"/>
      <c r="AY78" s="875"/>
      <c r="AZ78" s="876"/>
      <c r="BA78" s="876"/>
      <c r="BB78" s="876"/>
      <c r="BC78" s="876"/>
      <c r="BD78" s="877"/>
    </row>
    <row r="79" spans="2:56" ht="34.5" customHeight="1" x14ac:dyDescent="0.15">
      <c r="B79" s="225">
        <f t="shared" ref="B79:B113" si="5">B78+1</f>
        <v>66</v>
      </c>
      <c r="C79" s="861"/>
      <c r="D79" s="862"/>
      <c r="E79" s="863"/>
      <c r="F79" s="864"/>
      <c r="G79" s="865"/>
      <c r="H79" s="866"/>
      <c r="I79" s="866"/>
      <c r="J79" s="866"/>
      <c r="K79" s="867"/>
      <c r="L79" s="868"/>
      <c r="M79" s="869"/>
      <c r="N79" s="869"/>
      <c r="O79" s="870"/>
      <c r="P79" s="226"/>
      <c r="Q79" s="227"/>
      <c r="R79" s="227"/>
      <c r="S79" s="227"/>
      <c r="T79" s="227"/>
      <c r="U79" s="227"/>
      <c r="V79" s="228"/>
      <c r="W79" s="226"/>
      <c r="X79" s="227"/>
      <c r="Y79" s="227"/>
      <c r="Z79" s="227"/>
      <c r="AA79" s="227"/>
      <c r="AB79" s="227"/>
      <c r="AC79" s="228"/>
      <c r="AD79" s="226"/>
      <c r="AE79" s="227"/>
      <c r="AF79" s="227"/>
      <c r="AG79" s="227"/>
      <c r="AH79" s="227"/>
      <c r="AI79" s="227"/>
      <c r="AJ79" s="228"/>
      <c r="AK79" s="226"/>
      <c r="AL79" s="227"/>
      <c r="AM79" s="227"/>
      <c r="AN79" s="227"/>
      <c r="AO79" s="227"/>
      <c r="AP79" s="227"/>
      <c r="AQ79" s="228"/>
      <c r="AR79" s="226"/>
      <c r="AS79" s="227"/>
      <c r="AT79" s="228"/>
      <c r="AU79" s="871">
        <f t="shared" si="3"/>
        <v>0</v>
      </c>
      <c r="AV79" s="872"/>
      <c r="AW79" s="873">
        <f t="shared" si="4"/>
        <v>0</v>
      </c>
      <c r="AX79" s="874"/>
      <c r="AY79" s="875"/>
      <c r="AZ79" s="876"/>
      <c r="BA79" s="876"/>
      <c r="BB79" s="876"/>
      <c r="BC79" s="876"/>
      <c r="BD79" s="877"/>
    </row>
    <row r="80" spans="2:56" ht="34.5" customHeight="1" x14ac:dyDescent="0.15">
      <c r="B80" s="225">
        <f t="shared" si="5"/>
        <v>67</v>
      </c>
      <c r="C80" s="861"/>
      <c r="D80" s="862"/>
      <c r="E80" s="863"/>
      <c r="F80" s="864"/>
      <c r="G80" s="865"/>
      <c r="H80" s="866"/>
      <c r="I80" s="866"/>
      <c r="J80" s="866"/>
      <c r="K80" s="867"/>
      <c r="L80" s="868"/>
      <c r="M80" s="869"/>
      <c r="N80" s="869"/>
      <c r="O80" s="870"/>
      <c r="P80" s="226"/>
      <c r="Q80" s="227"/>
      <c r="R80" s="227"/>
      <c r="S80" s="227"/>
      <c r="T80" s="227"/>
      <c r="U80" s="227"/>
      <c r="V80" s="228"/>
      <c r="W80" s="226"/>
      <c r="X80" s="227"/>
      <c r="Y80" s="227"/>
      <c r="Z80" s="227"/>
      <c r="AA80" s="227"/>
      <c r="AB80" s="227"/>
      <c r="AC80" s="228"/>
      <c r="AD80" s="226"/>
      <c r="AE80" s="227"/>
      <c r="AF80" s="227"/>
      <c r="AG80" s="227"/>
      <c r="AH80" s="227"/>
      <c r="AI80" s="227"/>
      <c r="AJ80" s="228"/>
      <c r="AK80" s="226"/>
      <c r="AL80" s="227"/>
      <c r="AM80" s="227"/>
      <c r="AN80" s="227"/>
      <c r="AO80" s="227"/>
      <c r="AP80" s="227"/>
      <c r="AQ80" s="228"/>
      <c r="AR80" s="226"/>
      <c r="AS80" s="227"/>
      <c r="AT80" s="228"/>
      <c r="AU80" s="871">
        <f t="shared" si="3"/>
        <v>0</v>
      </c>
      <c r="AV80" s="872"/>
      <c r="AW80" s="873">
        <f t="shared" si="4"/>
        <v>0</v>
      </c>
      <c r="AX80" s="874"/>
      <c r="AY80" s="875"/>
      <c r="AZ80" s="876"/>
      <c r="BA80" s="876"/>
      <c r="BB80" s="876"/>
      <c r="BC80" s="876"/>
      <c r="BD80" s="877"/>
    </row>
    <row r="81" spans="2:56" ht="34.5" customHeight="1" x14ac:dyDescent="0.15">
      <c r="B81" s="225">
        <f t="shared" si="5"/>
        <v>68</v>
      </c>
      <c r="C81" s="861"/>
      <c r="D81" s="862"/>
      <c r="E81" s="863"/>
      <c r="F81" s="864"/>
      <c r="G81" s="865"/>
      <c r="H81" s="866"/>
      <c r="I81" s="866"/>
      <c r="J81" s="866"/>
      <c r="K81" s="867"/>
      <c r="L81" s="868"/>
      <c r="M81" s="869"/>
      <c r="N81" s="869"/>
      <c r="O81" s="870"/>
      <c r="P81" s="226"/>
      <c r="Q81" s="227"/>
      <c r="R81" s="227"/>
      <c r="S81" s="227"/>
      <c r="T81" s="227"/>
      <c r="U81" s="227"/>
      <c r="V81" s="228"/>
      <c r="W81" s="226"/>
      <c r="X81" s="227"/>
      <c r="Y81" s="227"/>
      <c r="Z81" s="227"/>
      <c r="AA81" s="227"/>
      <c r="AB81" s="227"/>
      <c r="AC81" s="228"/>
      <c r="AD81" s="226"/>
      <c r="AE81" s="227"/>
      <c r="AF81" s="227"/>
      <c r="AG81" s="227"/>
      <c r="AH81" s="227"/>
      <c r="AI81" s="227"/>
      <c r="AJ81" s="228"/>
      <c r="AK81" s="226"/>
      <c r="AL81" s="227"/>
      <c r="AM81" s="227"/>
      <c r="AN81" s="227"/>
      <c r="AO81" s="227"/>
      <c r="AP81" s="227"/>
      <c r="AQ81" s="228"/>
      <c r="AR81" s="226"/>
      <c r="AS81" s="227"/>
      <c r="AT81" s="228"/>
      <c r="AU81" s="871">
        <f t="shared" si="3"/>
        <v>0</v>
      </c>
      <c r="AV81" s="872"/>
      <c r="AW81" s="873">
        <f t="shared" si="4"/>
        <v>0</v>
      </c>
      <c r="AX81" s="874"/>
      <c r="AY81" s="875"/>
      <c r="AZ81" s="876"/>
      <c r="BA81" s="876"/>
      <c r="BB81" s="876"/>
      <c r="BC81" s="876"/>
      <c r="BD81" s="877"/>
    </row>
    <row r="82" spans="2:56" ht="34.5" customHeight="1" x14ac:dyDescent="0.15">
      <c r="B82" s="225">
        <f t="shared" si="5"/>
        <v>69</v>
      </c>
      <c r="C82" s="861"/>
      <c r="D82" s="862"/>
      <c r="E82" s="863"/>
      <c r="F82" s="864"/>
      <c r="G82" s="865"/>
      <c r="H82" s="866"/>
      <c r="I82" s="866"/>
      <c r="J82" s="866"/>
      <c r="K82" s="867"/>
      <c r="L82" s="868"/>
      <c r="M82" s="869"/>
      <c r="N82" s="869"/>
      <c r="O82" s="870"/>
      <c r="P82" s="226"/>
      <c r="Q82" s="227"/>
      <c r="R82" s="227"/>
      <c r="S82" s="227"/>
      <c r="T82" s="227"/>
      <c r="U82" s="227"/>
      <c r="V82" s="228"/>
      <c r="W82" s="226"/>
      <c r="X82" s="227"/>
      <c r="Y82" s="227"/>
      <c r="Z82" s="227"/>
      <c r="AA82" s="227"/>
      <c r="AB82" s="227"/>
      <c r="AC82" s="228"/>
      <c r="AD82" s="226"/>
      <c r="AE82" s="227"/>
      <c r="AF82" s="227"/>
      <c r="AG82" s="227"/>
      <c r="AH82" s="227"/>
      <c r="AI82" s="227"/>
      <c r="AJ82" s="228"/>
      <c r="AK82" s="226"/>
      <c r="AL82" s="227"/>
      <c r="AM82" s="227"/>
      <c r="AN82" s="227"/>
      <c r="AO82" s="227"/>
      <c r="AP82" s="227"/>
      <c r="AQ82" s="228"/>
      <c r="AR82" s="226"/>
      <c r="AS82" s="227"/>
      <c r="AT82" s="228"/>
      <c r="AU82" s="871">
        <f t="shared" si="3"/>
        <v>0</v>
      </c>
      <c r="AV82" s="872"/>
      <c r="AW82" s="873">
        <f t="shared" si="4"/>
        <v>0</v>
      </c>
      <c r="AX82" s="874"/>
      <c r="AY82" s="875"/>
      <c r="AZ82" s="876"/>
      <c r="BA82" s="876"/>
      <c r="BB82" s="876"/>
      <c r="BC82" s="876"/>
      <c r="BD82" s="877"/>
    </row>
    <row r="83" spans="2:56" ht="34.5" customHeight="1" x14ac:dyDescent="0.15">
      <c r="B83" s="225">
        <f t="shared" si="5"/>
        <v>70</v>
      </c>
      <c r="C83" s="861"/>
      <c r="D83" s="862"/>
      <c r="E83" s="863"/>
      <c r="F83" s="864"/>
      <c r="G83" s="865"/>
      <c r="H83" s="866"/>
      <c r="I83" s="866"/>
      <c r="J83" s="866"/>
      <c r="K83" s="867"/>
      <c r="L83" s="868"/>
      <c r="M83" s="869"/>
      <c r="N83" s="869"/>
      <c r="O83" s="870"/>
      <c r="P83" s="226"/>
      <c r="Q83" s="227"/>
      <c r="R83" s="227"/>
      <c r="S83" s="227"/>
      <c r="T83" s="227"/>
      <c r="U83" s="227"/>
      <c r="V83" s="228"/>
      <c r="W83" s="226"/>
      <c r="X83" s="227"/>
      <c r="Y83" s="227"/>
      <c r="Z83" s="227"/>
      <c r="AA83" s="227"/>
      <c r="AB83" s="227"/>
      <c r="AC83" s="228"/>
      <c r="AD83" s="226"/>
      <c r="AE83" s="227"/>
      <c r="AF83" s="227"/>
      <c r="AG83" s="227"/>
      <c r="AH83" s="227"/>
      <c r="AI83" s="227"/>
      <c r="AJ83" s="228"/>
      <c r="AK83" s="226"/>
      <c r="AL83" s="227"/>
      <c r="AM83" s="227"/>
      <c r="AN83" s="227"/>
      <c r="AO83" s="227"/>
      <c r="AP83" s="227"/>
      <c r="AQ83" s="228"/>
      <c r="AR83" s="226"/>
      <c r="AS83" s="227"/>
      <c r="AT83" s="228"/>
      <c r="AU83" s="871">
        <f t="shared" si="3"/>
        <v>0</v>
      </c>
      <c r="AV83" s="872"/>
      <c r="AW83" s="873">
        <f t="shared" si="4"/>
        <v>0</v>
      </c>
      <c r="AX83" s="874"/>
      <c r="AY83" s="875"/>
      <c r="AZ83" s="876"/>
      <c r="BA83" s="876"/>
      <c r="BB83" s="876"/>
      <c r="BC83" s="876"/>
      <c r="BD83" s="877"/>
    </row>
    <row r="84" spans="2:56" ht="34.5" customHeight="1" x14ac:dyDescent="0.15">
      <c r="B84" s="225">
        <f t="shared" si="5"/>
        <v>71</v>
      </c>
      <c r="C84" s="861"/>
      <c r="D84" s="862"/>
      <c r="E84" s="863"/>
      <c r="F84" s="864"/>
      <c r="G84" s="865"/>
      <c r="H84" s="866"/>
      <c r="I84" s="866"/>
      <c r="J84" s="866"/>
      <c r="K84" s="867"/>
      <c r="L84" s="868"/>
      <c r="M84" s="869"/>
      <c r="N84" s="869"/>
      <c r="O84" s="870"/>
      <c r="P84" s="226"/>
      <c r="Q84" s="227"/>
      <c r="R84" s="227"/>
      <c r="S84" s="227"/>
      <c r="T84" s="227"/>
      <c r="U84" s="227"/>
      <c r="V84" s="228"/>
      <c r="W84" s="226"/>
      <c r="X84" s="227"/>
      <c r="Y84" s="227"/>
      <c r="Z84" s="227"/>
      <c r="AA84" s="227"/>
      <c r="AB84" s="227"/>
      <c r="AC84" s="228"/>
      <c r="AD84" s="226"/>
      <c r="AE84" s="227"/>
      <c r="AF84" s="227"/>
      <c r="AG84" s="227"/>
      <c r="AH84" s="227"/>
      <c r="AI84" s="227"/>
      <c r="AJ84" s="228"/>
      <c r="AK84" s="226"/>
      <c r="AL84" s="227"/>
      <c r="AM84" s="227"/>
      <c r="AN84" s="227"/>
      <c r="AO84" s="227"/>
      <c r="AP84" s="227"/>
      <c r="AQ84" s="228"/>
      <c r="AR84" s="226"/>
      <c r="AS84" s="227"/>
      <c r="AT84" s="228"/>
      <c r="AU84" s="871">
        <f t="shared" si="3"/>
        <v>0</v>
      </c>
      <c r="AV84" s="872"/>
      <c r="AW84" s="873">
        <f t="shared" si="4"/>
        <v>0</v>
      </c>
      <c r="AX84" s="874"/>
      <c r="AY84" s="875"/>
      <c r="AZ84" s="876"/>
      <c r="BA84" s="876"/>
      <c r="BB84" s="876"/>
      <c r="BC84" s="876"/>
      <c r="BD84" s="877"/>
    </row>
    <row r="85" spans="2:56" ht="34.5" customHeight="1" x14ac:dyDescent="0.15">
      <c r="B85" s="225">
        <f t="shared" si="5"/>
        <v>72</v>
      </c>
      <c r="C85" s="861"/>
      <c r="D85" s="862"/>
      <c r="E85" s="863"/>
      <c r="F85" s="864"/>
      <c r="G85" s="865"/>
      <c r="H85" s="866"/>
      <c r="I85" s="866"/>
      <c r="J85" s="866"/>
      <c r="K85" s="867"/>
      <c r="L85" s="868"/>
      <c r="M85" s="869"/>
      <c r="N85" s="869"/>
      <c r="O85" s="870"/>
      <c r="P85" s="226"/>
      <c r="Q85" s="227"/>
      <c r="R85" s="227"/>
      <c r="S85" s="227"/>
      <c r="T85" s="227"/>
      <c r="U85" s="227"/>
      <c r="V85" s="228"/>
      <c r="W85" s="226"/>
      <c r="X85" s="227"/>
      <c r="Y85" s="227"/>
      <c r="Z85" s="227"/>
      <c r="AA85" s="227"/>
      <c r="AB85" s="227"/>
      <c r="AC85" s="228"/>
      <c r="AD85" s="226"/>
      <c r="AE85" s="227"/>
      <c r="AF85" s="227"/>
      <c r="AG85" s="227"/>
      <c r="AH85" s="227"/>
      <c r="AI85" s="227"/>
      <c r="AJ85" s="228"/>
      <c r="AK85" s="226"/>
      <c r="AL85" s="227"/>
      <c r="AM85" s="227"/>
      <c r="AN85" s="227"/>
      <c r="AO85" s="227"/>
      <c r="AP85" s="227"/>
      <c r="AQ85" s="228"/>
      <c r="AR85" s="226"/>
      <c r="AS85" s="227"/>
      <c r="AT85" s="228"/>
      <c r="AU85" s="871">
        <f t="shared" si="3"/>
        <v>0</v>
      </c>
      <c r="AV85" s="872"/>
      <c r="AW85" s="873">
        <f t="shared" si="4"/>
        <v>0</v>
      </c>
      <c r="AX85" s="874"/>
      <c r="AY85" s="875"/>
      <c r="AZ85" s="876"/>
      <c r="BA85" s="876"/>
      <c r="BB85" s="876"/>
      <c r="BC85" s="876"/>
      <c r="BD85" s="877"/>
    </row>
    <row r="86" spans="2:56" ht="34.5" customHeight="1" x14ac:dyDescent="0.15">
      <c r="B86" s="225">
        <f t="shared" si="5"/>
        <v>73</v>
      </c>
      <c r="C86" s="861"/>
      <c r="D86" s="862"/>
      <c r="E86" s="863"/>
      <c r="F86" s="864"/>
      <c r="G86" s="865"/>
      <c r="H86" s="866"/>
      <c r="I86" s="866"/>
      <c r="J86" s="866"/>
      <c r="K86" s="867"/>
      <c r="L86" s="868"/>
      <c r="M86" s="869"/>
      <c r="N86" s="869"/>
      <c r="O86" s="870"/>
      <c r="P86" s="226"/>
      <c r="Q86" s="227"/>
      <c r="R86" s="227"/>
      <c r="S86" s="227"/>
      <c r="T86" s="227"/>
      <c r="U86" s="227"/>
      <c r="V86" s="228"/>
      <c r="W86" s="226"/>
      <c r="X86" s="227"/>
      <c r="Y86" s="227"/>
      <c r="Z86" s="227"/>
      <c r="AA86" s="227"/>
      <c r="AB86" s="227"/>
      <c r="AC86" s="228"/>
      <c r="AD86" s="226"/>
      <c r="AE86" s="227"/>
      <c r="AF86" s="227"/>
      <c r="AG86" s="227"/>
      <c r="AH86" s="227"/>
      <c r="AI86" s="227"/>
      <c r="AJ86" s="228"/>
      <c r="AK86" s="226"/>
      <c r="AL86" s="227"/>
      <c r="AM86" s="227"/>
      <c r="AN86" s="227"/>
      <c r="AO86" s="227"/>
      <c r="AP86" s="227"/>
      <c r="AQ86" s="228"/>
      <c r="AR86" s="226"/>
      <c r="AS86" s="227"/>
      <c r="AT86" s="228"/>
      <c r="AU86" s="871">
        <f t="shared" si="3"/>
        <v>0</v>
      </c>
      <c r="AV86" s="872"/>
      <c r="AW86" s="873">
        <f t="shared" si="4"/>
        <v>0</v>
      </c>
      <c r="AX86" s="874"/>
      <c r="AY86" s="875"/>
      <c r="AZ86" s="876"/>
      <c r="BA86" s="876"/>
      <c r="BB86" s="876"/>
      <c r="BC86" s="876"/>
      <c r="BD86" s="877"/>
    </row>
    <row r="87" spans="2:56" ht="34.5" customHeight="1" x14ac:dyDescent="0.15">
      <c r="B87" s="225">
        <f t="shared" si="5"/>
        <v>74</v>
      </c>
      <c r="C87" s="861"/>
      <c r="D87" s="862"/>
      <c r="E87" s="863"/>
      <c r="F87" s="864"/>
      <c r="G87" s="865"/>
      <c r="H87" s="866"/>
      <c r="I87" s="866"/>
      <c r="J87" s="866"/>
      <c r="K87" s="867"/>
      <c r="L87" s="868"/>
      <c r="M87" s="869"/>
      <c r="N87" s="869"/>
      <c r="O87" s="870"/>
      <c r="P87" s="226"/>
      <c r="Q87" s="227"/>
      <c r="R87" s="227"/>
      <c r="S87" s="227"/>
      <c r="T87" s="227"/>
      <c r="U87" s="227"/>
      <c r="V87" s="228"/>
      <c r="W87" s="226"/>
      <c r="X87" s="227"/>
      <c r="Y87" s="227"/>
      <c r="Z87" s="227"/>
      <c r="AA87" s="227"/>
      <c r="AB87" s="227"/>
      <c r="AC87" s="228"/>
      <c r="AD87" s="226"/>
      <c r="AE87" s="227"/>
      <c r="AF87" s="227"/>
      <c r="AG87" s="227"/>
      <c r="AH87" s="227"/>
      <c r="AI87" s="227"/>
      <c r="AJ87" s="228"/>
      <c r="AK87" s="226"/>
      <c r="AL87" s="227"/>
      <c r="AM87" s="227"/>
      <c r="AN87" s="227"/>
      <c r="AO87" s="227"/>
      <c r="AP87" s="227"/>
      <c r="AQ87" s="228"/>
      <c r="AR87" s="226"/>
      <c r="AS87" s="227"/>
      <c r="AT87" s="228"/>
      <c r="AU87" s="871">
        <f t="shared" si="3"/>
        <v>0</v>
      </c>
      <c r="AV87" s="872"/>
      <c r="AW87" s="873">
        <f t="shared" si="4"/>
        <v>0</v>
      </c>
      <c r="AX87" s="874"/>
      <c r="AY87" s="875"/>
      <c r="AZ87" s="876"/>
      <c r="BA87" s="876"/>
      <c r="BB87" s="876"/>
      <c r="BC87" s="876"/>
      <c r="BD87" s="877"/>
    </row>
    <row r="88" spans="2:56" ht="34.5" customHeight="1" x14ac:dyDescent="0.15">
      <c r="B88" s="225">
        <f t="shared" si="5"/>
        <v>75</v>
      </c>
      <c r="C88" s="861"/>
      <c r="D88" s="862"/>
      <c r="E88" s="863"/>
      <c r="F88" s="864"/>
      <c r="G88" s="865"/>
      <c r="H88" s="866"/>
      <c r="I88" s="866"/>
      <c r="J88" s="866"/>
      <c r="K88" s="867"/>
      <c r="L88" s="868"/>
      <c r="M88" s="869"/>
      <c r="N88" s="869"/>
      <c r="O88" s="870"/>
      <c r="P88" s="226"/>
      <c r="Q88" s="227"/>
      <c r="R88" s="227"/>
      <c r="S88" s="227"/>
      <c r="T88" s="227"/>
      <c r="U88" s="227"/>
      <c r="V88" s="228"/>
      <c r="W88" s="226"/>
      <c r="X88" s="227"/>
      <c r="Y88" s="227"/>
      <c r="Z88" s="227"/>
      <c r="AA88" s="227"/>
      <c r="AB88" s="227"/>
      <c r="AC88" s="228"/>
      <c r="AD88" s="226"/>
      <c r="AE88" s="227"/>
      <c r="AF88" s="227"/>
      <c r="AG88" s="227"/>
      <c r="AH88" s="227"/>
      <c r="AI88" s="227"/>
      <c r="AJ88" s="228"/>
      <c r="AK88" s="226"/>
      <c r="AL88" s="227"/>
      <c r="AM88" s="227"/>
      <c r="AN88" s="227"/>
      <c r="AO88" s="227"/>
      <c r="AP88" s="227"/>
      <c r="AQ88" s="228"/>
      <c r="AR88" s="226"/>
      <c r="AS88" s="227"/>
      <c r="AT88" s="228"/>
      <c r="AU88" s="871">
        <f t="shared" si="3"/>
        <v>0</v>
      </c>
      <c r="AV88" s="872"/>
      <c r="AW88" s="873">
        <f t="shared" si="4"/>
        <v>0</v>
      </c>
      <c r="AX88" s="874"/>
      <c r="AY88" s="875"/>
      <c r="AZ88" s="876"/>
      <c r="BA88" s="876"/>
      <c r="BB88" s="876"/>
      <c r="BC88" s="876"/>
      <c r="BD88" s="877"/>
    </row>
    <row r="89" spans="2:56" ht="34.5" customHeight="1" x14ac:dyDescent="0.15">
      <c r="B89" s="225">
        <f t="shared" si="5"/>
        <v>76</v>
      </c>
      <c r="C89" s="861"/>
      <c r="D89" s="862"/>
      <c r="E89" s="863"/>
      <c r="F89" s="864"/>
      <c r="G89" s="865"/>
      <c r="H89" s="866"/>
      <c r="I89" s="866"/>
      <c r="J89" s="866"/>
      <c r="K89" s="867"/>
      <c r="L89" s="868"/>
      <c r="M89" s="869"/>
      <c r="N89" s="869"/>
      <c r="O89" s="870"/>
      <c r="P89" s="226"/>
      <c r="Q89" s="227"/>
      <c r="R89" s="227"/>
      <c r="S89" s="227"/>
      <c r="T89" s="227"/>
      <c r="U89" s="227"/>
      <c r="V89" s="228"/>
      <c r="W89" s="226"/>
      <c r="X89" s="227"/>
      <c r="Y89" s="227"/>
      <c r="Z89" s="227"/>
      <c r="AA89" s="227"/>
      <c r="AB89" s="227"/>
      <c r="AC89" s="228"/>
      <c r="AD89" s="226"/>
      <c r="AE89" s="227"/>
      <c r="AF89" s="227"/>
      <c r="AG89" s="227"/>
      <c r="AH89" s="227"/>
      <c r="AI89" s="227"/>
      <c r="AJ89" s="228"/>
      <c r="AK89" s="226"/>
      <c r="AL89" s="227"/>
      <c r="AM89" s="227"/>
      <c r="AN89" s="227"/>
      <c r="AO89" s="227"/>
      <c r="AP89" s="227"/>
      <c r="AQ89" s="228"/>
      <c r="AR89" s="226"/>
      <c r="AS89" s="227"/>
      <c r="AT89" s="228"/>
      <c r="AU89" s="871">
        <f t="shared" si="3"/>
        <v>0</v>
      </c>
      <c r="AV89" s="872"/>
      <c r="AW89" s="873">
        <f t="shared" si="4"/>
        <v>0</v>
      </c>
      <c r="AX89" s="874"/>
      <c r="AY89" s="875"/>
      <c r="AZ89" s="876"/>
      <c r="BA89" s="876"/>
      <c r="BB89" s="876"/>
      <c r="BC89" s="876"/>
      <c r="BD89" s="877"/>
    </row>
    <row r="90" spans="2:56" ht="34.5" customHeight="1" x14ac:dyDescent="0.15">
      <c r="B90" s="225">
        <f t="shared" si="5"/>
        <v>77</v>
      </c>
      <c r="C90" s="861"/>
      <c r="D90" s="862"/>
      <c r="E90" s="863"/>
      <c r="F90" s="864"/>
      <c r="G90" s="865"/>
      <c r="H90" s="866"/>
      <c r="I90" s="866"/>
      <c r="J90" s="866"/>
      <c r="K90" s="867"/>
      <c r="L90" s="868"/>
      <c r="M90" s="869"/>
      <c r="N90" s="869"/>
      <c r="O90" s="870"/>
      <c r="P90" s="226"/>
      <c r="Q90" s="227"/>
      <c r="R90" s="227"/>
      <c r="S90" s="227"/>
      <c r="T90" s="227"/>
      <c r="U90" s="227"/>
      <c r="V90" s="228"/>
      <c r="W90" s="226"/>
      <c r="X90" s="227"/>
      <c r="Y90" s="227"/>
      <c r="Z90" s="227"/>
      <c r="AA90" s="227"/>
      <c r="AB90" s="227"/>
      <c r="AC90" s="228"/>
      <c r="AD90" s="226"/>
      <c r="AE90" s="227"/>
      <c r="AF90" s="227"/>
      <c r="AG90" s="227"/>
      <c r="AH90" s="227"/>
      <c r="AI90" s="227"/>
      <c r="AJ90" s="228"/>
      <c r="AK90" s="226"/>
      <c r="AL90" s="227"/>
      <c r="AM90" s="227"/>
      <c r="AN90" s="227"/>
      <c r="AO90" s="227"/>
      <c r="AP90" s="227"/>
      <c r="AQ90" s="228"/>
      <c r="AR90" s="226"/>
      <c r="AS90" s="227"/>
      <c r="AT90" s="228"/>
      <c r="AU90" s="871">
        <f t="shared" si="3"/>
        <v>0</v>
      </c>
      <c r="AV90" s="872"/>
      <c r="AW90" s="873">
        <f t="shared" si="4"/>
        <v>0</v>
      </c>
      <c r="AX90" s="874"/>
      <c r="AY90" s="875"/>
      <c r="AZ90" s="876"/>
      <c r="BA90" s="876"/>
      <c r="BB90" s="876"/>
      <c r="BC90" s="876"/>
      <c r="BD90" s="877"/>
    </row>
    <row r="91" spans="2:56" ht="34.5" customHeight="1" x14ac:dyDescent="0.15">
      <c r="B91" s="225">
        <f t="shared" si="5"/>
        <v>78</v>
      </c>
      <c r="C91" s="861"/>
      <c r="D91" s="862"/>
      <c r="E91" s="863"/>
      <c r="F91" s="864"/>
      <c r="G91" s="865"/>
      <c r="H91" s="866"/>
      <c r="I91" s="866"/>
      <c r="J91" s="866"/>
      <c r="K91" s="867"/>
      <c r="L91" s="868"/>
      <c r="M91" s="869"/>
      <c r="N91" s="869"/>
      <c r="O91" s="870"/>
      <c r="P91" s="226"/>
      <c r="Q91" s="227"/>
      <c r="R91" s="227"/>
      <c r="S91" s="227"/>
      <c r="T91" s="227"/>
      <c r="U91" s="227"/>
      <c r="V91" s="228"/>
      <c r="W91" s="226"/>
      <c r="X91" s="227"/>
      <c r="Y91" s="227"/>
      <c r="Z91" s="227"/>
      <c r="AA91" s="227"/>
      <c r="AB91" s="227"/>
      <c r="AC91" s="228"/>
      <c r="AD91" s="226"/>
      <c r="AE91" s="227"/>
      <c r="AF91" s="227"/>
      <c r="AG91" s="227"/>
      <c r="AH91" s="227"/>
      <c r="AI91" s="227"/>
      <c r="AJ91" s="228"/>
      <c r="AK91" s="226"/>
      <c r="AL91" s="227"/>
      <c r="AM91" s="227"/>
      <c r="AN91" s="227"/>
      <c r="AO91" s="227"/>
      <c r="AP91" s="227"/>
      <c r="AQ91" s="228"/>
      <c r="AR91" s="226"/>
      <c r="AS91" s="227"/>
      <c r="AT91" s="228"/>
      <c r="AU91" s="871">
        <f t="shared" si="3"/>
        <v>0</v>
      </c>
      <c r="AV91" s="872"/>
      <c r="AW91" s="873">
        <f t="shared" si="4"/>
        <v>0</v>
      </c>
      <c r="AX91" s="874"/>
      <c r="AY91" s="875"/>
      <c r="AZ91" s="876"/>
      <c r="BA91" s="876"/>
      <c r="BB91" s="876"/>
      <c r="BC91" s="876"/>
      <c r="BD91" s="877"/>
    </row>
    <row r="92" spans="2:56" ht="34.5" customHeight="1" x14ac:dyDescent="0.15">
      <c r="B92" s="225">
        <f t="shared" si="5"/>
        <v>79</v>
      </c>
      <c r="C92" s="861"/>
      <c r="D92" s="862"/>
      <c r="E92" s="863"/>
      <c r="F92" s="864"/>
      <c r="G92" s="865"/>
      <c r="H92" s="866"/>
      <c r="I92" s="866"/>
      <c r="J92" s="866"/>
      <c r="K92" s="867"/>
      <c r="L92" s="868"/>
      <c r="M92" s="869"/>
      <c r="N92" s="869"/>
      <c r="O92" s="870"/>
      <c r="P92" s="226"/>
      <c r="Q92" s="227"/>
      <c r="R92" s="227"/>
      <c r="S92" s="227"/>
      <c r="T92" s="227"/>
      <c r="U92" s="227"/>
      <c r="V92" s="228"/>
      <c r="W92" s="226"/>
      <c r="X92" s="227"/>
      <c r="Y92" s="227"/>
      <c r="Z92" s="227"/>
      <c r="AA92" s="227"/>
      <c r="AB92" s="227"/>
      <c r="AC92" s="228"/>
      <c r="AD92" s="226"/>
      <c r="AE92" s="227"/>
      <c r="AF92" s="227"/>
      <c r="AG92" s="227"/>
      <c r="AH92" s="227"/>
      <c r="AI92" s="227"/>
      <c r="AJ92" s="228"/>
      <c r="AK92" s="226"/>
      <c r="AL92" s="227"/>
      <c r="AM92" s="227"/>
      <c r="AN92" s="227"/>
      <c r="AO92" s="227"/>
      <c r="AP92" s="227"/>
      <c r="AQ92" s="228"/>
      <c r="AR92" s="226"/>
      <c r="AS92" s="227"/>
      <c r="AT92" s="228"/>
      <c r="AU92" s="871">
        <f t="shared" si="3"/>
        <v>0</v>
      </c>
      <c r="AV92" s="872"/>
      <c r="AW92" s="873">
        <f t="shared" si="4"/>
        <v>0</v>
      </c>
      <c r="AX92" s="874"/>
      <c r="AY92" s="875"/>
      <c r="AZ92" s="876"/>
      <c r="BA92" s="876"/>
      <c r="BB92" s="876"/>
      <c r="BC92" s="876"/>
      <c r="BD92" s="877"/>
    </row>
    <row r="93" spans="2:56" ht="34.5" customHeight="1" x14ac:dyDescent="0.15">
      <c r="B93" s="225">
        <f t="shared" si="5"/>
        <v>80</v>
      </c>
      <c r="C93" s="861"/>
      <c r="D93" s="862"/>
      <c r="E93" s="863"/>
      <c r="F93" s="864"/>
      <c r="G93" s="865"/>
      <c r="H93" s="866"/>
      <c r="I93" s="866"/>
      <c r="J93" s="866"/>
      <c r="K93" s="867"/>
      <c r="L93" s="868"/>
      <c r="M93" s="869"/>
      <c r="N93" s="869"/>
      <c r="O93" s="870"/>
      <c r="P93" s="226"/>
      <c r="Q93" s="227"/>
      <c r="R93" s="227"/>
      <c r="S93" s="227"/>
      <c r="T93" s="227"/>
      <c r="U93" s="227"/>
      <c r="V93" s="228"/>
      <c r="W93" s="226"/>
      <c r="X93" s="227"/>
      <c r="Y93" s="227"/>
      <c r="Z93" s="227"/>
      <c r="AA93" s="227"/>
      <c r="AB93" s="227"/>
      <c r="AC93" s="228"/>
      <c r="AD93" s="226"/>
      <c r="AE93" s="227"/>
      <c r="AF93" s="227"/>
      <c r="AG93" s="227"/>
      <c r="AH93" s="227"/>
      <c r="AI93" s="227"/>
      <c r="AJ93" s="228"/>
      <c r="AK93" s="226"/>
      <c r="AL93" s="227"/>
      <c r="AM93" s="227"/>
      <c r="AN93" s="227"/>
      <c r="AO93" s="227"/>
      <c r="AP93" s="227"/>
      <c r="AQ93" s="228"/>
      <c r="AR93" s="226"/>
      <c r="AS93" s="227"/>
      <c r="AT93" s="228"/>
      <c r="AU93" s="871">
        <f t="shared" si="3"/>
        <v>0</v>
      </c>
      <c r="AV93" s="872"/>
      <c r="AW93" s="873">
        <f t="shared" si="4"/>
        <v>0</v>
      </c>
      <c r="AX93" s="874"/>
      <c r="AY93" s="875"/>
      <c r="AZ93" s="876"/>
      <c r="BA93" s="876"/>
      <c r="BB93" s="876"/>
      <c r="BC93" s="876"/>
      <c r="BD93" s="877"/>
    </row>
    <row r="94" spans="2:56" ht="34.5" customHeight="1" x14ac:dyDescent="0.15">
      <c r="B94" s="225">
        <f t="shared" si="5"/>
        <v>81</v>
      </c>
      <c r="C94" s="861"/>
      <c r="D94" s="862"/>
      <c r="E94" s="863"/>
      <c r="F94" s="864"/>
      <c r="G94" s="865"/>
      <c r="H94" s="866"/>
      <c r="I94" s="866"/>
      <c r="J94" s="866"/>
      <c r="K94" s="867"/>
      <c r="L94" s="868"/>
      <c r="M94" s="869"/>
      <c r="N94" s="869"/>
      <c r="O94" s="870"/>
      <c r="P94" s="226"/>
      <c r="Q94" s="227"/>
      <c r="R94" s="227"/>
      <c r="S94" s="227"/>
      <c r="T94" s="227"/>
      <c r="U94" s="227"/>
      <c r="V94" s="228"/>
      <c r="W94" s="226"/>
      <c r="X94" s="227"/>
      <c r="Y94" s="227"/>
      <c r="Z94" s="227"/>
      <c r="AA94" s="227"/>
      <c r="AB94" s="227"/>
      <c r="AC94" s="228"/>
      <c r="AD94" s="226"/>
      <c r="AE94" s="227"/>
      <c r="AF94" s="227"/>
      <c r="AG94" s="227"/>
      <c r="AH94" s="227"/>
      <c r="AI94" s="227"/>
      <c r="AJ94" s="228"/>
      <c r="AK94" s="226"/>
      <c r="AL94" s="227"/>
      <c r="AM94" s="227"/>
      <c r="AN94" s="227"/>
      <c r="AO94" s="227"/>
      <c r="AP94" s="227"/>
      <c r="AQ94" s="228"/>
      <c r="AR94" s="226"/>
      <c r="AS94" s="227"/>
      <c r="AT94" s="228"/>
      <c r="AU94" s="871">
        <f t="shared" si="3"/>
        <v>0</v>
      </c>
      <c r="AV94" s="872"/>
      <c r="AW94" s="873">
        <f t="shared" si="4"/>
        <v>0</v>
      </c>
      <c r="AX94" s="874"/>
      <c r="AY94" s="875"/>
      <c r="AZ94" s="876"/>
      <c r="BA94" s="876"/>
      <c r="BB94" s="876"/>
      <c r="BC94" s="876"/>
      <c r="BD94" s="877"/>
    </row>
    <row r="95" spans="2:56" ht="34.5" customHeight="1" x14ac:dyDescent="0.15">
      <c r="B95" s="225">
        <f t="shared" si="5"/>
        <v>82</v>
      </c>
      <c r="C95" s="861"/>
      <c r="D95" s="862"/>
      <c r="E95" s="863"/>
      <c r="F95" s="864"/>
      <c r="G95" s="865"/>
      <c r="H95" s="866"/>
      <c r="I95" s="866"/>
      <c r="J95" s="866"/>
      <c r="K95" s="867"/>
      <c r="L95" s="868"/>
      <c r="M95" s="869"/>
      <c r="N95" s="869"/>
      <c r="O95" s="870"/>
      <c r="P95" s="226"/>
      <c r="Q95" s="227"/>
      <c r="R95" s="227"/>
      <c r="S95" s="227"/>
      <c r="T95" s="227"/>
      <c r="U95" s="227"/>
      <c r="V95" s="228"/>
      <c r="W95" s="226"/>
      <c r="X95" s="227"/>
      <c r="Y95" s="227"/>
      <c r="Z95" s="227"/>
      <c r="AA95" s="227"/>
      <c r="AB95" s="227"/>
      <c r="AC95" s="228"/>
      <c r="AD95" s="226"/>
      <c r="AE95" s="227"/>
      <c r="AF95" s="227"/>
      <c r="AG95" s="227"/>
      <c r="AH95" s="227"/>
      <c r="AI95" s="227"/>
      <c r="AJ95" s="228"/>
      <c r="AK95" s="226"/>
      <c r="AL95" s="227"/>
      <c r="AM95" s="227"/>
      <c r="AN95" s="227"/>
      <c r="AO95" s="227"/>
      <c r="AP95" s="227"/>
      <c r="AQ95" s="228"/>
      <c r="AR95" s="226"/>
      <c r="AS95" s="227"/>
      <c r="AT95" s="228"/>
      <c r="AU95" s="871">
        <f t="shared" si="3"/>
        <v>0</v>
      </c>
      <c r="AV95" s="872"/>
      <c r="AW95" s="873">
        <f t="shared" si="4"/>
        <v>0</v>
      </c>
      <c r="AX95" s="874"/>
      <c r="AY95" s="875"/>
      <c r="AZ95" s="876"/>
      <c r="BA95" s="876"/>
      <c r="BB95" s="876"/>
      <c r="BC95" s="876"/>
      <c r="BD95" s="877"/>
    </row>
    <row r="96" spans="2:56" ht="34.5" customHeight="1" x14ac:dyDescent="0.15">
      <c r="B96" s="225">
        <f t="shared" si="5"/>
        <v>83</v>
      </c>
      <c r="C96" s="861"/>
      <c r="D96" s="862"/>
      <c r="E96" s="863"/>
      <c r="F96" s="864"/>
      <c r="G96" s="865"/>
      <c r="H96" s="866"/>
      <c r="I96" s="866"/>
      <c r="J96" s="866"/>
      <c r="K96" s="867"/>
      <c r="L96" s="868"/>
      <c r="M96" s="869"/>
      <c r="N96" s="869"/>
      <c r="O96" s="870"/>
      <c r="P96" s="226"/>
      <c r="Q96" s="227"/>
      <c r="R96" s="227"/>
      <c r="S96" s="227"/>
      <c r="T96" s="227"/>
      <c r="U96" s="227"/>
      <c r="V96" s="228"/>
      <c r="W96" s="226"/>
      <c r="X96" s="227"/>
      <c r="Y96" s="227"/>
      <c r="Z96" s="227"/>
      <c r="AA96" s="227"/>
      <c r="AB96" s="227"/>
      <c r="AC96" s="228"/>
      <c r="AD96" s="226"/>
      <c r="AE96" s="227"/>
      <c r="AF96" s="227"/>
      <c r="AG96" s="227"/>
      <c r="AH96" s="227"/>
      <c r="AI96" s="227"/>
      <c r="AJ96" s="228"/>
      <c r="AK96" s="226"/>
      <c r="AL96" s="227"/>
      <c r="AM96" s="227"/>
      <c r="AN96" s="227"/>
      <c r="AO96" s="227"/>
      <c r="AP96" s="227"/>
      <c r="AQ96" s="228"/>
      <c r="AR96" s="226"/>
      <c r="AS96" s="227"/>
      <c r="AT96" s="228"/>
      <c r="AU96" s="871">
        <f t="shared" ref="AU96:AU112" si="6">IF($AZ$3="４週",SUM(P96:AQ96),IF($AZ$3="暦月",SUM(P96:AT96),""))</f>
        <v>0</v>
      </c>
      <c r="AV96" s="872"/>
      <c r="AW96" s="873">
        <f t="shared" si="4"/>
        <v>0</v>
      </c>
      <c r="AX96" s="874"/>
      <c r="AY96" s="875"/>
      <c r="AZ96" s="876"/>
      <c r="BA96" s="876"/>
      <c r="BB96" s="876"/>
      <c r="BC96" s="876"/>
      <c r="BD96" s="877"/>
    </row>
    <row r="97" spans="2:56" ht="34.5" customHeight="1" x14ac:dyDescent="0.15">
      <c r="B97" s="225">
        <f t="shared" si="5"/>
        <v>84</v>
      </c>
      <c r="C97" s="861"/>
      <c r="D97" s="862"/>
      <c r="E97" s="863"/>
      <c r="F97" s="864"/>
      <c r="G97" s="865"/>
      <c r="H97" s="866"/>
      <c r="I97" s="866"/>
      <c r="J97" s="866"/>
      <c r="K97" s="867"/>
      <c r="L97" s="868"/>
      <c r="M97" s="869"/>
      <c r="N97" s="869"/>
      <c r="O97" s="870"/>
      <c r="P97" s="253"/>
      <c r="Q97" s="254"/>
      <c r="R97" s="254"/>
      <c r="S97" s="254"/>
      <c r="T97" s="254"/>
      <c r="U97" s="254"/>
      <c r="V97" s="255"/>
      <c r="W97" s="253"/>
      <c r="X97" s="254"/>
      <c r="Y97" s="254"/>
      <c r="Z97" s="254"/>
      <c r="AA97" s="254"/>
      <c r="AB97" s="254"/>
      <c r="AC97" s="255"/>
      <c r="AD97" s="253"/>
      <c r="AE97" s="254"/>
      <c r="AF97" s="254"/>
      <c r="AG97" s="254"/>
      <c r="AH97" s="254"/>
      <c r="AI97" s="254"/>
      <c r="AJ97" s="255"/>
      <c r="AK97" s="253"/>
      <c r="AL97" s="254"/>
      <c r="AM97" s="254"/>
      <c r="AN97" s="254"/>
      <c r="AO97" s="254"/>
      <c r="AP97" s="254"/>
      <c r="AQ97" s="255"/>
      <c r="AR97" s="253"/>
      <c r="AS97" s="254"/>
      <c r="AT97" s="255"/>
      <c r="AU97" s="871">
        <f t="shared" si="6"/>
        <v>0</v>
      </c>
      <c r="AV97" s="872"/>
      <c r="AW97" s="873">
        <f t="shared" si="4"/>
        <v>0</v>
      </c>
      <c r="AX97" s="874"/>
      <c r="AY97" s="875"/>
      <c r="AZ97" s="876"/>
      <c r="BA97" s="876"/>
      <c r="BB97" s="876"/>
      <c r="BC97" s="876"/>
      <c r="BD97" s="877"/>
    </row>
    <row r="98" spans="2:56" ht="34.5" customHeight="1" x14ac:dyDescent="0.15">
      <c r="B98" s="225">
        <f t="shared" si="5"/>
        <v>85</v>
      </c>
      <c r="C98" s="861"/>
      <c r="D98" s="862"/>
      <c r="E98" s="863"/>
      <c r="F98" s="864"/>
      <c r="G98" s="865"/>
      <c r="H98" s="866"/>
      <c r="I98" s="866"/>
      <c r="J98" s="866"/>
      <c r="K98" s="867"/>
      <c r="L98" s="868"/>
      <c r="M98" s="869"/>
      <c r="N98" s="869"/>
      <c r="O98" s="870"/>
      <c r="P98" s="226"/>
      <c r="Q98" s="227"/>
      <c r="R98" s="227"/>
      <c r="S98" s="227"/>
      <c r="T98" s="227"/>
      <c r="U98" s="227"/>
      <c r="V98" s="228"/>
      <c r="W98" s="226"/>
      <c r="X98" s="227"/>
      <c r="Y98" s="227"/>
      <c r="Z98" s="227"/>
      <c r="AA98" s="227"/>
      <c r="AB98" s="227"/>
      <c r="AC98" s="228"/>
      <c r="AD98" s="226"/>
      <c r="AE98" s="227"/>
      <c r="AF98" s="227"/>
      <c r="AG98" s="227"/>
      <c r="AH98" s="227"/>
      <c r="AI98" s="227"/>
      <c r="AJ98" s="228"/>
      <c r="AK98" s="226"/>
      <c r="AL98" s="227"/>
      <c r="AM98" s="227"/>
      <c r="AN98" s="227"/>
      <c r="AO98" s="227"/>
      <c r="AP98" s="227"/>
      <c r="AQ98" s="228"/>
      <c r="AR98" s="226"/>
      <c r="AS98" s="227"/>
      <c r="AT98" s="228"/>
      <c r="AU98" s="871">
        <f t="shared" si="6"/>
        <v>0</v>
      </c>
      <c r="AV98" s="872"/>
      <c r="AW98" s="873">
        <f t="shared" si="4"/>
        <v>0</v>
      </c>
      <c r="AX98" s="874"/>
      <c r="AY98" s="875"/>
      <c r="AZ98" s="876"/>
      <c r="BA98" s="876"/>
      <c r="BB98" s="876"/>
      <c r="BC98" s="876"/>
      <c r="BD98" s="877"/>
    </row>
    <row r="99" spans="2:56" ht="34.5" customHeight="1" x14ac:dyDescent="0.15">
      <c r="B99" s="225">
        <f t="shared" si="5"/>
        <v>86</v>
      </c>
      <c r="C99" s="861"/>
      <c r="D99" s="862"/>
      <c r="E99" s="863"/>
      <c r="F99" s="864"/>
      <c r="G99" s="865"/>
      <c r="H99" s="866"/>
      <c r="I99" s="866"/>
      <c r="J99" s="866"/>
      <c r="K99" s="867"/>
      <c r="L99" s="868"/>
      <c r="M99" s="869"/>
      <c r="N99" s="869"/>
      <c r="O99" s="870"/>
      <c r="P99" s="226"/>
      <c r="Q99" s="227"/>
      <c r="R99" s="227"/>
      <c r="S99" s="227"/>
      <c r="T99" s="227"/>
      <c r="U99" s="227"/>
      <c r="V99" s="228"/>
      <c r="W99" s="226"/>
      <c r="X99" s="227"/>
      <c r="Y99" s="227"/>
      <c r="Z99" s="227"/>
      <c r="AA99" s="227"/>
      <c r="AB99" s="227"/>
      <c r="AC99" s="228"/>
      <c r="AD99" s="226"/>
      <c r="AE99" s="227"/>
      <c r="AF99" s="227"/>
      <c r="AG99" s="227"/>
      <c r="AH99" s="227"/>
      <c r="AI99" s="227"/>
      <c r="AJ99" s="228"/>
      <c r="AK99" s="226"/>
      <c r="AL99" s="227"/>
      <c r="AM99" s="227"/>
      <c r="AN99" s="227"/>
      <c r="AO99" s="227"/>
      <c r="AP99" s="227"/>
      <c r="AQ99" s="228"/>
      <c r="AR99" s="226"/>
      <c r="AS99" s="227"/>
      <c r="AT99" s="228"/>
      <c r="AU99" s="871">
        <f t="shared" si="6"/>
        <v>0</v>
      </c>
      <c r="AV99" s="872"/>
      <c r="AW99" s="873">
        <f t="shared" si="4"/>
        <v>0</v>
      </c>
      <c r="AX99" s="874"/>
      <c r="AY99" s="875"/>
      <c r="AZ99" s="876"/>
      <c r="BA99" s="876"/>
      <c r="BB99" s="876"/>
      <c r="BC99" s="876"/>
      <c r="BD99" s="877"/>
    </row>
    <row r="100" spans="2:56" ht="34.5" customHeight="1" x14ac:dyDescent="0.15">
      <c r="B100" s="225">
        <f t="shared" si="5"/>
        <v>87</v>
      </c>
      <c r="C100" s="861"/>
      <c r="D100" s="862"/>
      <c r="E100" s="863"/>
      <c r="F100" s="864"/>
      <c r="G100" s="865"/>
      <c r="H100" s="866"/>
      <c r="I100" s="866"/>
      <c r="J100" s="866"/>
      <c r="K100" s="867"/>
      <c r="L100" s="868"/>
      <c r="M100" s="869"/>
      <c r="N100" s="869"/>
      <c r="O100" s="870"/>
      <c r="P100" s="226"/>
      <c r="Q100" s="227"/>
      <c r="R100" s="227"/>
      <c r="S100" s="227"/>
      <c r="T100" s="227"/>
      <c r="U100" s="227"/>
      <c r="V100" s="228"/>
      <c r="W100" s="226"/>
      <c r="X100" s="227"/>
      <c r="Y100" s="227"/>
      <c r="Z100" s="227"/>
      <c r="AA100" s="227"/>
      <c r="AB100" s="227"/>
      <c r="AC100" s="228"/>
      <c r="AD100" s="226"/>
      <c r="AE100" s="227"/>
      <c r="AF100" s="227"/>
      <c r="AG100" s="227"/>
      <c r="AH100" s="227"/>
      <c r="AI100" s="227"/>
      <c r="AJ100" s="228"/>
      <c r="AK100" s="226"/>
      <c r="AL100" s="227"/>
      <c r="AM100" s="227"/>
      <c r="AN100" s="227"/>
      <c r="AO100" s="227"/>
      <c r="AP100" s="227"/>
      <c r="AQ100" s="228"/>
      <c r="AR100" s="226"/>
      <c r="AS100" s="227"/>
      <c r="AT100" s="228"/>
      <c r="AU100" s="871">
        <f t="shared" si="6"/>
        <v>0</v>
      </c>
      <c r="AV100" s="872"/>
      <c r="AW100" s="873">
        <f t="shared" si="4"/>
        <v>0</v>
      </c>
      <c r="AX100" s="874"/>
      <c r="AY100" s="875"/>
      <c r="AZ100" s="876"/>
      <c r="BA100" s="876"/>
      <c r="BB100" s="876"/>
      <c r="BC100" s="876"/>
      <c r="BD100" s="877"/>
    </row>
    <row r="101" spans="2:56" ht="34.5" customHeight="1" x14ac:dyDescent="0.15">
      <c r="B101" s="225">
        <f t="shared" si="5"/>
        <v>88</v>
      </c>
      <c r="C101" s="861"/>
      <c r="D101" s="862"/>
      <c r="E101" s="863"/>
      <c r="F101" s="864"/>
      <c r="G101" s="865"/>
      <c r="H101" s="866"/>
      <c r="I101" s="866"/>
      <c r="J101" s="866"/>
      <c r="K101" s="867"/>
      <c r="L101" s="868"/>
      <c r="M101" s="869"/>
      <c r="N101" s="869"/>
      <c r="O101" s="870"/>
      <c r="P101" s="226"/>
      <c r="Q101" s="227"/>
      <c r="R101" s="227"/>
      <c r="S101" s="227"/>
      <c r="T101" s="227"/>
      <c r="U101" s="227"/>
      <c r="V101" s="228"/>
      <c r="W101" s="226"/>
      <c r="X101" s="227"/>
      <c r="Y101" s="227"/>
      <c r="Z101" s="227"/>
      <c r="AA101" s="227"/>
      <c r="AB101" s="227"/>
      <c r="AC101" s="228"/>
      <c r="AD101" s="226"/>
      <c r="AE101" s="227"/>
      <c r="AF101" s="227"/>
      <c r="AG101" s="227"/>
      <c r="AH101" s="227"/>
      <c r="AI101" s="227"/>
      <c r="AJ101" s="228"/>
      <c r="AK101" s="226"/>
      <c r="AL101" s="227"/>
      <c r="AM101" s="227"/>
      <c r="AN101" s="227"/>
      <c r="AO101" s="227"/>
      <c r="AP101" s="227"/>
      <c r="AQ101" s="228"/>
      <c r="AR101" s="226"/>
      <c r="AS101" s="227"/>
      <c r="AT101" s="228"/>
      <c r="AU101" s="871">
        <f t="shared" si="6"/>
        <v>0</v>
      </c>
      <c r="AV101" s="872"/>
      <c r="AW101" s="873">
        <f t="shared" si="4"/>
        <v>0</v>
      </c>
      <c r="AX101" s="874"/>
      <c r="AY101" s="875"/>
      <c r="AZ101" s="876"/>
      <c r="BA101" s="876"/>
      <c r="BB101" s="876"/>
      <c r="BC101" s="876"/>
      <c r="BD101" s="877"/>
    </row>
    <row r="102" spans="2:56" ht="34.5" customHeight="1" x14ac:dyDescent="0.15">
      <c r="B102" s="225">
        <f t="shared" si="5"/>
        <v>89</v>
      </c>
      <c r="C102" s="861"/>
      <c r="D102" s="862"/>
      <c r="E102" s="863"/>
      <c r="F102" s="864"/>
      <c r="G102" s="865"/>
      <c r="H102" s="866"/>
      <c r="I102" s="866"/>
      <c r="J102" s="866"/>
      <c r="K102" s="867"/>
      <c r="L102" s="868"/>
      <c r="M102" s="869"/>
      <c r="N102" s="869"/>
      <c r="O102" s="870"/>
      <c r="P102" s="226"/>
      <c r="Q102" s="227"/>
      <c r="R102" s="227"/>
      <c r="S102" s="227"/>
      <c r="T102" s="227"/>
      <c r="U102" s="227"/>
      <c r="V102" s="228"/>
      <c r="W102" s="226"/>
      <c r="X102" s="227"/>
      <c r="Y102" s="227"/>
      <c r="Z102" s="227"/>
      <c r="AA102" s="227"/>
      <c r="AB102" s="227"/>
      <c r="AC102" s="228"/>
      <c r="AD102" s="226"/>
      <c r="AE102" s="227"/>
      <c r="AF102" s="227"/>
      <c r="AG102" s="227"/>
      <c r="AH102" s="227"/>
      <c r="AI102" s="227"/>
      <c r="AJ102" s="228"/>
      <c r="AK102" s="226"/>
      <c r="AL102" s="227"/>
      <c r="AM102" s="227"/>
      <c r="AN102" s="227"/>
      <c r="AO102" s="227"/>
      <c r="AP102" s="227"/>
      <c r="AQ102" s="228"/>
      <c r="AR102" s="226"/>
      <c r="AS102" s="227"/>
      <c r="AT102" s="228"/>
      <c r="AU102" s="871">
        <f t="shared" si="6"/>
        <v>0</v>
      </c>
      <c r="AV102" s="872"/>
      <c r="AW102" s="873">
        <f t="shared" si="4"/>
        <v>0</v>
      </c>
      <c r="AX102" s="874"/>
      <c r="AY102" s="875"/>
      <c r="AZ102" s="876"/>
      <c r="BA102" s="876"/>
      <c r="BB102" s="876"/>
      <c r="BC102" s="876"/>
      <c r="BD102" s="877"/>
    </row>
    <row r="103" spans="2:56" ht="34.5" customHeight="1" x14ac:dyDescent="0.15">
      <c r="B103" s="225">
        <f t="shared" si="5"/>
        <v>90</v>
      </c>
      <c r="C103" s="861"/>
      <c r="D103" s="862"/>
      <c r="E103" s="863"/>
      <c r="F103" s="864"/>
      <c r="G103" s="865"/>
      <c r="H103" s="866"/>
      <c r="I103" s="866"/>
      <c r="J103" s="866"/>
      <c r="K103" s="867"/>
      <c r="L103" s="868"/>
      <c r="M103" s="869"/>
      <c r="N103" s="869"/>
      <c r="O103" s="870"/>
      <c r="P103" s="226"/>
      <c r="Q103" s="227"/>
      <c r="R103" s="227"/>
      <c r="S103" s="227"/>
      <c r="T103" s="227"/>
      <c r="U103" s="227"/>
      <c r="V103" s="228"/>
      <c r="W103" s="226"/>
      <c r="X103" s="227"/>
      <c r="Y103" s="227"/>
      <c r="Z103" s="227"/>
      <c r="AA103" s="227"/>
      <c r="AB103" s="227"/>
      <c r="AC103" s="228"/>
      <c r="AD103" s="226"/>
      <c r="AE103" s="227"/>
      <c r="AF103" s="227"/>
      <c r="AG103" s="227"/>
      <c r="AH103" s="227"/>
      <c r="AI103" s="227"/>
      <c r="AJ103" s="228"/>
      <c r="AK103" s="226"/>
      <c r="AL103" s="227"/>
      <c r="AM103" s="227"/>
      <c r="AN103" s="227"/>
      <c r="AO103" s="227"/>
      <c r="AP103" s="227"/>
      <c r="AQ103" s="228"/>
      <c r="AR103" s="226"/>
      <c r="AS103" s="227"/>
      <c r="AT103" s="228"/>
      <c r="AU103" s="871">
        <f t="shared" si="6"/>
        <v>0</v>
      </c>
      <c r="AV103" s="872"/>
      <c r="AW103" s="873">
        <f t="shared" si="4"/>
        <v>0</v>
      </c>
      <c r="AX103" s="874"/>
      <c r="AY103" s="875"/>
      <c r="AZ103" s="876"/>
      <c r="BA103" s="876"/>
      <c r="BB103" s="876"/>
      <c r="BC103" s="876"/>
      <c r="BD103" s="877"/>
    </row>
    <row r="104" spans="2:56" ht="34.5" customHeight="1" x14ac:dyDescent="0.15">
      <c r="B104" s="225">
        <f t="shared" si="5"/>
        <v>91</v>
      </c>
      <c r="C104" s="861"/>
      <c r="D104" s="862"/>
      <c r="E104" s="863"/>
      <c r="F104" s="864"/>
      <c r="G104" s="865"/>
      <c r="H104" s="866"/>
      <c r="I104" s="866"/>
      <c r="J104" s="866"/>
      <c r="K104" s="867"/>
      <c r="L104" s="868"/>
      <c r="M104" s="869"/>
      <c r="N104" s="869"/>
      <c r="O104" s="870"/>
      <c r="P104" s="226"/>
      <c r="Q104" s="227"/>
      <c r="R104" s="227"/>
      <c r="S104" s="227"/>
      <c r="T104" s="227"/>
      <c r="U104" s="227"/>
      <c r="V104" s="228"/>
      <c r="W104" s="226"/>
      <c r="X104" s="227"/>
      <c r="Y104" s="227"/>
      <c r="Z104" s="227"/>
      <c r="AA104" s="227"/>
      <c r="AB104" s="227"/>
      <c r="AC104" s="228"/>
      <c r="AD104" s="226"/>
      <c r="AE104" s="227"/>
      <c r="AF104" s="227"/>
      <c r="AG104" s="227"/>
      <c r="AH104" s="227"/>
      <c r="AI104" s="227"/>
      <c r="AJ104" s="228"/>
      <c r="AK104" s="226"/>
      <c r="AL104" s="227"/>
      <c r="AM104" s="227"/>
      <c r="AN104" s="227"/>
      <c r="AO104" s="227"/>
      <c r="AP104" s="227"/>
      <c r="AQ104" s="228"/>
      <c r="AR104" s="226"/>
      <c r="AS104" s="227"/>
      <c r="AT104" s="228"/>
      <c r="AU104" s="871">
        <f t="shared" si="6"/>
        <v>0</v>
      </c>
      <c r="AV104" s="872"/>
      <c r="AW104" s="873">
        <f t="shared" si="4"/>
        <v>0</v>
      </c>
      <c r="AX104" s="874"/>
      <c r="AY104" s="875"/>
      <c r="AZ104" s="876"/>
      <c r="BA104" s="876"/>
      <c r="BB104" s="876"/>
      <c r="BC104" s="876"/>
      <c r="BD104" s="877"/>
    </row>
    <row r="105" spans="2:56" ht="34.5" customHeight="1" x14ac:dyDescent="0.15">
      <c r="B105" s="225">
        <f t="shared" si="5"/>
        <v>92</v>
      </c>
      <c r="C105" s="861"/>
      <c r="D105" s="862"/>
      <c r="E105" s="863"/>
      <c r="F105" s="864"/>
      <c r="G105" s="865"/>
      <c r="H105" s="866"/>
      <c r="I105" s="866"/>
      <c r="J105" s="866"/>
      <c r="K105" s="867"/>
      <c r="L105" s="868"/>
      <c r="M105" s="869"/>
      <c r="N105" s="869"/>
      <c r="O105" s="870"/>
      <c r="P105" s="226"/>
      <c r="Q105" s="227"/>
      <c r="R105" s="227"/>
      <c r="S105" s="227"/>
      <c r="T105" s="227"/>
      <c r="U105" s="227"/>
      <c r="V105" s="228"/>
      <c r="W105" s="226"/>
      <c r="X105" s="227"/>
      <c r="Y105" s="227"/>
      <c r="Z105" s="227"/>
      <c r="AA105" s="227"/>
      <c r="AB105" s="227"/>
      <c r="AC105" s="228"/>
      <c r="AD105" s="226"/>
      <c r="AE105" s="227"/>
      <c r="AF105" s="227"/>
      <c r="AG105" s="227"/>
      <c r="AH105" s="227"/>
      <c r="AI105" s="227"/>
      <c r="AJ105" s="228"/>
      <c r="AK105" s="226"/>
      <c r="AL105" s="227"/>
      <c r="AM105" s="227"/>
      <c r="AN105" s="227"/>
      <c r="AO105" s="227"/>
      <c r="AP105" s="227"/>
      <c r="AQ105" s="228"/>
      <c r="AR105" s="226"/>
      <c r="AS105" s="227"/>
      <c r="AT105" s="228"/>
      <c r="AU105" s="871">
        <f t="shared" si="6"/>
        <v>0</v>
      </c>
      <c r="AV105" s="872"/>
      <c r="AW105" s="873">
        <f t="shared" si="4"/>
        <v>0</v>
      </c>
      <c r="AX105" s="874"/>
      <c r="AY105" s="875"/>
      <c r="AZ105" s="876"/>
      <c r="BA105" s="876"/>
      <c r="BB105" s="876"/>
      <c r="BC105" s="876"/>
      <c r="BD105" s="877"/>
    </row>
    <row r="106" spans="2:56" ht="34.5" customHeight="1" x14ac:dyDescent="0.15">
      <c r="B106" s="225">
        <f t="shared" si="5"/>
        <v>93</v>
      </c>
      <c r="C106" s="861"/>
      <c r="D106" s="862"/>
      <c r="E106" s="863"/>
      <c r="F106" s="864"/>
      <c r="G106" s="865"/>
      <c r="H106" s="866"/>
      <c r="I106" s="866"/>
      <c r="J106" s="866"/>
      <c r="K106" s="867"/>
      <c r="L106" s="868"/>
      <c r="M106" s="869"/>
      <c r="N106" s="869"/>
      <c r="O106" s="870"/>
      <c r="P106" s="226"/>
      <c r="Q106" s="227"/>
      <c r="R106" s="227"/>
      <c r="S106" s="227"/>
      <c r="T106" s="227"/>
      <c r="U106" s="227"/>
      <c r="V106" s="228"/>
      <c r="W106" s="226"/>
      <c r="X106" s="227"/>
      <c r="Y106" s="227"/>
      <c r="Z106" s="227"/>
      <c r="AA106" s="227"/>
      <c r="AB106" s="227"/>
      <c r="AC106" s="228"/>
      <c r="AD106" s="226"/>
      <c r="AE106" s="227"/>
      <c r="AF106" s="227"/>
      <c r="AG106" s="227"/>
      <c r="AH106" s="227"/>
      <c r="AI106" s="227"/>
      <c r="AJ106" s="228"/>
      <c r="AK106" s="226"/>
      <c r="AL106" s="227"/>
      <c r="AM106" s="227"/>
      <c r="AN106" s="227"/>
      <c r="AO106" s="227"/>
      <c r="AP106" s="227"/>
      <c r="AQ106" s="228"/>
      <c r="AR106" s="226"/>
      <c r="AS106" s="227"/>
      <c r="AT106" s="228"/>
      <c r="AU106" s="871">
        <f t="shared" si="6"/>
        <v>0</v>
      </c>
      <c r="AV106" s="872"/>
      <c r="AW106" s="873">
        <f t="shared" si="4"/>
        <v>0</v>
      </c>
      <c r="AX106" s="874"/>
      <c r="AY106" s="875"/>
      <c r="AZ106" s="876"/>
      <c r="BA106" s="876"/>
      <c r="BB106" s="876"/>
      <c r="BC106" s="876"/>
      <c r="BD106" s="877"/>
    </row>
    <row r="107" spans="2:56" ht="34.5" customHeight="1" x14ac:dyDescent="0.15">
      <c r="B107" s="225">
        <f t="shared" si="5"/>
        <v>94</v>
      </c>
      <c r="C107" s="861"/>
      <c r="D107" s="862"/>
      <c r="E107" s="863"/>
      <c r="F107" s="864"/>
      <c r="G107" s="865"/>
      <c r="H107" s="866"/>
      <c r="I107" s="866"/>
      <c r="J107" s="866"/>
      <c r="K107" s="867"/>
      <c r="L107" s="868"/>
      <c r="M107" s="869"/>
      <c r="N107" s="869"/>
      <c r="O107" s="870"/>
      <c r="P107" s="226"/>
      <c r="Q107" s="227"/>
      <c r="R107" s="227"/>
      <c r="S107" s="227"/>
      <c r="T107" s="227"/>
      <c r="U107" s="227"/>
      <c r="V107" s="228"/>
      <c r="W107" s="226"/>
      <c r="X107" s="227"/>
      <c r="Y107" s="227"/>
      <c r="Z107" s="227"/>
      <c r="AA107" s="227"/>
      <c r="AB107" s="227"/>
      <c r="AC107" s="228"/>
      <c r="AD107" s="226"/>
      <c r="AE107" s="227"/>
      <c r="AF107" s="227"/>
      <c r="AG107" s="227"/>
      <c r="AH107" s="227"/>
      <c r="AI107" s="227"/>
      <c r="AJ107" s="228"/>
      <c r="AK107" s="226"/>
      <c r="AL107" s="227"/>
      <c r="AM107" s="227"/>
      <c r="AN107" s="227"/>
      <c r="AO107" s="227"/>
      <c r="AP107" s="227"/>
      <c r="AQ107" s="228"/>
      <c r="AR107" s="226"/>
      <c r="AS107" s="227"/>
      <c r="AT107" s="228"/>
      <c r="AU107" s="871">
        <f t="shared" si="6"/>
        <v>0</v>
      </c>
      <c r="AV107" s="872"/>
      <c r="AW107" s="873">
        <f t="shared" si="4"/>
        <v>0</v>
      </c>
      <c r="AX107" s="874"/>
      <c r="AY107" s="875"/>
      <c r="AZ107" s="876"/>
      <c r="BA107" s="876"/>
      <c r="BB107" s="876"/>
      <c r="BC107" s="876"/>
      <c r="BD107" s="877"/>
    </row>
    <row r="108" spans="2:56" ht="34.5" customHeight="1" x14ac:dyDescent="0.15">
      <c r="B108" s="225">
        <f t="shared" si="5"/>
        <v>95</v>
      </c>
      <c r="C108" s="861"/>
      <c r="D108" s="862"/>
      <c r="E108" s="863"/>
      <c r="F108" s="864"/>
      <c r="G108" s="865"/>
      <c r="H108" s="866"/>
      <c r="I108" s="866"/>
      <c r="J108" s="866"/>
      <c r="K108" s="867"/>
      <c r="L108" s="868"/>
      <c r="M108" s="869"/>
      <c r="N108" s="869"/>
      <c r="O108" s="870"/>
      <c r="P108" s="226"/>
      <c r="Q108" s="227"/>
      <c r="R108" s="227"/>
      <c r="S108" s="227"/>
      <c r="T108" s="227"/>
      <c r="U108" s="227"/>
      <c r="V108" s="228"/>
      <c r="W108" s="226"/>
      <c r="X108" s="227"/>
      <c r="Y108" s="227"/>
      <c r="Z108" s="227"/>
      <c r="AA108" s="227"/>
      <c r="AB108" s="227"/>
      <c r="AC108" s="228"/>
      <c r="AD108" s="226"/>
      <c r="AE108" s="227"/>
      <c r="AF108" s="227"/>
      <c r="AG108" s="227"/>
      <c r="AH108" s="227"/>
      <c r="AI108" s="227"/>
      <c r="AJ108" s="228"/>
      <c r="AK108" s="226"/>
      <c r="AL108" s="227"/>
      <c r="AM108" s="227"/>
      <c r="AN108" s="227"/>
      <c r="AO108" s="227"/>
      <c r="AP108" s="227"/>
      <c r="AQ108" s="228"/>
      <c r="AR108" s="226"/>
      <c r="AS108" s="227"/>
      <c r="AT108" s="228"/>
      <c r="AU108" s="871">
        <f t="shared" si="6"/>
        <v>0</v>
      </c>
      <c r="AV108" s="872"/>
      <c r="AW108" s="873">
        <f t="shared" si="4"/>
        <v>0</v>
      </c>
      <c r="AX108" s="874"/>
      <c r="AY108" s="875"/>
      <c r="AZ108" s="876"/>
      <c r="BA108" s="876"/>
      <c r="BB108" s="876"/>
      <c r="BC108" s="876"/>
      <c r="BD108" s="877"/>
    </row>
    <row r="109" spans="2:56" ht="34.5" customHeight="1" x14ac:dyDescent="0.15">
      <c r="B109" s="225">
        <f t="shared" si="5"/>
        <v>96</v>
      </c>
      <c r="C109" s="861"/>
      <c r="D109" s="862"/>
      <c r="E109" s="863"/>
      <c r="F109" s="864"/>
      <c r="G109" s="865"/>
      <c r="H109" s="866"/>
      <c r="I109" s="866"/>
      <c r="J109" s="866"/>
      <c r="K109" s="867"/>
      <c r="L109" s="868"/>
      <c r="M109" s="869"/>
      <c r="N109" s="869"/>
      <c r="O109" s="870"/>
      <c r="P109" s="226"/>
      <c r="Q109" s="227"/>
      <c r="R109" s="227"/>
      <c r="S109" s="227"/>
      <c r="T109" s="227"/>
      <c r="U109" s="227"/>
      <c r="V109" s="228"/>
      <c r="W109" s="226"/>
      <c r="X109" s="227"/>
      <c r="Y109" s="227"/>
      <c r="Z109" s="227"/>
      <c r="AA109" s="227"/>
      <c r="AB109" s="227"/>
      <c r="AC109" s="228"/>
      <c r="AD109" s="226"/>
      <c r="AE109" s="227"/>
      <c r="AF109" s="227"/>
      <c r="AG109" s="227"/>
      <c r="AH109" s="227"/>
      <c r="AI109" s="227"/>
      <c r="AJ109" s="228"/>
      <c r="AK109" s="226"/>
      <c r="AL109" s="227"/>
      <c r="AM109" s="227"/>
      <c r="AN109" s="227"/>
      <c r="AO109" s="227"/>
      <c r="AP109" s="227"/>
      <c r="AQ109" s="228"/>
      <c r="AR109" s="226"/>
      <c r="AS109" s="227"/>
      <c r="AT109" s="228"/>
      <c r="AU109" s="871">
        <f t="shared" si="6"/>
        <v>0</v>
      </c>
      <c r="AV109" s="872"/>
      <c r="AW109" s="873">
        <f t="shared" si="4"/>
        <v>0</v>
      </c>
      <c r="AX109" s="874"/>
      <c r="AY109" s="875"/>
      <c r="AZ109" s="876"/>
      <c r="BA109" s="876"/>
      <c r="BB109" s="876"/>
      <c r="BC109" s="876"/>
      <c r="BD109" s="877"/>
    </row>
    <row r="110" spans="2:56" ht="34.5" customHeight="1" x14ac:dyDescent="0.15">
      <c r="B110" s="225">
        <f t="shared" si="5"/>
        <v>97</v>
      </c>
      <c r="C110" s="861"/>
      <c r="D110" s="862"/>
      <c r="E110" s="863"/>
      <c r="F110" s="864"/>
      <c r="G110" s="865"/>
      <c r="H110" s="866"/>
      <c r="I110" s="866"/>
      <c r="J110" s="866"/>
      <c r="K110" s="867"/>
      <c r="L110" s="868"/>
      <c r="M110" s="869"/>
      <c r="N110" s="869"/>
      <c r="O110" s="870"/>
      <c r="P110" s="226"/>
      <c r="Q110" s="227"/>
      <c r="R110" s="227"/>
      <c r="S110" s="227"/>
      <c r="T110" s="227"/>
      <c r="U110" s="227"/>
      <c r="V110" s="228"/>
      <c r="W110" s="226"/>
      <c r="X110" s="227"/>
      <c r="Y110" s="227"/>
      <c r="Z110" s="227"/>
      <c r="AA110" s="227"/>
      <c r="AB110" s="227"/>
      <c r="AC110" s="228"/>
      <c r="AD110" s="226"/>
      <c r="AE110" s="227"/>
      <c r="AF110" s="227"/>
      <c r="AG110" s="227"/>
      <c r="AH110" s="227"/>
      <c r="AI110" s="227"/>
      <c r="AJ110" s="228"/>
      <c r="AK110" s="226"/>
      <c r="AL110" s="227"/>
      <c r="AM110" s="227"/>
      <c r="AN110" s="227"/>
      <c r="AO110" s="227"/>
      <c r="AP110" s="227"/>
      <c r="AQ110" s="228"/>
      <c r="AR110" s="226"/>
      <c r="AS110" s="227"/>
      <c r="AT110" s="228"/>
      <c r="AU110" s="871">
        <f t="shared" si="6"/>
        <v>0</v>
      </c>
      <c r="AV110" s="872"/>
      <c r="AW110" s="873">
        <f t="shared" si="4"/>
        <v>0</v>
      </c>
      <c r="AX110" s="874"/>
      <c r="AY110" s="875"/>
      <c r="AZ110" s="876"/>
      <c r="BA110" s="876"/>
      <c r="BB110" s="876"/>
      <c r="BC110" s="876"/>
      <c r="BD110" s="877"/>
    </row>
    <row r="111" spans="2:56" ht="34.5" customHeight="1" x14ac:dyDescent="0.15">
      <c r="B111" s="225">
        <f t="shared" si="5"/>
        <v>98</v>
      </c>
      <c r="C111" s="861"/>
      <c r="D111" s="862"/>
      <c r="E111" s="863"/>
      <c r="F111" s="864"/>
      <c r="G111" s="865"/>
      <c r="H111" s="866"/>
      <c r="I111" s="866"/>
      <c r="J111" s="866"/>
      <c r="K111" s="867"/>
      <c r="L111" s="868"/>
      <c r="M111" s="869"/>
      <c r="N111" s="869"/>
      <c r="O111" s="870"/>
      <c r="P111" s="226"/>
      <c r="Q111" s="227"/>
      <c r="R111" s="227"/>
      <c r="S111" s="227"/>
      <c r="T111" s="227"/>
      <c r="U111" s="227"/>
      <c r="V111" s="228"/>
      <c r="W111" s="226"/>
      <c r="X111" s="227"/>
      <c r="Y111" s="227"/>
      <c r="Z111" s="227"/>
      <c r="AA111" s="227"/>
      <c r="AB111" s="227"/>
      <c r="AC111" s="228"/>
      <c r="AD111" s="226"/>
      <c r="AE111" s="227"/>
      <c r="AF111" s="227"/>
      <c r="AG111" s="227"/>
      <c r="AH111" s="227"/>
      <c r="AI111" s="227"/>
      <c r="AJ111" s="228"/>
      <c r="AK111" s="226"/>
      <c r="AL111" s="227"/>
      <c r="AM111" s="227"/>
      <c r="AN111" s="227"/>
      <c r="AO111" s="227"/>
      <c r="AP111" s="227"/>
      <c r="AQ111" s="228"/>
      <c r="AR111" s="226"/>
      <c r="AS111" s="227"/>
      <c r="AT111" s="228"/>
      <c r="AU111" s="871">
        <f t="shared" si="6"/>
        <v>0</v>
      </c>
      <c r="AV111" s="872"/>
      <c r="AW111" s="873">
        <f t="shared" si="4"/>
        <v>0</v>
      </c>
      <c r="AX111" s="874"/>
      <c r="AY111" s="875"/>
      <c r="AZ111" s="876"/>
      <c r="BA111" s="876"/>
      <c r="BB111" s="876"/>
      <c r="BC111" s="876"/>
      <c r="BD111" s="877"/>
    </row>
    <row r="112" spans="2:56" ht="34.5" customHeight="1" x14ac:dyDescent="0.15">
      <c r="B112" s="225">
        <f t="shared" si="5"/>
        <v>99</v>
      </c>
      <c r="C112" s="861"/>
      <c r="D112" s="862"/>
      <c r="E112" s="863"/>
      <c r="F112" s="864"/>
      <c r="G112" s="865"/>
      <c r="H112" s="866"/>
      <c r="I112" s="866"/>
      <c r="J112" s="866"/>
      <c r="K112" s="867"/>
      <c r="L112" s="868"/>
      <c r="M112" s="869"/>
      <c r="N112" s="869"/>
      <c r="O112" s="870"/>
      <c r="P112" s="226"/>
      <c r="Q112" s="227"/>
      <c r="R112" s="227"/>
      <c r="S112" s="227"/>
      <c r="T112" s="227"/>
      <c r="U112" s="227"/>
      <c r="V112" s="228"/>
      <c r="W112" s="226"/>
      <c r="X112" s="227"/>
      <c r="Y112" s="227"/>
      <c r="Z112" s="227"/>
      <c r="AA112" s="227"/>
      <c r="AB112" s="227"/>
      <c r="AC112" s="228"/>
      <c r="AD112" s="226"/>
      <c r="AE112" s="227"/>
      <c r="AF112" s="227"/>
      <c r="AG112" s="227"/>
      <c r="AH112" s="227"/>
      <c r="AI112" s="227"/>
      <c r="AJ112" s="228"/>
      <c r="AK112" s="226"/>
      <c r="AL112" s="227"/>
      <c r="AM112" s="227"/>
      <c r="AN112" s="227"/>
      <c r="AO112" s="227"/>
      <c r="AP112" s="227"/>
      <c r="AQ112" s="228"/>
      <c r="AR112" s="226"/>
      <c r="AS112" s="227"/>
      <c r="AT112" s="228"/>
      <c r="AU112" s="871">
        <f t="shared" si="6"/>
        <v>0</v>
      </c>
      <c r="AV112" s="872"/>
      <c r="AW112" s="873">
        <f t="shared" si="4"/>
        <v>0</v>
      </c>
      <c r="AX112" s="874"/>
      <c r="AY112" s="875"/>
      <c r="AZ112" s="876"/>
      <c r="BA112" s="876"/>
      <c r="BB112" s="876"/>
      <c r="BC112" s="876"/>
      <c r="BD112" s="877"/>
    </row>
    <row r="113" spans="2:56" ht="34.5" customHeight="1" thickBot="1" x14ac:dyDescent="0.2">
      <c r="B113" s="229">
        <f t="shared" si="5"/>
        <v>100</v>
      </c>
      <c r="C113" s="892"/>
      <c r="D113" s="893"/>
      <c r="E113" s="894"/>
      <c r="F113" s="895"/>
      <c r="G113" s="896"/>
      <c r="H113" s="897"/>
      <c r="I113" s="897"/>
      <c r="J113" s="897"/>
      <c r="K113" s="898"/>
      <c r="L113" s="899"/>
      <c r="M113" s="900"/>
      <c r="N113" s="900"/>
      <c r="O113" s="901"/>
      <c r="P113" s="230"/>
      <c r="Q113" s="231"/>
      <c r="R113" s="231"/>
      <c r="S113" s="231"/>
      <c r="T113" s="231"/>
      <c r="U113" s="231"/>
      <c r="V113" s="232"/>
      <c r="W113" s="230"/>
      <c r="X113" s="231"/>
      <c r="Y113" s="231"/>
      <c r="Z113" s="231"/>
      <c r="AA113" s="231"/>
      <c r="AB113" s="231"/>
      <c r="AC113" s="232"/>
      <c r="AD113" s="230"/>
      <c r="AE113" s="231"/>
      <c r="AF113" s="231"/>
      <c r="AG113" s="231"/>
      <c r="AH113" s="231"/>
      <c r="AI113" s="231"/>
      <c r="AJ113" s="232"/>
      <c r="AK113" s="230"/>
      <c r="AL113" s="231"/>
      <c r="AM113" s="231"/>
      <c r="AN113" s="231"/>
      <c r="AO113" s="231"/>
      <c r="AP113" s="231"/>
      <c r="AQ113" s="232"/>
      <c r="AR113" s="230"/>
      <c r="AS113" s="231"/>
      <c r="AT113" s="232"/>
      <c r="AU113" s="902">
        <f t="shared" si="3"/>
        <v>0</v>
      </c>
      <c r="AV113" s="903"/>
      <c r="AW113" s="904">
        <f t="shared" si="4"/>
        <v>0</v>
      </c>
      <c r="AX113" s="905"/>
      <c r="AY113" s="906"/>
      <c r="AZ113" s="907"/>
      <c r="BA113" s="907"/>
      <c r="BB113" s="907"/>
      <c r="BC113" s="907"/>
      <c r="BD113" s="908"/>
    </row>
    <row r="114" spans="2:56" ht="20.25" customHeight="1" x14ac:dyDescent="0.15">
      <c r="B114" s="202"/>
      <c r="C114" s="192"/>
      <c r="D114" s="256"/>
      <c r="E114" s="256"/>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9"/>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row>
    <row r="115" spans="2:56" ht="20.25" customHeight="1" x14ac:dyDescent="0.15">
      <c r="B115" s="202" t="s">
        <v>632</v>
      </c>
      <c r="C115" s="202"/>
      <c r="D115" s="202"/>
      <c r="E115" s="202"/>
      <c r="F115" s="202"/>
      <c r="G115" s="202"/>
      <c r="H115" s="202"/>
      <c r="I115" s="202"/>
      <c r="J115" s="202"/>
      <c r="K115" s="202"/>
      <c r="L115" s="209"/>
      <c r="M115" s="202"/>
      <c r="N115" s="202"/>
      <c r="O115" s="202"/>
      <c r="P115" s="202"/>
      <c r="Q115" s="202"/>
      <c r="R115" s="202"/>
      <c r="S115" s="202"/>
      <c r="T115" s="202" t="s">
        <v>633</v>
      </c>
      <c r="U115" s="202"/>
      <c r="V115" s="202"/>
      <c r="W115" s="202"/>
      <c r="X115" s="202"/>
      <c r="Y115" s="202"/>
      <c r="Z115" s="236"/>
    </row>
    <row r="116" spans="2:56" ht="20.25" customHeight="1" x14ac:dyDescent="0.15">
      <c r="B116" s="202"/>
      <c r="C116" s="918" t="s">
        <v>634</v>
      </c>
      <c r="D116" s="918"/>
      <c r="E116" s="918" t="s">
        <v>635</v>
      </c>
      <c r="F116" s="918"/>
      <c r="G116" s="918"/>
      <c r="H116" s="918"/>
      <c r="I116" s="202"/>
      <c r="J116" s="920" t="s">
        <v>636</v>
      </c>
      <c r="K116" s="920"/>
      <c r="L116" s="920"/>
      <c r="M116" s="920"/>
      <c r="N116" s="202"/>
      <c r="O116" s="202"/>
      <c r="P116" s="237" t="s">
        <v>637</v>
      </c>
      <c r="Q116" s="237"/>
      <c r="R116" s="202"/>
      <c r="S116" s="202"/>
      <c r="T116" s="909" t="s">
        <v>638</v>
      </c>
      <c r="U116" s="911"/>
      <c r="V116" s="909" t="s">
        <v>639</v>
      </c>
      <c r="W116" s="910"/>
      <c r="X116" s="910"/>
      <c r="Y116" s="911"/>
      <c r="Z116" s="236"/>
    </row>
    <row r="117" spans="2:56" ht="20.25" customHeight="1" x14ac:dyDescent="0.15">
      <c r="B117" s="202"/>
      <c r="C117" s="919"/>
      <c r="D117" s="919"/>
      <c r="E117" s="919" t="s">
        <v>640</v>
      </c>
      <c r="F117" s="919"/>
      <c r="G117" s="919" t="s">
        <v>641</v>
      </c>
      <c r="H117" s="919"/>
      <c r="I117" s="202"/>
      <c r="J117" s="919" t="s">
        <v>640</v>
      </c>
      <c r="K117" s="919"/>
      <c r="L117" s="919" t="s">
        <v>641</v>
      </c>
      <c r="M117" s="919"/>
      <c r="N117" s="202"/>
      <c r="O117" s="202"/>
      <c r="P117" s="237" t="s">
        <v>642</v>
      </c>
      <c r="Q117" s="237"/>
      <c r="R117" s="202"/>
      <c r="S117" s="202"/>
      <c r="T117" s="909" t="s">
        <v>643</v>
      </c>
      <c r="U117" s="911"/>
      <c r="V117" s="909" t="s">
        <v>644</v>
      </c>
      <c r="W117" s="910"/>
      <c r="X117" s="910"/>
      <c r="Y117" s="911"/>
      <c r="Z117" s="238"/>
    </row>
    <row r="118" spans="2:56" ht="20.25" customHeight="1" x14ac:dyDescent="0.15">
      <c r="B118" s="202"/>
      <c r="C118" s="909" t="s">
        <v>643</v>
      </c>
      <c r="D118" s="911"/>
      <c r="E118" s="912">
        <f>SUMIFS($AU$14:$AV$113,$C$14:$D$113,"介護支援専門員",$E$14:$F$113,"A")</f>
        <v>0</v>
      </c>
      <c r="F118" s="913"/>
      <c r="G118" s="914">
        <f>SUMIFS($AW$14:$AX$113,$C$14:$D$113,"介護支援専門員",$E$14:$F$113,"A")</f>
        <v>0</v>
      </c>
      <c r="H118" s="915"/>
      <c r="I118" s="239"/>
      <c r="J118" s="916">
        <v>0</v>
      </c>
      <c r="K118" s="917"/>
      <c r="L118" s="916">
        <v>0</v>
      </c>
      <c r="M118" s="917"/>
      <c r="N118" s="239"/>
      <c r="O118" s="239"/>
      <c r="P118" s="916">
        <v>0</v>
      </c>
      <c r="Q118" s="917"/>
      <c r="R118" s="202"/>
      <c r="S118" s="202"/>
      <c r="T118" s="909" t="s">
        <v>645</v>
      </c>
      <c r="U118" s="911"/>
      <c r="V118" s="909" t="s">
        <v>646</v>
      </c>
      <c r="W118" s="910"/>
      <c r="X118" s="910"/>
      <c r="Y118" s="911"/>
      <c r="Z118" s="240"/>
    </row>
    <row r="119" spans="2:56" ht="20.25" customHeight="1" x14ac:dyDescent="0.15">
      <c r="B119" s="202"/>
      <c r="C119" s="909" t="s">
        <v>645</v>
      </c>
      <c r="D119" s="911"/>
      <c r="E119" s="912">
        <f>SUMIFS($AU$14:$AV$113,$C$14:$D$113,"介護支援専門員",$E$14:$F$113,"B")</f>
        <v>0</v>
      </c>
      <c r="F119" s="913"/>
      <c r="G119" s="914">
        <f>SUMIFS($AW$14:$AX$113,$C$14:$D$113,"介護支援専門員",$E$14:$F$113,"B")</f>
        <v>0</v>
      </c>
      <c r="H119" s="915"/>
      <c r="I119" s="239"/>
      <c r="J119" s="916">
        <v>0</v>
      </c>
      <c r="K119" s="917"/>
      <c r="L119" s="916">
        <v>0</v>
      </c>
      <c r="M119" s="917"/>
      <c r="N119" s="239"/>
      <c r="O119" s="239"/>
      <c r="P119" s="916">
        <v>0</v>
      </c>
      <c r="Q119" s="917"/>
      <c r="R119" s="202"/>
      <c r="S119" s="202"/>
      <c r="T119" s="909" t="s">
        <v>647</v>
      </c>
      <c r="U119" s="911"/>
      <c r="V119" s="909" t="s">
        <v>648</v>
      </c>
      <c r="W119" s="910"/>
      <c r="X119" s="910"/>
      <c r="Y119" s="911"/>
      <c r="Z119" s="240"/>
    </row>
    <row r="120" spans="2:56" ht="20.25" customHeight="1" x14ac:dyDescent="0.15">
      <c r="B120" s="202"/>
      <c r="C120" s="909" t="s">
        <v>647</v>
      </c>
      <c r="D120" s="911"/>
      <c r="E120" s="912">
        <f>SUMIFS($AU$14:$AV$113,$C$14:$D$113,"介護支援専門員",$E$14:$F$113,"C")</f>
        <v>0</v>
      </c>
      <c r="F120" s="913"/>
      <c r="G120" s="914">
        <f>SUMIFS($AW$14:$AX$113,$C$14:$D$113,"介護支援専門員",$E$14:$F$113,"C")</f>
        <v>0</v>
      </c>
      <c r="H120" s="915"/>
      <c r="I120" s="239"/>
      <c r="J120" s="916">
        <v>0</v>
      </c>
      <c r="K120" s="917"/>
      <c r="L120" s="921">
        <v>0</v>
      </c>
      <c r="M120" s="922"/>
      <c r="N120" s="239"/>
      <c r="O120" s="239"/>
      <c r="P120" s="912" t="s">
        <v>649</v>
      </c>
      <c r="Q120" s="913"/>
      <c r="R120" s="202"/>
      <c r="S120" s="202"/>
      <c r="T120" s="909" t="s">
        <v>650</v>
      </c>
      <c r="U120" s="911"/>
      <c r="V120" s="909" t="s">
        <v>651</v>
      </c>
      <c r="W120" s="910"/>
      <c r="X120" s="910"/>
      <c r="Y120" s="911"/>
      <c r="Z120" s="241"/>
    </row>
    <row r="121" spans="2:56" ht="20.25" customHeight="1" x14ac:dyDescent="0.15">
      <c r="B121" s="202"/>
      <c r="C121" s="909" t="s">
        <v>650</v>
      </c>
      <c r="D121" s="911"/>
      <c r="E121" s="912">
        <f>SUMIFS($AU$14:$AV$113,$C$14:$D$113,"介護支援専門員",$E$14:$F$113,"D")</f>
        <v>0</v>
      </c>
      <c r="F121" s="913"/>
      <c r="G121" s="914">
        <f>SUMIFS($AW$14:$AX$113,$C$14:$D$113,"介護支援専門員",$E$14:$F$113,"D")</f>
        <v>0</v>
      </c>
      <c r="H121" s="915"/>
      <c r="I121" s="239"/>
      <c r="J121" s="916">
        <v>0</v>
      </c>
      <c r="K121" s="917"/>
      <c r="L121" s="921">
        <v>0</v>
      </c>
      <c r="M121" s="922"/>
      <c r="N121" s="239"/>
      <c r="O121" s="239"/>
      <c r="P121" s="912" t="s">
        <v>649</v>
      </c>
      <c r="Q121" s="913"/>
      <c r="R121" s="202"/>
      <c r="S121" s="202"/>
      <c r="T121" s="202"/>
      <c r="U121" s="924"/>
      <c r="V121" s="924"/>
      <c r="W121" s="925"/>
      <c r="X121" s="925"/>
      <c r="Y121" s="242"/>
      <c r="Z121" s="242"/>
    </row>
    <row r="122" spans="2:56" ht="20.25" customHeight="1" x14ac:dyDescent="0.15">
      <c r="B122" s="202"/>
      <c r="C122" s="909" t="s">
        <v>652</v>
      </c>
      <c r="D122" s="911"/>
      <c r="E122" s="912">
        <f>SUM(E118:F121)</f>
        <v>0</v>
      </c>
      <c r="F122" s="913"/>
      <c r="G122" s="914">
        <f>SUM(G118:H121)</f>
        <v>0</v>
      </c>
      <c r="H122" s="915"/>
      <c r="I122" s="239"/>
      <c r="J122" s="912">
        <f>SUM(J118:K121)</f>
        <v>0</v>
      </c>
      <c r="K122" s="913"/>
      <c r="L122" s="912">
        <f>SUM(L118:M121)</f>
        <v>0</v>
      </c>
      <c r="M122" s="913"/>
      <c r="N122" s="239"/>
      <c r="O122" s="239"/>
      <c r="P122" s="912">
        <f>SUM(P118:Q119)</f>
        <v>0</v>
      </c>
      <c r="Q122" s="913"/>
      <c r="R122" s="202"/>
      <c r="S122" s="202"/>
      <c r="T122" s="202"/>
      <c r="U122" s="924"/>
      <c r="V122" s="924"/>
      <c r="W122" s="925"/>
      <c r="X122" s="925"/>
      <c r="Y122" s="243"/>
      <c r="Z122" s="243"/>
    </row>
    <row r="123" spans="2:56" ht="20.25" customHeight="1" x14ac:dyDescent="0.15">
      <c r="B123" s="202"/>
      <c r="C123" s="202"/>
      <c r="D123" s="202"/>
      <c r="E123" s="202"/>
      <c r="F123" s="202"/>
      <c r="G123" s="202"/>
      <c r="H123" s="202"/>
      <c r="I123" s="202"/>
      <c r="J123" s="202"/>
      <c r="K123" s="202"/>
      <c r="L123" s="209"/>
      <c r="M123" s="202"/>
      <c r="N123" s="202"/>
      <c r="O123" s="202"/>
      <c r="P123" s="202"/>
      <c r="Q123" s="202"/>
      <c r="R123" s="202"/>
      <c r="S123" s="202"/>
      <c r="T123" s="202"/>
      <c r="U123" s="236"/>
      <c r="V123" s="236"/>
      <c r="W123" s="236"/>
      <c r="X123" s="236"/>
      <c r="Y123" s="236"/>
      <c r="Z123" s="236"/>
    </row>
    <row r="124" spans="2:56" ht="20.25" customHeight="1" x14ac:dyDescent="0.15">
      <c r="B124" s="202"/>
      <c r="C124" s="209" t="s">
        <v>653</v>
      </c>
      <c r="D124" s="202"/>
      <c r="E124" s="202"/>
      <c r="F124" s="202"/>
      <c r="G124" s="202"/>
      <c r="H124" s="202"/>
      <c r="I124" s="244" t="s">
        <v>654</v>
      </c>
      <c r="J124" s="932" t="s">
        <v>607</v>
      </c>
      <c r="K124" s="933"/>
      <c r="L124" s="245"/>
      <c r="M124" s="244"/>
      <c r="N124" s="202"/>
      <c r="O124" s="202"/>
      <c r="P124" s="202"/>
      <c r="Q124" s="202"/>
      <c r="R124" s="202"/>
      <c r="S124" s="202"/>
      <c r="T124" s="202"/>
      <c r="U124" s="246"/>
      <c r="V124" s="236"/>
      <c r="W124" s="236"/>
      <c r="X124" s="236"/>
      <c r="Y124" s="236"/>
      <c r="Z124" s="236"/>
    </row>
    <row r="125" spans="2:56" ht="20.25" customHeight="1" x14ac:dyDescent="0.15">
      <c r="B125" s="202"/>
      <c r="C125" s="202" t="s">
        <v>655</v>
      </c>
      <c r="D125" s="202"/>
      <c r="E125" s="202"/>
      <c r="F125" s="202"/>
      <c r="G125" s="202"/>
      <c r="H125" s="202" t="s">
        <v>656</v>
      </c>
      <c r="I125" s="202"/>
      <c r="J125" s="202"/>
      <c r="K125" s="202"/>
      <c r="L125" s="209"/>
      <c r="M125" s="202"/>
      <c r="N125" s="202"/>
      <c r="O125" s="202"/>
      <c r="P125" s="202"/>
      <c r="Q125" s="202"/>
      <c r="R125" s="202"/>
      <c r="S125" s="202"/>
      <c r="T125" s="202"/>
      <c r="U125" s="236"/>
      <c r="V125" s="236"/>
      <c r="W125" s="236"/>
      <c r="X125" s="236"/>
      <c r="Y125" s="236"/>
      <c r="Z125" s="236"/>
    </row>
    <row r="126" spans="2:56" ht="20.25" customHeight="1" x14ac:dyDescent="0.15">
      <c r="B126" s="202"/>
      <c r="C126" s="202" t="str">
        <f>IF($J$124="週","対象時間数（週平均）","対象時間数（当月合計）")</f>
        <v>対象時間数（当月合計）</v>
      </c>
      <c r="D126" s="202"/>
      <c r="E126" s="202"/>
      <c r="F126" s="202"/>
      <c r="G126" s="202"/>
      <c r="H126" s="202" t="str">
        <f>IF($J$124="週","週に勤務すべき時間数","当月に勤務すべき時間数")</f>
        <v>当月に勤務すべき時間数</v>
      </c>
      <c r="I126" s="202"/>
      <c r="J126" s="202"/>
      <c r="K126" s="202"/>
      <c r="L126" s="209"/>
      <c r="M126" s="919" t="s">
        <v>657</v>
      </c>
      <c r="N126" s="919"/>
      <c r="O126" s="919"/>
      <c r="P126" s="919"/>
      <c r="Q126" s="202"/>
      <c r="R126" s="202"/>
      <c r="S126" s="202"/>
      <c r="T126" s="202"/>
      <c r="U126" s="236"/>
      <c r="V126" s="236"/>
      <c r="W126" s="236"/>
      <c r="X126" s="236"/>
      <c r="Y126" s="236"/>
      <c r="Z126" s="236"/>
    </row>
    <row r="127" spans="2:56" ht="20.25" customHeight="1" x14ac:dyDescent="0.15">
      <c r="B127" s="202"/>
      <c r="C127" s="934">
        <f>IF($J$124="週",L122,J122)</f>
        <v>0</v>
      </c>
      <c r="D127" s="935"/>
      <c r="E127" s="935"/>
      <c r="F127" s="936"/>
      <c r="G127" s="247" t="s">
        <v>658</v>
      </c>
      <c r="H127" s="909">
        <f>IF($J$124="週",$AV$5,$AZ$5)</f>
        <v>0</v>
      </c>
      <c r="I127" s="910"/>
      <c r="J127" s="910"/>
      <c r="K127" s="911"/>
      <c r="L127" s="247" t="s">
        <v>659</v>
      </c>
      <c r="M127" s="926" t="e">
        <f>ROUNDDOWN(C127/H127,1)</f>
        <v>#DIV/0!</v>
      </c>
      <c r="N127" s="927"/>
      <c r="O127" s="927"/>
      <c r="P127" s="928"/>
      <c r="Q127" s="202"/>
      <c r="R127" s="202"/>
      <c r="S127" s="202"/>
      <c r="T127" s="202"/>
      <c r="U127" s="923"/>
      <c r="V127" s="923"/>
      <c r="W127" s="923"/>
      <c r="X127" s="923"/>
      <c r="Y127" s="240"/>
      <c r="Z127" s="236"/>
    </row>
    <row r="128" spans="2:56" ht="20.25" customHeight="1" x14ac:dyDescent="0.15">
      <c r="B128" s="202"/>
      <c r="C128" s="202"/>
      <c r="D128" s="202"/>
      <c r="E128" s="202"/>
      <c r="F128" s="202"/>
      <c r="G128" s="202"/>
      <c r="H128" s="202"/>
      <c r="I128" s="202"/>
      <c r="J128" s="202"/>
      <c r="K128" s="202"/>
      <c r="L128" s="209"/>
      <c r="M128" s="202" t="s">
        <v>660</v>
      </c>
      <c r="N128" s="202"/>
      <c r="O128" s="202"/>
      <c r="P128" s="202"/>
      <c r="Q128" s="202"/>
      <c r="R128" s="202"/>
      <c r="S128" s="202"/>
      <c r="T128" s="202"/>
      <c r="U128" s="236"/>
      <c r="V128" s="236"/>
      <c r="W128" s="236"/>
      <c r="X128" s="236"/>
      <c r="Y128" s="236"/>
      <c r="Z128" s="236"/>
    </row>
    <row r="129" spans="2:58" ht="20.25" customHeight="1" x14ac:dyDescent="0.15">
      <c r="B129" s="202"/>
      <c r="C129" s="202" t="s">
        <v>661</v>
      </c>
      <c r="D129" s="202"/>
      <c r="E129" s="202"/>
      <c r="F129" s="202"/>
      <c r="G129" s="202"/>
      <c r="H129" s="202"/>
      <c r="I129" s="202"/>
      <c r="J129" s="202"/>
      <c r="K129" s="202"/>
      <c r="L129" s="209"/>
      <c r="M129" s="202"/>
      <c r="N129" s="202"/>
      <c r="O129" s="202"/>
      <c r="P129" s="202"/>
      <c r="Q129" s="202"/>
      <c r="R129" s="202"/>
      <c r="S129" s="202"/>
      <c r="T129" s="202"/>
      <c r="U129" s="202"/>
      <c r="V129" s="248"/>
      <c r="W129" s="249"/>
      <c r="X129" s="249"/>
      <c r="Y129" s="202"/>
      <c r="Z129" s="202"/>
    </row>
    <row r="130" spans="2:58" ht="20.25" customHeight="1" x14ac:dyDescent="0.15">
      <c r="B130" s="202"/>
      <c r="C130" s="202" t="s">
        <v>637</v>
      </c>
      <c r="D130" s="202"/>
      <c r="E130" s="202"/>
      <c r="F130" s="202"/>
      <c r="G130" s="202"/>
      <c r="H130" s="202"/>
      <c r="I130" s="202"/>
      <c r="J130" s="202"/>
      <c r="K130" s="202"/>
      <c r="L130" s="209"/>
      <c r="M130" s="247"/>
      <c r="N130" s="247"/>
      <c r="O130" s="247"/>
      <c r="P130" s="247"/>
      <c r="Q130" s="202"/>
      <c r="R130" s="202"/>
      <c r="S130" s="202"/>
      <c r="T130" s="202"/>
      <c r="U130" s="202"/>
      <c r="V130" s="248"/>
      <c r="W130" s="249"/>
      <c r="X130" s="249"/>
      <c r="Y130" s="202"/>
      <c r="Z130" s="202"/>
    </row>
    <row r="131" spans="2:58" ht="20.25" customHeight="1" x14ac:dyDescent="0.15">
      <c r="B131" s="202"/>
      <c r="C131" s="202" t="s">
        <v>662</v>
      </c>
      <c r="D131" s="202"/>
      <c r="E131" s="202"/>
      <c r="F131" s="202"/>
      <c r="G131" s="202"/>
      <c r="H131" s="202" t="s">
        <v>663</v>
      </c>
      <c r="I131" s="202"/>
      <c r="J131" s="202"/>
      <c r="K131" s="202"/>
      <c r="L131" s="202"/>
      <c r="M131" s="919" t="s">
        <v>652</v>
      </c>
      <c r="N131" s="919"/>
      <c r="O131" s="919"/>
      <c r="P131" s="919"/>
      <c r="Q131" s="202"/>
      <c r="R131" s="202"/>
      <c r="S131" s="202"/>
      <c r="T131" s="202"/>
      <c r="U131" s="202"/>
      <c r="V131" s="248"/>
      <c r="W131" s="249"/>
      <c r="X131" s="249"/>
      <c r="Y131" s="202"/>
      <c r="Z131" s="202"/>
    </row>
    <row r="132" spans="2:58" ht="20.25" customHeight="1" x14ac:dyDescent="0.15">
      <c r="B132" s="202"/>
      <c r="C132" s="909">
        <f>P122</f>
        <v>0</v>
      </c>
      <c r="D132" s="910"/>
      <c r="E132" s="910"/>
      <c r="F132" s="911"/>
      <c r="G132" s="247" t="s">
        <v>664</v>
      </c>
      <c r="H132" s="926" t="e">
        <f>M127</f>
        <v>#DIV/0!</v>
      </c>
      <c r="I132" s="927"/>
      <c r="J132" s="927"/>
      <c r="K132" s="928"/>
      <c r="L132" s="247" t="s">
        <v>659</v>
      </c>
      <c r="M132" s="929" t="e">
        <f>ROUNDDOWN(C132+H132,1)</f>
        <v>#DIV/0!</v>
      </c>
      <c r="N132" s="930"/>
      <c r="O132" s="930"/>
      <c r="P132" s="931"/>
      <c r="Q132" s="202"/>
      <c r="R132" s="202"/>
      <c r="S132" s="202"/>
      <c r="T132" s="202"/>
      <c r="U132" s="202"/>
      <c r="V132" s="248"/>
      <c r="W132" s="249"/>
      <c r="X132" s="249"/>
      <c r="Y132" s="202"/>
      <c r="Z132" s="202"/>
    </row>
    <row r="133" spans="2:58" ht="20.25" customHeight="1" x14ac:dyDescent="0.15">
      <c r="B133" s="202"/>
      <c r="C133" s="202"/>
      <c r="D133" s="202"/>
      <c r="E133" s="202"/>
      <c r="F133" s="202"/>
      <c r="G133" s="202"/>
      <c r="H133" s="202"/>
      <c r="I133" s="202"/>
      <c r="J133" s="202"/>
      <c r="K133" s="202"/>
      <c r="L133" s="202"/>
      <c r="M133" s="202"/>
      <c r="N133" s="209"/>
      <c r="O133" s="202"/>
      <c r="P133" s="202"/>
      <c r="Q133" s="202"/>
      <c r="R133" s="202"/>
      <c r="S133" s="202"/>
      <c r="T133" s="202"/>
      <c r="U133" s="202"/>
      <c r="V133" s="248"/>
      <c r="W133" s="249"/>
      <c r="X133" s="249"/>
      <c r="Y133" s="202"/>
      <c r="Z133" s="202"/>
    </row>
    <row r="134" spans="2:58" ht="20.25" customHeight="1" x14ac:dyDescent="0.15">
      <c r="C134" s="211"/>
      <c r="D134" s="211"/>
      <c r="T134" s="211"/>
      <c r="AJ134" s="250"/>
      <c r="AK134" s="251"/>
      <c r="AL134" s="251"/>
      <c r="BE134" s="251"/>
    </row>
    <row r="135" spans="2:58" ht="20.25" customHeight="1" x14ac:dyDescent="0.15">
      <c r="C135" s="211"/>
      <c r="D135" s="211"/>
      <c r="U135" s="211"/>
      <c r="AK135" s="250"/>
      <c r="AL135" s="251"/>
      <c r="AM135" s="251"/>
      <c r="BF135" s="251"/>
    </row>
    <row r="136" spans="2:58" ht="20.25" customHeight="1" x14ac:dyDescent="0.15">
      <c r="D136" s="211"/>
      <c r="U136" s="211"/>
      <c r="AK136" s="250"/>
      <c r="AL136" s="251"/>
      <c r="AM136" s="251"/>
      <c r="BF136" s="251"/>
    </row>
    <row r="137" spans="2:58" ht="20.25" customHeight="1" x14ac:dyDescent="0.15">
      <c r="C137" s="211"/>
      <c r="D137" s="211"/>
      <c r="U137" s="211"/>
      <c r="AK137" s="250"/>
      <c r="AL137" s="251"/>
      <c r="AM137" s="251"/>
      <c r="BF137" s="251"/>
    </row>
    <row r="138" spans="2:58" ht="20.25" customHeight="1" x14ac:dyDescent="0.15">
      <c r="C138" s="250"/>
      <c r="D138" s="250"/>
      <c r="E138" s="250"/>
      <c r="F138" s="250"/>
      <c r="G138" s="250"/>
      <c r="H138" s="250"/>
      <c r="I138" s="250"/>
      <c r="J138" s="250"/>
      <c r="K138" s="250"/>
      <c r="L138" s="250"/>
      <c r="M138" s="250"/>
      <c r="N138" s="250"/>
      <c r="O138" s="250"/>
      <c r="P138" s="250"/>
      <c r="Q138" s="250"/>
      <c r="R138" s="250"/>
      <c r="S138" s="250"/>
      <c r="T138" s="250"/>
      <c r="U138" s="251"/>
      <c r="V138" s="251"/>
      <c r="W138" s="250"/>
      <c r="X138" s="250"/>
      <c r="Y138" s="250"/>
      <c r="Z138" s="250"/>
      <c r="AA138" s="250"/>
      <c r="AB138" s="250"/>
      <c r="AC138" s="250"/>
      <c r="AD138" s="250"/>
      <c r="AE138" s="250"/>
      <c r="AF138" s="250"/>
      <c r="AG138" s="250"/>
      <c r="AH138" s="250"/>
      <c r="AI138" s="250"/>
      <c r="AJ138" s="250"/>
      <c r="AK138" s="250"/>
      <c r="AL138" s="251"/>
      <c r="AM138" s="251"/>
      <c r="BF138" s="251"/>
    </row>
    <row r="139" spans="2:58" ht="20.25" customHeight="1" x14ac:dyDescent="0.15">
      <c r="C139" s="250"/>
      <c r="D139" s="250"/>
      <c r="E139" s="250"/>
      <c r="F139" s="250"/>
      <c r="G139" s="250"/>
      <c r="H139" s="250"/>
      <c r="I139" s="250"/>
      <c r="J139" s="250"/>
      <c r="K139" s="250"/>
      <c r="L139" s="250"/>
      <c r="M139" s="250"/>
      <c r="N139" s="250"/>
      <c r="O139" s="250"/>
      <c r="P139" s="250"/>
      <c r="Q139" s="250"/>
      <c r="R139" s="250"/>
      <c r="S139" s="250"/>
      <c r="T139" s="250"/>
      <c r="U139" s="251"/>
      <c r="V139" s="251"/>
      <c r="W139" s="250"/>
      <c r="X139" s="250"/>
      <c r="Y139" s="250"/>
      <c r="Z139" s="250"/>
      <c r="AA139" s="250"/>
      <c r="AB139" s="250"/>
      <c r="AC139" s="250"/>
      <c r="AD139" s="250"/>
      <c r="AE139" s="250"/>
      <c r="AF139" s="250"/>
      <c r="AG139" s="250"/>
      <c r="AH139" s="250"/>
      <c r="AI139" s="250"/>
      <c r="AJ139" s="250"/>
      <c r="AK139" s="250"/>
      <c r="AL139" s="251"/>
      <c r="AM139" s="251"/>
      <c r="BF139" s="251"/>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2"/>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xr:uid="{BDDD8991-F650-480A-874F-2BF77CB61C07}"/>
    <dataValidation type="list" allowBlank="1" showInputMessage="1" sqref="E14:F113" xr:uid="{A0271086-2661-4AD4-87ED-040675DF4DA0}">
      <formula1>"A, B, C, D"</formula1>
    </dataValidation>
    <dataValidation type="list" allowBlank="1" showInputMessage="1" showErrorMessage="1" sqref="AZ4:BC4" xr:uid="{9B57854D-564C-4274-A433-6B3B162B8B04}">
      <formula1>"予定,実績,予定・実績"</formula1>
    </dataValidation>
    <dataValidation type="list" errorStyle="warning" allowBlank="1" showInputMessage="1" error="リストにない場合のみ、入力してください。" sqref="G14:K113" xr:uid="{CF8559A1-B8C4-40AC-B74E-1B987B08047E}">
      <formula1>INDIRECT(C14)</formula1>
    </dataValidation>
    <dataValidation type="list" allowBlank="1" showInputMessage="1" sqref="C14:D113" xr:uid="{91118241-3210-4A9A-AC84-E3BF1DCF003F}">
      <formula1>職種</formula1>
    </dataValidation>
    <dataValidation type="decimal" allowBlank="1" showInputMessage="1" showErrorMessage="1" error="入力可能範囲　32～40" sqref="AV5" xr:uid="{5301A1E7-FF33-45C7-9EB2-BDDCDCAECA15}">
      <formula1>32</formula1>
      <formula2>40</formula2>
    </dataValidation>
    <dataValidation type="list" allowBlank="1" showInputMessage="1" showErrorMessage="1" sqref="J124:K124" xr:uid="{CEA931FB-0C30-46C0-BF90-90369D923C9E}">
      <formula1>"週,暦月"</formula1>
    </dataValidation>
    <dataValidation type="list" allowBlank="1" showInputMessage="1" showErrorMessage="1" sqref="AZ3" xr:uid="{4BA6911C-201E-48E6-BA99-9D99838B25FB}">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headerFooter>
    <oddFooter>&amp;R&amp;16&amp;P/&amp;N</oddFooter>
  </headerFooter>
  <rowBreaks count="1" manualBreakCount="1">
    <brk id="94" max="55" man="1"/>
  </rowBreaks>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463C-DFBA-469F-B7F3-25717AFC1477}">
  <sheetPr>
    <pageSetUpPr fitToPage="1"/>
  </sheetPr>
  <dimension ref="A1:BF57"/>
  <sheetViews>
    <sheetView showGridLines="0" view="pageBreakPreview" topLeftCell="A31" zoomScale="70" zoomScaleNormal="55" zoomScaleSheetLayoutView="70" workbookViewId="0">
      <selection activeCell="AI39" sqref="AI39"/>
    </sheetView>
  </sheetViews>
  <sheetFormatPr defaultColWidth="4.5" defaultRowHeight="20.25" customHeight="1" x14ac:dyDescent="0.15"/>
  <cols>
    <col min="1" max="1" width="1.375" style="157" customWidth="1"/>
    <col min="2" max="56" width="5.625" style="157" customWidth="1"/>
    <col min="57" max="16384" width="4.5" style="157"/>
  </cols>
  <sheetData>
    <row r="1" spans="1:57" s="153" customFormat="1" ht="20.25" customHeight="1" x14ac:dyDescent="0.15">
      <c r="A1" s="87"/>
      <c r="B1" s="87"/>
      <c r="C1" s="88" t="s">
        <v>595</v>
      </c>
      <c r="D1" s="88"/>
      <c r="E1" s="87"/>
      <c r="F1" s="87"/>
      <c r="G1" s="89" t="s">
        <v>596</v>
      </c>
      <c r="H1" s="87"/>
      <c r="I1" s="87"/>
      <c r="J1" s="88"/>
      <c r="K1" s="88"/>
      <c r="L1" s="88"/>
      <c r="M1" s="88"/>
      <c r="N1" s="87"/>
      <c r="O1" s="87"/>
      <c r="P1" s="87"/>
      <c r="Q1" s="87"/>
      <c r="R1" s="87"/>
      <c r="S1" s="87"/>
      <c r="T1" s="87"/>
      <c r="U1" s="87"/>
      <c r="V1" s="87"/>
      <c r="W1" s="87"/>
      <c r="X1" s="87"/>
      <c r="Y1" s="87"/>
      <c r="Z1" s="87"/>
      <c r="AA1" s="87"/>
      <c r="AB1" s="87"/>
      <c r="AC1" s="87"/>
      <c r="AD1" s="87"/>
      <c r="AE1" s="87"/>
      <c r="AF1" s="87"/>
      <c r="AG1" s="87"/>
      <c r="AH1" s="87"/>
      <c r="AI1" s="87"/>
      <c r="AJ1" s="87"/>
      <c r="AK1" s="90" t="s">
        <v>597</v>
      </c>
      <c r="AL1" s="90" t="s">
        <v>598</v>
      </c>
      <c r="AM1" s="1050" t="s">
        <v>599</v>
      </c>
      <c r="AN1" s="1050"/>
      <c r="AO1" s="1050"/>
      <c r="AP1" s="1050"/>
      <c r="AQ1" s="1050"/>
      <c r="AR1" s="1050"/>
      <c r="AS1" s="1050"/>
      <c r="AT1" s="1050"/>
      <c r="AU1" s="1050"/>
      <c r="AV1" s="1050"/>
      <c r="AW1" s="1050"/>
      <c r="AX1" s="1050"/>
      <c r="AY1" s="1050"/>
      <c r="AZ1" s="1050"/>
      <c r="BA1" s="1050"/>
      <c r="BB1" s="91" t="s">
        <v>600</v>
      </c>
      <c r="BC1" s="87"/>
      <c r="BD1" s="87"/>
    </row>
    <row r="2" spans="1:57" s="155" customFormat="1" ht="20.25" customHeight="1" x14ac:dyDescent="0.15">
      <c r="A2" s="92"/>
      <c r="B2" s="92"/>
      <c r="C2" s="92"/>
      <c r="D2" s="89"/>
      <c r="E2" s="92"/>
      <c r="F2" s="92"/>
      <c r="G2" s="92"/>
      <c r="H2" s="89"/>
      <c r="I2" s="90"/>
      <c r="J2" s="90"/>
      <c r="K2" s="90"/>
      <c r="L2" s="90"/>
      <c r="M2" s="90"/>
      <c r="N2" s="92"/>
      <c r="O2" s="92"/>
      <c r="P2" s="92"/>
      <c r="Q2" s="92"/>
      <c r="R2" s="92"/>
      <c r="S2" s="92"/>
      <c r="T2" s="90" t="s">
        <v>601</v>
      </c>
      <c r="U2" s="1051">
        <v>8</v>
      </c>
      <c r="V2" s="1051"/>
      <c r="W2" s="90" t="s">
        <v>598</v>
      </c>
      <c r="X2" s="1052">
        <f>IF(U2=0,"",YEAR(DATE(2018+U2,1,1)))</f>
        <v>2026</v>
      </c>
      <c r="Y2" s="1052"/>
      <c r="Z2" s="92" t="s">
        <v>602</v>
      </c>
      <c r="AA2" s="92" t="s">
        <v>603</v>
      </c>
      <c r="AB2" s="1051">
        <v>6</v>
      </c>
      <c r="AC2" s="1051"/>
      <c r="AD2" s="92" t="s">
        <v>604</v>
      </c>
      <c r="AE2" s="92"/>
      <c r="AF2" s="92"/>
      <c r="AG2" s="92"/>
      <c r="AH2" s="92"/>
      <c r="AI2" s="92"/>
      <c r="AJ2" s="91"/>
      <c r="AK2" s="90" t="s">
        <v>605</v>
      </c>
      <c r="AL2" s="90" t="s">
        <v>598</v>
      </c>
      <c r="AM2" s="1051" t="s">
        <v>665</v>
      </c>
      <c r="AN2" s="1051"/>
      <c r="AO2" s="1051"/>
      <c r="AP2" s="1051"/>
      <c r="AQ2" s="1051"/>
      <c r="AR2" s="1051"/>
      <c r="AS2" s="1051"/>
      <c r="AT2" s="1051"/>
      <c r="AU2" s="1051"/>
      <c r="AV2" s="1051"/>
      <c r="AW2" s="1051"/>
      <c r="AX2" s="1051"/>
      <c r="AY2" s="1051"/>
      <c r="AZ2" s="1051"/>
      <c r="BA2" s="1051"/>
      <c r="BB2" s="91" t="s">
        <v>600</v>
      </c>
      <c r="BC2" s="90"/>
      <c r="BD2" s="90"/>
      <c r="BE2" s="154"/>
    </row>
    <row r="3" spans="1:57" s="155" customFormat="1" ht="20.25" customHeight="1" x14ac:dyDescent="0.15">
      <c r="A3" s="92"/>
      <c r="B3" s="92"/>
      <c r="C3" s="92"/>
      <c r="D3" s="89"/>
      <c r="E3" s="92"/>
      <c r="F3" s="92"/>
      <c r="G3" s="92"/>
      <c r="H3" s="89"/>
      <c r="I3" s="90"/>
      <c r="J3" s="90"/>
      <c r="K3" s="90"/>
      <c r="L3" s="90"/>
      <c r="M3" s="90"/>
      <c r="N3" s="92"/>
      <c r="O3" s="92"/>
      <c r="P3" s="92"/>
      <c r="Q3" s="92"/>
      <c r="R3" s="92"/>
      <c r="S3" s="92"/>
      <c r="T3" s="93"/>
      <c r="U3" s="94"/>
      <c r="V3" s="94"/>
      <c r="W3" s="95"/>
      <c r="X3" s="94"/>
      <c r="Y3" s="94"/>
      <c r="Z3" s="96"/>
      <c r="AA3" s="96"/>
      <c r="AB3" s="94"/>
      <c r="AC3" s="94"/>
      <c r="AD3" s="97"/>
      <c r="AE3" s="92"/>
      <c r="AF3" s="92"/>
      <c r="AG3" s="92"/>
      <c r="AH3" s="92"/>
      <c r="AI3" s="92"/>
      <c r="AJ3" s="91"/>
      <c r="AK3" s="90"/>
      <c r="AL3" s="90"/>
      <c r="AM3" s="98"/>
      <c r="AN3" s="98"/>
      <c r="AO3" s="98"/>
      <c r="AP3" s="98"/>
      <c r="AQ3" s="98"/>
      <c r="AR3" s="98"/>
      <c r="AS3" s="98"/>
      <c r="AT3" s="98"/>
      <c r="AU3" s="98"/>
      <c r="AV3" s="98"/>
      <c r="AW3" s="98"/>
      <c r="AX3" s="98"/>
      <c r="AY3" s="99" t="s">
        <v>606</v>
      </c>
      <c r="AZ3" s="1053" t="s">
        <v>607</v>
      </c>
      <c r="BA3" s="1053"/>
      <c r="BB3" s="1053"/>
      <c r="BC3" s="1053"/>
      <c r="BD3" s="90"/>
      <c r="BE3" s="154"/>
    </row>
    <row r="4" spans="1:57" s="155" customFormat="1" ht="20.25" customHeight="1" x14ac:dyDescent="0.15">
      <c r="A4" s="92"/>
      <c r="B4" s="100"/>
      <c r="C4" s="100"/>
      <c r="D4" s="100"/>
      <c r="E4" s="100"/>
      <c r="F4" s="100"/>
      <c r="G4" s="100"/>
      <c r="H4" s="100"/>
      <c r="I4" s="100"/>
      <c r="J4" s="101"/>
      <c r="K4" s="102"/>
      <c r="L4" s="102"/>
      <c r="M4" s="102"/>
      <c r="N4" s="102"/>
      <c r="O4" s="102"/>
      <c r="P4" s="103"/>
      <c r="Q4" s="102"/>
      <c r="R4" s="102"/>
      <c r="S4" s="92"/>
      <c r="T4" s="92"/>
      <c r="U4" s="92"/>
      <c r="V4" s="92"/>
      <c r="W4" s="92"/>
      <c r="X4" s="92"/>
      <c r="Y4" s="92"/>
      <c r="Z4" s="96"/>
      <c r="AA4" s="96"/>
      <c r="AB4" s="94"/>
      <c r="AC4" s="94"/>
      <c r="AD4" s="97"/>
      <c r="AE4" s="92"/>
      <c r="AF4" s="92"/>
      <c r="AG4" s="92"/>
      <c r="AH4" s="92"/>
      <c r="AI4" s="92"/>
      <c r="AJ4" s="91"/>
      <c r="AK4" s="90"/>
      <c r="AL4" s="90"/>
      <c r="AM4" s="98"/>
      <c r="AN4" s="98"/>
      <c r="AO4" s="98"/>
      <c r="AP4" s="98"/>
      <c r="AQ4" s="98"/>
      <c r="AR4" s="98"/>
      <c r="AS4" s="98"/>
      <c r="AT4" s="98"/>
      <c r="AU4" s="98"/>
      <c r="AV4" s="98"/>
      <c r="AW4" s="98"/>
      <c r="AX4" s="98"/>
      <c r="AY4" s="99" t="s">
        <v>608</v>
      </c>
      <c r="AZ4" s="1053" t="s">
        <v>609</v>
      </c>
      <c r="BA4" s="1053"/>
      <c r="BB4" s="1053"/>
      <c r="BC4" s="1053"/>
      <c r="BD4" s="90"/>
      <c r="BE4" s="154"/>
    </row>
    <row r="5" spans="1:57" s="155" customFormat="1" ht="20.25" customHeight="1" x14ac:dyDescent="0.15">
      <c r="A5" s="92"/>
      <c r="B5" s="104"/>
      <c r="C5" s="104"/>
      <c r="D5" s="104"/>
      <c r="E5" s="104"/>
      <c r="F5" s="104"/>
      <c r="G5" s="104"/>
      <c r="H5" s="104"/>
      <c r="I5" s="104"/>
      <c r="J5" s="102"/>
      <c r="K5" s="105"/>
      <c r="L5" s="106"/>
      <c r="M5" s="106"/>
      <c r="N5" s="106"/>
      <c r="O5" s="106"/>
      <c r="P5" s="104"/>
      <c r="Q5" s="100"/>
      <c r="R5" s="100"/>
      <c r="S5" s="87"/>
      <c r="T5" s="92"/>
      <c r="U5" s="92"/>
      <c r="V5" s="92"/>
      <c r="W5" s="92"/>
      <c r="X5" s="92"/>
      <c r="Y5" s="92"/>
      <c r="Z5" s="96"/>
      <c r="AA5" s="96"/>
      <c r="AB5" s="94"/>
      <c r="AC5" s="94"/>
      <c r="AD5" s="87"/>
      <c r="AE5" s="87"/>
      <c r="AF5" s="87"/>
      <c r="AG5" s="87"/>
      <c r="AH5" s="92"/>
      <c r="AI5" s="92"/>
      <c r="AJ5" s="87" t="s">
        <v>610</v>
      </c>
      <c r="AK5" s="87"/>
      <c r="AL5" s="87"/>
      <c r="AM5" s="87"/>
      <c r="AN5" s="87"/>
      <c r="AO5" s="87"/>
      <c r="AP5" s="87"/>
      <c r="AQ5" s="87"/>
      <c r="AR5" s="100"/>
      <c r="AS5" s="100"/>
      <c r="AT5" s="107"/>
      <c r="AU5" s="87"/>
      <c r="AV5" s="1016">
        <v>40</v>
      </c>
      <c r="AW5" s="1017"/>
      <c r="AX5" s="107" t="s">
        <v>611</v>
      </c>
      <c r="AY5" s="87"/>
      <c r="AZ5" s="1054">
        <v>176</v>
      </c>
      <c r="BA5" s="1055"/>
      <c r="BB5" s="107" t="s">
        <v>612</v>
      </c>
      <c r="BC5" s="87"/>
      <c r="BD5" s="92"/>
      <c r="BE5" s="154"/>
    </row>
    <row r="6" spans="1:57" s="155" customFormat="1" ht="20.25" customHeight="1" x14ac:dyDescent="0.15">
      <c r="A6" s="92"/>
      <c r="B6" s="104"/>
      <c r="C6" s="104"/>
      <c r="D6" s="104"/>
      <c r="E6" s="104"/>
      <c r="F6" s="104"/>
      <c r="G6" s="104"/>
      <c r="H6" s="104"/>
      <c r="I6" s="104"/>
      <c r="J6" s="102"/>
      <c r="K6" s="105"/>
      <c r="L6" s="106"/>
      <c r="M6" s="106"/>
      <c r="N6" s="106"/>
      <c r="O6" s="106"/>
      <c r="P6" s="104"/>
      <c r="Q6" s="100"/>
      <c r="R6" s="100"/>
      <c r="S6" s="87"/>
      <c r="T6" s="92"/>
      <c r="U6" s="92"/>
      <c r="V6" s="92"/>
      <c r="W6" s="92"/>
      <c r="X6" s="92"/>
      <c r="Y6" s="92"/>
      <c r="Z6" s="96"/>
      <c r="AA6" s="96"/>
      <c r="AB6" s="94"/>
      <c r="AC6" s="94"/>
      <c r="AD6" s="87"/>
      <c r="AE6" s="87"/>
      <c r="AF6" s="87"/>
      <c r="AG6" s="87"/>
      <c r="AH6" s="92"/>
      <c r="AI6" s="92"/>
      <c r="AJ6" s="87"/>
      <c r="AK6" s="87"/>
      <c r="AL6" s="87"/>
      <c r="AM6" s="87"/>
      <c r="AN6" s="87"/>
      <c r="AO6" s="87"/>
      <c r="AP6" s="87"/>
      <c r="AQ6" s="87" t="s">
        <v>613</v>
      </c>
      <c r="AR6" s="87"/>
      <c r="AS6" s="108"/>
      <c r="AT6" s="108"/>
      <c r="AU6" s="108"/>
      <c r="AV6" s="87"/>
      <c r="AW6" s="87"/>
      <c r="AX6" s="109"/>
      <c r="AY6" s="87"/>
      <c r="AZ6" s="1016">
        <v>100</v>
      </c>
      <c r="BA6" s="1017"/>
      <c r="BB6" s="107" t="s">
        <v>614</v>
      </c>
      <c r="BC6" s="87"/>
      <c r="BD6" s="92"/>
      <c r="BE6" s="154"/>
    </row>
    <row r="7" spans="1:57" s="155" customFormat="1" ht="20.25" customHeight="1" x14ac:dyDescent="0.15">
      <c r="A7" s="92"/>
      <c r="B7" s="104"/>
      <c r="C7" s="104"/>
      <c r="D7" s="104"/>
      <c r="E7" s="104"/>
      <c r="F7" s="104"/>
      <c r="G7" s="104"/>
      <c r="H7" s="104"/>
      <c r="I7" s="104"/>
      <c r="J7" s="104"/>
      <c r="K7" s="110"/>
      <c r="L7" s="110"/>
      <c r="M7" s="110"/>
      <c r="N7" s="104"/>
      <c r="O7" s="111"/>
      <c r="P7" s="112"/>
      <c r="Q7" s="112"/>
      <c r="R7" s="113"/>
      <c r="S7" s="108"/>
      <c r="T7" s="92"/>
      <c r="U7" s="92"/>
      <c r="V7" s="92"/>
      <c r="W7" s="92"/>
      <c r="X7" s="92"/>
      <c r="Y7" s="92"/>
      <c r="Z7" s="96"/>
      <c r="AA7" s="96"/>
      <c r="AB7" s="94"/>
      <c r="AC7" s="94"/>
      <c r="AD7" s="107"/>
      <c r="AE7" s="87"/>
      <c r="AF7" s="87"/>
      <c r="AG7" s="87"/>
      <c r="AH7" s="92"/>
      <c r="AI7" s="92"/>
      <c r="AJ7" s="92"/>
      <c r="AK7" s="92"/>
      <c r="AL7" s="87"/>
      <c r="AM7" s="87"/>
      <c r="AN7" s="114"/>
      <c r="AO7" s="109"/>
      <c r="AP7" s="109"/>
      <c r="AQ7" s="108"/>
      <c r="AR7" s="108"/>
      <c r="AS7" s="108"/>
      <c r="AT7" s="108"/>
      <c r="AU7" s="108"/>
      <c r="AV7" s="108"/>
      <c r="AW7" s="87" t="s">
        <v>615</v>
      </c>
      <c r="AX7" s="87"/>
      <c r="AY7" s="87"/>
      <c r="AZ7" s="1018">
        <f>DAY(EOMONTH(DATE(X2,AB2,1),0))</f>
        <v>30</v>
      </c>
      <c r="BA7" s="1019"/>
      <c r="BB7" s="107" t="s">
        <v>616</v>
      </c>
      <c r="BC7" s="92"/>
      <c r="BD7" s="92"/>
      <c r="BE7" s="154"/>
    </row>
    <row r="8" spans="1:57" ht="5.0999999999999996" customHeight="1" thickBot="1" x14ac:dyDescent="0.2">
      <c r="A8" s="115"/>
      <c r="B8" s="115"/>
      <c r="C8" s="116"/>
      <c r="D8" s="116"/>
      <c r="E8" s="115"/>
      <c r="F8" s="115"/>
      <c r="G8" s="115"/>
      <c r="H8" s="115"/>
      <c r="I8" s="115"/>
      <c r="J8" s="115"/>
      <c r="K8" s="115"/>
      <c r="L8" s="115"/>
      <c r="M8" s="115"/>
      <c r="N8" s="115"/>
      <c r="O8" s="115"/>
      <c r="P8" s="115"/>
      <c r="Q8" s="115"/>
      <c r="R8" s="115"/>
      <c r="S8" s="116"/>
      <c r="T8" s="115"/>
      <c r="U8" s="115"/>
      <c r="V8" s="115"/>
      <c r="W8" s="115"/>
      <c r="X8" s="115"/>
      <c r="Y8" s="115"/>
      <c r="Z8" s="115"/>
      <c r="AA8" s="115"/>
      <c r="AB8" s="115"/>
      <c r="AC8" s="115"/>
      <c r="AD8" s="115"/>
      <c r="AE8" s="115"/>
      <c r="AF8" s="115"/>
      <c r="AG8" s="115"/>
      <c r="AH8" s="115"/>
      <c r="AI8" s="115"/>
      <c r="AJ8" s="116"/>
      <c r="AK8" s="115"/>
      <c r="AL8" s="115"/>
      <c r="AM8" s="115"/>
      <c r="AN8" s="115"/>
      <c r="AO8" s="115"/>
      <c r="AP8" s="115"/>
      <c r="AQ8" s="115"/>
      <c r="AR8" s="115"/>
      <c r="AS8" s="115"/>
      <c r="AT8" s="115"/>
      <c r="AU8" s="115"/>
      <c r="AV8" s="115"/>
      <c r="AW8" s="115"/>
      <c r="AX8" s="115"/>
      <c r="AY8" s="115"/>
      <c r="AZ8" s="115"/>
      <c r="BA8" s="115"/>
      <c r="BB8" s="115"/>
      <c r="BC8" s="117"/>
      <c r="BD8" s="117"/>
      <c r="BE8" s="156"/>
    </row>
    <row r="9" spans="1:57" ht="20.25" customHeight="1" thickBot="1" x14ac:dyDescent="0.2">
      <c r="A9" s="115"/>
      <c r="B9" s="1020" t="s">
        <v>617</v>
      </c>
      <c r="C9" s="1023" t="s">
        <v>618</v>
      </c>
      <c r="D9" s="1024"/>
      <c r="E9" s="1029" t="s">
        <v>619</v>
      </c>
      <c r="F9" s="1024"/>
      <c r="G9" s="1029" t="s">
        <v>620</v>
      </c>
      <c r="H9" s="1023"/>
      <c r="I9" s="1023"/>
      <c r="J9" s="1023"/>
      <c r="K9" s="1024"/>
      <c r="L9" s="1029" t="s">
        <v>621</v>
      </c>
      <c r="M9" s="1023"/>
      <c r="N9" s="1023"/>
      <c r="O9" s="1032"/>
      <c r="P9" s="1035" t="s">
        <v>622</v>
      </c>
      <c r="Q9" s="1036"/>
      <c r="R9" s="1036"/>
      <c r="S9" s="1036"/>
      <c r="T9" s="1036"/>
      <c r="U9" s="1036"/>
      <c r="V9" s="1036"/>
      <c r="W9" s="1036"/>
      <c r="X9" s="1036"/>
      <c r="Y9" s="1036"/>
      <c r="Z9" s="1036"/>
      <c r="AA9" s="1036"/>
      <c r="AB9" s="1036"/>
      <c r="AC9" s="1036"/>
      <c r="AD9" s="1036"/>
      <c r="AE9" s="1036"/>
      <c r="AF9" s="1036"/>
      <c r="AG9" s="1036"/>
      <c r="AH9" s="1036"/>
      <c r="AI9" s="1036"/>
      <c r="AJ9" s="1036"/>
      <c r="AK9" s="1036"/>
      <c r="AL9" s="1036"/>
      <c r="AM9" s="1036"/>
      <c r="AN9" s="1036"/>
      <c r="AO9" s="1036"/>
      <c r="AP9" s="1036"/>
      <c r="AQ9" s="1036"/>
      <c r="AR9" s="1036"/>
      <c r="AS9" s="1036"/>
      <c r="AT9" s="1036"/>
      <c r="AU9" s="1037" t="str">
        <f>IF(AZ3="４週","(10)1～4週目の勤務時間数合計","(10)1か月の勤務時間数合計")</f>
        <v>(10)1か月の勤務時間数合計</v>
      </c>
      <c r="AV9" s="1038"/>
      <c r="AW9" s="1037" t="s">
        <v>623</v>
      </c>
      <c r="AX9" s="1038"/>
      <c r="AY9" s="1045" t="s">
        <v>624</v>
      </c>
      <c r="AZ9" s="1045"/>
      <c r="BA9" s="1045"/>
      <c r="BB9" s="1045"/>
      <c r="BC9" s="1045"/>
      <c r="BD9" s="1045"/>
    </row>
    <row r="10" spans="1:57" ht="20.25" customHeight="1" thickBot="1" x14ac:dyDescent="0.2">
      <c r="A10" s="115"/>
      <c r="B10" s="1021"/>
      <c r="C10" s="1025"/>
      <c r="D10" s="1026"/>
      <c r="E10" s="1030"/>
      <c r="F10" s="1026"/>
      <c r="G10" s="1030"/>
      <c r="H10" s="1025"/>
      <c r="I10" s="1025"/>
      <c r="J10" s="1025"/>
      <c r="K10" s="1026"/>
      <c r="L10" s="1030"/>
      <c r="M10" s="1025"/>
      <c r="N10" s="1025"/>
      <c r="O10" s="1033"/>
      <c r="P10" s="1047" t="s">
        <v>625</v>
      </c>
      <c r="Q10" s="1048"/>
      <c r="R10" s="1048"/>
      <c r="S10" s="1048"/>
      <c r="T10" s="1048"/>
      <c r="U10" s="1048"/>
      <c r="V10" s="1049"/>
      <c r="W10" s="1047" t="s">
        <v>626</v>
      </c>
      <c r="X10" s="1048"/>
      <c r="Y10" s="1048"/>
      <c r="Z10" s="1048"/>
      <c r="AA10" s="1048"/>
      <c r="AB10" s="1048"/>
      <c r="AC10" s="1049"/>
      <c r="AD10" s="1047" t="s">
        <v>627</v>
      </c>
      <c r="AE10" s="1048"/>
      <c r="AF10" s="1048"/>
      <c r="AG10" s="1048"/>
      <c r="AH10" s="1048"/>
      <c r="AI10" s="1048"/>
      <c r="AJ10" s="1049"/>
      <c r="AK10" s="1047" t="s">
        <v>628</v>
      </c>
      <c r="AL10" s="1048"/>
      <c r="AM10" s="1048"/>
      <c r="AN10" s="1048"/>
      <c r="AO10" s="1048"/>
      <c r="AP10" s="1048"/>
      <c r="AQ10" s="1049"/>
      <c r="AR10" s="1047" t="s">
        <v>629</v>
      </c>
      <c r="AS10" s="1048"/>
      <c r="AT10" s="1049"/>
      <c r="AU10" s="1039"/>
      <c r="AV10" s="1040"/>
      <c r="AW10" s="1039"/>
      <c r="AX10" s="1040"/>
      <c r="AY10" s="1045"/>
      <c r="AZ10" s="1045"/>
      <c r="BA10" s="1045"/>
      <c r="BB10" s="1045"/>
      <c r="BC10" s="1045"/>
      <c r="BD10" s="1045"/>
    </row>
    <row r="11" spans="1:57" ht="20.25" customHeight="1" thickBot="1" x14ac:dyDescent="0.2">
      <c r="A11" s="115"/>
      <c r="B11" s="1021"/>
      <c r="C11" s="1025"/>
      <c r="D11" s="1026"/>
      <c r="E11" s="1030"/>
      <c r="F11" s="1026"/>
      <c r="G11" s="1030"/>
      <c r="H11" s="1025"/>
      <c r="I11" s="1025"/>
      <c r="J11" s="1025"/>
      <c r="K11" s="1026"/>
      <c r="L11" s="1030"/>
      <c r="M11" s="1025"/>
      <c r="N11" s="1025"/>
      <c r="O11" s="1033"/>
      <c r="P11" s="118">
        <f>DAY(DATE($X$2,$AB$2,1))</f>
        <v>1</v>
      </c>
      <c r="Q11" s="119">
        <f>DAY(DATE($X$2,$AB$2,2))</f>
        <v>2</v>
      </c>
      <c r="R11" s="119">
        <f>DAY(DATE($X$2,$AB$2,3))</f>
        <v>3</v>
      </c>
      <c r="S11" s="119">
        <f>DAY(DATE($X$2,$AB$2,4))</f>
        <v>4</v>
      </c>
      <c r="T11" s="119">
        <f>DAY(DATE($X$2,$AB$2,5))</f>
        <v>5</v>
      </c>
      <c r="U11" s="119">
        <f>DAY(DATE($X$2,$AB$2,6))</f>
        <v>6</v>
      </c>
      <c r="V11" s="120">
        <f>DAY(DATE($X$2,$AB$2,7))</f>
        <v>7</v>
      </c>
      <c r="W11" s="118">
        <f>DAY(DATE($X$2,$AB$2,8))</f>
        <v>8</v>
      </c>
      <c r="X11" s="119">
        <f>DAY(DATE($X$2,$AB$2,9))</f>
        <v>9</v>
      </c>
      <c r="Y11" s="119">
        <f>DAY(DATE($X$2,$AB$2,10))</f>
        <v>10</v>
      </c>
      <c r="Z11" s="119">
        <f>DAY(DATE($X$2,$AB$2,11))</f>
        <v>11</v>
      </c>
      <c r="AA11" s="119">
        <f>DAY(DATE($X$2,$AB$2,12))</f>
        <v>12</v>
      </c>
      <c r="AB11" s="119">
        <f>DAY(DATE($X$2,$AB$2,13))</f>
        <v>13</v>
      </c>
      <c r="AC11" s="120">
        <f>DAY(DATE($X$2,$AB$2,14))</f>
        <v>14</v>
      </c>
      <c r="AD11" s="118">
        <f>DAY(DATE($X$2,$AB$2,15))</f>
        <v>15</v>
      </c>
      <c r="AE11" s="119">
        <f>DAY(DATE($X$2,$AB$2,16))</f>
        <v>16</v>
      </c>
      <c r="AF11" s="119">
        <f>DAY(DATE($X$2,$AB$2,17))</f>
        <v>17</v>
      </c>
      <c r="AG11" s="119">
        <f>DAY(DATE($X$2,$AB$2,18))</f>
        <v>18</v>
      </c>
      <c r="AH11" s="119">
        <f>DAY(DATE($X$2,$AB$2,19))</f>
        <v>19</v>
      </c>
      <c r="AI11" s="119">
        <f>DAY(DATE($X$2,$AB$2,20))</f>
        <v>20</v>
      </c>
      <c r="AJ11" s="120">
        <f>DAY(DATE($X$2,$AB$2,21))</f>
        <v>21</v>
      </c>
      <c r="AK11" s="118">
        <f>DAY(DATE($X$2,$AB$2,22))</f>
        <v>22</v>
      </c>
      <c r="AL11" s="119">
        <f>DAY(DATE($X$2,$AB$2,23))</f>
        <v>23</v>
      </c>
      <c r="AM11" s="119">
        <f>DAY(DATE($X$2,$AB$2,24))</f>
        <v>24</v>
      </c>
      <c r="AN11" s="119">
        <f>DAY(DATE($X$2,$AB$2,25))</f>
        <v>25</v>
      </c>
      <c r="AO11" s="119">
        <f>DAY(DATE($X$2,$AB$2,26))</f>
        <v>26</v>
      </c>
      <c r="AP11" s="119">
        <f>DAY(DATE($X$2,$AB$2,27))</f>
        <v>27</v>
      </c>
      <c r="AQ11" s="120">
        <f>DAY(DATE($X$2,$AB$2,28))</f>
        <v>28</v>
      </c>
      <c r="AR11" s="118">
        <f>IF(AZ3="暦月",IF(DAY(DATE($X$2,$AB$2,29))=29,29,""),"")</f>
        <v>29</v>
      </c>
      <c r="AS11" s="119">
        <f>IF(AZ3="暦月",IF(DAY(DATE($X$2,$AB$2,30))=30,30,""),"")</f>
        <v>30</v>
      </c>
      <c r="AT11" s="120" t="str">
        <f>IF(AZ3="暦月",IF(DAY(DATE($X$2,$AB$2,31))=31,31,""),"")</f>
        <v/>
      </c>
      <c r="AU11" s="1039"/>
      <c r="AV11" s="1040"/>
      <c r="AW11" s="1039"/>
      <c r="AX11" s="1040"/>
      <c r="AY11" s="1045"/>
      <c r="AZ11" s="1045"/>
      <c r="BA11" s="1045"/>
      <c r="BB11" s="1045"/>
      <c r="BC11" s="1045"/>
      <c r="BD11" s="1045"/>
    </row>
    <row r="12" spans="1:57" ht="20.25" hidden="1" customHeight="1" thickBot="1" x14ac:dyDescent="0.2">
      <c r="A12" s="115"/>
      <c r="B12" s="1021"/>
      <c r="C12" s="1025"/>
      <c r="D12" s="1026"/>
      <c r="E12" s="1030"/>
      <c r="F12" s="1026"/>
      <c r="G12" s="1030"/>
      <c r="H12" s="1025"/>
      <c r="I12" s="1025"/>
      <c r="J12" s="1025"/>
      <c r="K12" s="1026"/>
      <c r="L12" s="1030"/>
      <c r="M12" s="1025"/>
      <c r="N12" s="1025"/>
      <c r="O12" s="1033"/>
      <c r="P12" s="118">
        <f>WEEKDAY(DATE($X$2,$AB$2,1))</f>
        <v>2</v>
      </c>
      <c r="Q12" s="119">
        <f>WEEKDAY(DATE($X$2,$AB$2,2))</f>
        <v>3</v>
      </c>
      <c r="R12" s="119">
        <f>WEEKDAY(DATE($X$2,$AB$2,3))</f>
        <v>4</v>
      </c>
      <c r="S12" s="119">
        <f>WEEKDAY(DATE($X$2,$AB$2,4))</f>
        <v>5</v>
      </c>
      <c r="T12" s="119">
        <f>WEEKDAY(DATE($X$2,$AB$2,5))</f>
        <v>6</v>
      </c>
      <c r="U12" s="119">
        <f>WEEKDAY(DATE($X$2,$AB$2,6))</f>
        <v>7</v>
      </c>
      <c r="V12" s="120">
        <f>WEEKDAY(DATE($X$2,$AB$2,7))</f>
        <v>1</v>
      </c>
      <c r="W12" s="118">
        <f>WEEKDAY(DATE($X$2,$AB$2,8))</f>
        <v>2</v>
      </c>
      <c r="X12" s="119">
        <f>WEEKDAY(DATE($X$2,$AB$2,9))</f>
        <v>3</v>
      </c>
      <c r="Y12" s="119">
        <f>WEEKDAY(DATE($X$2,$AB$2,10))</f>
        <v>4</v>
      </c>
      <c r="Z12" s="119">
        <f>WEEKDAY(DATE($X$2,$AB$2,11))</f>
        <v>5</v>
      </c>
      <c r="AA12" s="119">
        <f>WEEKDAY(DATE($X$2,$AB$2,12))</f>
        <v>6</v>
      </c>
      <c r="AB12" s="119">
        <f>WEEKDAY(DATE($X$2,$AB$2,13))</f>
        <v>7</v>
      </c>
      <c r="AC12" s="120">
        <f>WEEKDAY(DATE($X$2,$AB$2,14))</f>
        <v>1</v>
      </c>
      <c r="AD12" s="118">
        <f>WEEKDAY(DATE($X$2,$AB$2,15))</f>
        <v>2</v>
      </c>
      <c r="AE12" s="119">
        <f>WEEKDAY(DATE($X$2,$AB$2,16))</f>
        <v>3</v>
      </c>
      <c r="AF12" s="119">
        <f>WEEKDAY(DATE($X$2,$AB$2,17))</f>
        <v>4</v>
      </c>
      <c r="AG12" s="119">
        <f>WEEKDAY(DATE($X$2,$AB$2,18))</f>
        <v>5</v>
      </c>
      <c r="AH12" s="119">
        <f>WEEKDAY(DATE($X$2,$AB$2,19))</f>
        <v>6</v>
      </c>
      <c r="AI12" s="119">
        <f>WEEKDAY(DATE($X$2,$AB$2,20))</f>
        <v>7</v>
      </c>
      <c r="AJ12" s="120">
        <f>WEEKDAY(DATE($X$2,$AB$2,21))</f>
        <v>1</v>
      </c>
      <c r="AK12" s="118">
        <f>WEEKDAY(DATE($X$2,$AB$2,22))</f>
        <v>2</v>
      </c>
      <c r="AL12" s="119">
        <f>WEEKDAY(DATE($X$2,$AB$2,23))</f>
        <v>3</v>
      </c>
      <c r="AM12" s="119">
        <f>WEEKDAY(DATE($X$2,$AB$2,24))</f>
        <v>4</v>
      </c>
      <c r="AN12" s="119">
        <f>WEEKDAY(DATE($X$2,$AB$2,25))</f>
        <v>5</v>
      </c>
      <c r="AO12" s="119">
        <f>WEEKDAY(DATE($X$2,$AB$2,26))</f>
        <v>6</v>
      </c>
      <c r="AP12" s="119">
        <f>WEEKDAY(DATE($X$2,$AB$2,27))</f>
        <v>7</v>
      </c>
      <c r="AQ12" s="120">
        <f>WEEKDAY(DATE($X$2,$AB$2,28))</f>
        <v>1</v>
      </c>
      <c r="AR12" s="118">
        <f>IF(AR11=29,WEEKDAY(DATE($X$2,$AB$2,29)),0)</f>
        <v>2</v>
      </c>
      <c r="AS12" s="119">
        <f>IF(AS11=30,WEEKDAY(DATE($X$2,$AB$2,30)),0)</f>
        <v>3</v>
      </c>
      <c r="AT12" s="120">
        <f>IF(AT11=31,WEEKDAY(DATE($X$2,$AB$2,31)),0)</f>
        <v>0</v>
      </c>
      <c r="AU12" s="1041"/>
      <c r="AV12" s="1042"/>
      <c r="AW12" s="1041"/>
      <c r="AX12" s="1042"/>
      <c r="AY12" s="1046"/>
      <c r="AZ12" s="1046"/>
      <c r="BA12" s="1046"/>
      <c r="BB12" s="1046"/>
      <c r="BC12" s="1046"/>
      <c r="BD12" s="1046"/>
    </row>
    <row r="13" spans="1:57" ht="20.25" customHeight="1" thickBot="1" x14ac:dyDescent="0.2">
      <c r="A13" s="115"/>
      <c r="B13" s="1022"/>
      <c r="C13" s="1027"/>
      <c r="D13" s="1028"/>
      <c r="E13" s="1031"/>
      <c r="F13" s="1028"/>
      <c r="G13" s="1031"/>
      <c r="H13" s="1027"/>
      <c r="I13" s="1027"/>
      <c r="J13" s="1027"/>
      <c r="K13" s="1028"/>
      <c r="L13" s="1031"/>
      <c r="M13" s="1027"/>
      <c r="N13" s="1027"/>
      <c r="O13" s="1034"/>
      <c r="P13" s="121" t="str">
        <f>IF(P12=1,"日",IF(P12=2,"月",IF(P12=3,"火",IF(P12=4,"水",IF(P12=5,"木",IF(P12=6,"金","土"))))))</f>
        <v>月</v>
      </c>
      <c r="Q13" s="122" t="str">
        <f t="shared" ref="Q13:AQ13" si="0">IF(Q12=1,"日",IF(Q12=2,"月",IF(Q12=3,"火",IF(Q12=4,"水",IF(Q12=5,"木",IF(Q12=6,"金","土"))))))</f>
        <v>火</v>
      </c>
      <c r="R13" s="122" t="str">
        <f t="shared" si="0"/>
        <v>水</v>
      </c>
      <c r="S13" s="122" t="str">
        <f t="shared" si="0"/>
        <v>木</v>
      </c>
      <c r="T13" s="122" t="str">
        <f t="shared" si="0"/>
        <v>金</v>
      </c>
      <c r="U13" s="122" t="str">
        <f t="shared" si="0"/>
        <v>土</v>
      </c>
      <c r="V13" s="123" t="str">
        <f t="shared" si="0"/>
        <v>日</v>
      </c>
      <c r="W13" s="121" t="str">
        <f t="shared" si="0"/>
        <v>月</v>
      </c>
      <c r="X13" s="122" t="str">
        <f t="shared" si="0"/>
        <v>火</v>
      </c>
      <c r="Y13" s="122" t="str">
        <f t="shared" si="0"/>
        <v>水</v>
      </c>
      <c r="Z13" s="122" t="str">
        <f t="shared" si="0"/>
        <v>木</v>
      </c>
      <c r="AA13" s="122" t="str">
        <f t="shared" si="0"/>
        <v>金</v>
      </c>
      <c r="AB13" s="122" t="str">
        <f t="shared" si="0"/>
        <v>土</v>
      </c>
      <c r="AC13" s="123" t="str">
        <f t="shared" si="0"/>
        <v>日</v>
      </c>
      <c r="AD13" s="121" t="str">
        <f t="shared" si="0"/>
        <v>月</v>
      </c>
      <c r="AE13" s="122" t="str">
        <f t="shared" si="0"/>
        <v>火</v>
      </c>
      <c r="AF13" s="122" t="str">
        <f t="shared" si="0"/>
        <v>水</v>
      </c>
      <c r="AG13" s="122" t="str">
        <f t="shared" si="0"/>
        <v>木</v>
      </c>
      <c r="AH13" s="122" t="str">
        <f t="shared" si="0"/>
        <v>金</v>
      </c>
      <c r="AI13" s="122" t="str">
        <f t="shared" si="0"/>
        <v>土</v>
      </c>
      <c r="AJ13" s="123" t="str">
        <f t="shared" si="0"/>
        <v>日</v>
      </c>
      <c r="AK13" s="121" t="str">
        <f t="shared" si="0"/>
        <v>月</v>
      </c>
      <c r="AL13" s="122" t="str">
        <f t="shared" si="0"/>
        <v>火</v>
      </c>
      <c r="AM13" s="122" t="str">
        <f t="shared" si="0"/>
        <v>水</v>
      </c>
      <c r="AN13" s="122" t="str">
        <f t="shared" si="0"/>
        <v>木</v>
      </c>
      <c r="AO13" s="122" t="str">
        <f t="shared" si="0"/>
        <v>金</v>
      </c>
      <c r="AP13" s="122" t="str">
        <f t="shared" si="0"/>
        <v>土</v>
      </c>
      <c r="AQ13" s="123" t="str">
        <f t="shared" si="0"/>
        <v>日</v>
      </c>
      <c r="AR13" s="122" t="str">
        <f>IF(AR12=1,"日",IF(AR12=2,"月",IF(AR12=3,"火",IF(AR12=4,"水",IF(AR12=5,"木",IF(AR12=6,"金",IF(AR12=0,"","土")))))))</f>
        <v>月</v>
      </c>
      <c r="AS13" s="122" t="str">
        <f>IF(AS12=1,"日",IF(AS12=2,"月",IF(AS12=3,"火",IF(AS12=4,"水",IF(AS12=5,"木",IF(AS12=6,"金",IF(AS12=0,"","土")))))))</f>
        <v>火</v>
      </c>
      <c r="AT13" s="122" t="str">
        <f>IF(AT12=1,"日",IF(AT12=2,"月",IF(AT12=3,"火",IF(AT12=4,"水",IF(AT12=5,"木",IF(AT12=6,"金",IF(AT12=0,"","土")))))))</f>
        <v/>
      </c>
      <c r="AU13" s="1043"/>
      <c r="AV13" s="1044"/>
      <c r="AW13" s="1043"/>
      <c r="AX13" s="1044"/>
      <c r="AY13" s="1046"/>
      <c r="AZ13" s="1046"/>
      <c r="BA13" s="1046"/>
      <c r="BB13" s="1046"/>
      <c r="BC13" s="1046"/>
      <c r="BD13" s="1046"/>
    </row>
    <row r="14" spans="1:57" ht="36.75" customHeight="1" thickBot="1" x14ac:dyDescent="0.2">
      <c r="A14" s="115"/>
      <c r="B14" s="124">
        <v>1</v>
      </c>
      <c r="C14" s="1002" t="s">
        <v>630</v>
      </c>
      <c r="D14" s="1003"/>
      <c r="E14" s="1004" t="s">
        <v>666</v>
      </c>
      <c r="F14" s="1005"/>
      <c r="G14" s="1006" t="s">
        <v>631</v>
      </c>
      <c r="H14" s="1007"/>
      <c r="I14" s="1007"/>
      <c r="J14" s="1007"/>
      <c r="K14" s="1008"/>
      <c r="L14" s="1009" t="s">
        <v>667</v>
      </c>
      <c r="M14" s="1010"/>
      <c r="N14" s="1010"/>
      <c r="O14" s="1011"/>
      <c r="P14" s="125">
        <v>4</v>
      </c>
      <c r="Q14" s="126">
        <v>4</v>
      </c>
      <c r="R14" s="126">
        <v>4</v>
      </c>
      <c r="S14" s="126">
        <v>4</v>
      </c>
      <c r="T14" s="126">
        <v>4</v>
      </c>
      <c r="U14" s="126"/>
      <c r="V14" s="127"/>
      <c r="W14" s="125">
        <v>4</v>
      </c>
      <c r="X14" s="126">
        <v>4</v>
      </c>
      <c r="Y14" s="126">
        <v>4</v>
      </c>
      <c r="Z14" s="126">
        <v>4</v>
      </c>
      <c r="AA14" s="126">
        <v>4</v>
      </c>
      <c r="AB14" s="126"/>
      <c r="AC14" s="127"/>
      <c r="AD14" s="125">
        <v>4</v>
      </c>
      <c r="AE14" s="126">
        <v>4</v>
      </c>
      <c r="AF14" s="126">
        <v>4</v>
      </c>
      <c r="AG14" s="126">
        <v>4</v>
      </c>
      <c r="AH14" s="126">
        <v>4</v>
      </c>
      <c r="AI14" s="126"/>
      <c r="AJ14" s="127"/>
      <c r="AK14" s="125">
        <v>4</v>
      </c>
      <c r="AL14" s="126">
        <v>4</v>
      </c>
      <c r="AM14" s="126">
        <v>4</v>
      </c>
      <c r="AN14" s="126">
        <v>4</v>
      </c>
      <c r="AO14" s="126">
        <v>4</v>
      </c>
      <c r="AP14" s="126"/>
      <c r="AQ14" s="127"/>
      <c r="AR14" s="125">
        <v>4</v>
      </c>
      <c r="AS14" s="126">
        <v>4</v>
      </c>
      <c r="AT14" s="127"/>
      <c r="AU14" s="1012">
        <f>IF($AZ$3="４週",SUM(P14:AQ14),IF($AZ$3="暦月",SUM(P14:AT14),""))</f>
        <v>88</v>
      </c>
      <c r="AV14" s="1013"/>
      <c r="AW14" s="1014">
        <f t="shared" ref="AW14:AW31" si="1">IF($AZ$3="４週",AU14/4,IF($AZ$3="暦月",AU14/($AZ$7/7),""))</f>
        <v>20.533333333333335</v>
      </c>
      <c r="AX14" s="1015"/>
      <c r="AY14" s="999" t="s">
        <v>668</v>
      </c>
      <c r="AZ14" s="1000"/>
      <c r="BA14" s="1000"/>
      <c r="BB14" s="1000"/>
      <c r="BC14" s="1000"/>
      <c r="BD14" s="1001"/>
    </row>
    <row r="15" spans="1:57" ht="36.75" customHeight="1" x14ac:dyDescent="0.15">
      <c r="A15" s="115"/>
      <c r="B15" s="128">
        <f t="shared" ref="B15:B31" si="2">B14+1</f>
        <v>2</v>
      </c>
      <c r="C15" s="985" t="s">
        <v>669</v>
      </c>
      <c r="D15" s="986"/>
      <c r="E15" s="987" t="s">
        <v>666</v>
      </c>
      <c r="F15" s="988"/>
      <c r="G15" s="989" t="s">
        <v>631</v>
      </c>
      <c r="H15" s="990"/>
      <c r="I15" s="990"/>
      <c r="J15" s="990"/>
      <c r="K15" s="991"/>
      <c r="L15" s="992" t="s">
        <v>667</v>
      </c>
      <c r="M15" s="993"/>
      <c r="N15" s="993"/>
      <c r="O15" s="994"/>
      <c r="P15" s="125">
        <v>4</v>
      </c>
      <c r="Q15" s="126">
        <v>4</v>
      </c>
      <c r="R15" s="126">
        <v>4</v>
      </c>
      <c r="S15" s="126">
        <v>4</v>
      </c>
      <c r="T15" s="126">
        <v>4</v>
      </c>
      <c r="U15" s="126"/>
      <c r="V15" s="127"/>
      <c r="W15" s="125">
        <v>4</v>
      </c>
      <c r="X15" s="126">
        <v>4</v>
      </c>
      <c r="Y15" s="126">
        <v>4</v>
      </c>
      <c r="Z15" s="126">
        <v>4</v>
      </c>
      <c r="AA15" s="126">
        <v>4</v>
      </c>
      <c r="AB15" s="126"/>
      <c r="AC15" s="127"/>
      <c r="AD15" s="125">
        <v>4</v>
      </c>
      <c r="AE15" s="126">
        <v>4</v>
      </c>
      <c r="AF15" s="126">
        <v>4</v>
      </c>
      <c r="AG15" s="126">
        <v>4</v>
      </c>
      <c r="AH15" s="126">
        <v>4</v>
      </c>
      <c r="AI15" s="126"/>
      <c r="AJ15" s="127"/>
      <c r="AK15" s="125">
        <v>4</v>
      </c>
      <c r="AL15" s="126">
        <v>4</v>
      </c>
      <c r="AM15" s="126">
        <v>4</v>
      </c>
      <c r="AN15" s="126">
        <v>4</v>
      </c>
      <c r="AO15" s="126">
        <v>4</v>
      </c>
      <c r="AP15" s="126"/>
      <c r="AQ15" s="127"/>
      <c r="AR15" s="129">
        <v>4</v>
      </c>
      <c r="AS15" s="130">
        <v>4</v>
      </c>
      <c r="AT15" s="131"/>
      <c r="AU15" s="995">
        <f>IF($AZ$3="４週",SUM(P15:AQ15),IF($AZ$3="暦月",SUM(P15:AT15),""))</f>
        <v>88</v>
      </c>
      <c r="AV15" s="996"/>
      <c r="AW15" s="997">
        <f t="shared" si="1"/>
        <v>20.533333333333335</v>
      </c>
      <c r="AX15" s="998"/>
      <c r="AY15" s="965" t="s">
        <v>630</v>
      </c>
      <c r="AZ15" s="966"/>
      <c r="BA15" s="966"/>
      <c r="BB15" s="966"/>
      <c r="BC15" s="966"/>
      <c r="BD15" s="967"/>
    </row>
    <row r="16" spans="1:57" ht="36.75" customHeight="1" x14ac:dyDescent="0.15">
      <c r="A16" s="115"/>
      <c r="B16" s="128">
        <f t="shared" si="2"/>
        <v>3</v>
      </c>
      <c r="C16" s="985" t="s">
        <v>669</v>
      </c>
      <c r="D16" s="986"/>
      <c r="E16" s="987" t="s">
        <v>670</v>
      </c>
      <c r="F16" s="988"/>
      <c r="G16" s="989" t="s">
        <v>669</v>
      </c>
      <c r="H16" s="990"/>
      <c r="I16" s="990"/>
      <c r="J16" s="990"/>
      <c r="K16" s="991"/>
      <c r="L16" s="992" t="s">
        <v>671</v>
      </c>
      <c r="M16" s="993"/>
      <c r="N16" s="993"/>
      <c r="O16" s="994"/>
      <c r="P16" s="129">
        <v>8</v>
      </c>
      <c r="Q16" s="130">
        <v>8</v>
      </c>
      <c r="R16" s="130">
        <v>8</v>
      </c>
      <c r="S16" s="130">
        <v>8</v>
      </c>
      <c r="T16" s="130">
        <v>8</v>
      </c>
      <c r="U16" s="130"/>
      <c r="V16" s="131"/>
      <c r="W16" s="129">
        <v>8</v>
      </c>
      <c r="X16" s="130">
        <v>8</v>
      </c>
      <c r="Y16" s="130">
        <v>8</v>
      </c>
      <c r="Z16" s="130">
        <v>8</v>
      </c>
      <c r="AA16" s="130">
        <v>8</v>
      </c>
      <c r="AB16" s="130"/>
      <c r="AC16" s="131"/>
      <c r="AD16" s="129">
        <v>8</v>
      </c>
      <c r="AE16" s="130">
        <v>8</v>
      </c>
      <c r="AF16" s="130">
        <v>8</v>
      </c>
      <c r="AG16" s="130">
        <v>8</v>
      </c>
      <c r="AH16" s="130">
        <v>8</v>
      </c>
      <c r="AI16" s="130"/>
      <c r="AJ16" s="131"/>
      <c r="AK16" s="129">
        <v>8</v>
      </c>
      <c r="AL16" s="130">
        <v>8</v>
      </c>
      <c r="AM16" s="130">
        <v>8</v>
      </c>
      <c r="AN16" s="130">
        <v>8</v>
      </c>
      <c r="AO16" s="130">
        <v>8</v>
      </c>
      <c r="AP16" s="130"/>
      <c r="AQ16" s="131"/>
      <c r="AR16" s="129">
        <v>8</v>
      </c>
      <c r="AS16" s="130">
        <v>8</v>
      </c>
      <c r="AT16" s="131"/>
      <c r="AU16" s="995">
        <f>IF($AZ$3="４週",SUM(P16:AQ16),IF($AZ$3="暦月",SUM(P16:AT16),""))</f>
        <v>176</v>
      </c>
      <c r="AV16" s="996"/>
      <c r="AW16" s="997">
        <f t="shared" si="1"/>
        <v>41.06666666666667</v>
      </c>
      <c r="AX16" s="998"/>
      <c r="AY16" s="965"/>
      <c r="AZ16" s="966"/>
      <c r="BA16" s="966"/>
      <c r="BB16" s="966"/>
      <c r="BC16" s="966"/>
      <c r="BD16" s="967"/>
    </row>
    <row r="17" spans="1:56" ht="36.75" customHeight="1" x14ac:dyDescent="0.15">
      <c r="A17" s="115"/>
      <c r="B17" s="128">
        <f t="shared" si="2"/>
        <v>4</v>
      </c>
      <c r="C17" s="985" t="s">
        <v>669</v>
      </c>
      <c r="D17" s="986"/>
      <c r="E17" s="987" t="s">
        <v>670</v>
      </c>
      <c r="F17" s="988"/>
      <c r="G17" s="989" t="s">
        <v>669</v>
      </c>
      <c r="H17" s="990"/>
      <c r="I17" s="990"/>
      <c r="J17" s="990"/>
      <c r="K17" s="991"/>
      <c r="L17" s="992" t="s">
        <v>672</v>
      </c>
      <c r="M17" s="993"/>
      <c r="N17" s="993"/>
      <c r="O17" s="994"/>
      <c r="P17" s="129">
        <v>8</v>
      </c>
      <c r="Q17" s="130">
        <v>8</v>
      </c>
      <c r="R17" s="130">
        <v>8</v>
      </c>
      <c r="S17" s="130">
        <v>8</v>
      </c>
      <c r="T17" s="130">
        <v>8</v>
      </c>
      <c r="U17" s="130"/>
      <c r="V17" s="131"/>
      <c r="W17" s="129">
        <v>8</v>
      </c>
      <c r="X17" s="130">
        <v>8</v>
      </c>
      <c r="Y17" s="130">
        <v>8</v>
      </c>
      <c r="Z17" s="130">
        <v>8</v>
      </c>
      <c r="AA17" s="130">
        <v>8</v>
      </c>
      <c r="AB17" s="130"/>
      <c r="AC17" s="131"/>
      <c r="AD17" s="129">
        <v>8</v>
      </c>
      <c r="AE17" s="130">
        <v>8</v>
      </c>
      <c r="AF17" s="130">
        <v>8</v>
      </c>
      <c r="AG17" s="130">
        <v>8</v>
      </c>
      <c r="AH17" s="130">
        <v>8</v>
      </c>
      <c r="AI17" s="130"/>
      <c r="AJ17" s="131"/>
      <c r="AK17" s="129" t="s">
        <v>742</v>
      </c>
      <c r="AL17" s="130">
        <v>8</v>
      </c>
      <c r="AM17" s="130">
        <v>8</v>
      </c>
      <c r="AN17" s="130">
        <v>8</v>
      </c>
      <c r="AO17" s="130">
        <v>8</v>
      </c>
      <c r="AP17" s="130"/>
      <c r="AQ17" s="131"/>
      <c r="AR17" s="129">
        <v>8</v>
      </c>
      <c r="AS17" s="130">
        <v>8</v>
      </c>
      <c r="AT17" s="131"/>
      <c r="AU17" s="995">
        <f>IF($AZ$3="４週",SUM(P17:AQ17),IF($AZ$3="暦月",SUM(P17:AT17),""))</f>
        <v>168</v>
      </c>
      <c r="AV17" s="996"/>
      <c r="AW17" s="997">
        <f t="shared" si="1"/>
        <v>39.200000000000003</v>
      </c>
      <c r="AX17" s="998"/>
      <c r="AY17" s="965"/>
      <c r="AZ17" s="966"/>
      <c r="BA17" s="966"/>
      <c r="BB17" s="966"/>
      <c r="BC17" s="966"/>
      <c r="BD17" s="967"/>
    </row>
    <row r="18" spans="1:56" ht="36.75" customHeight="1" x14ac:dyDescent="0.15">
      <c r="A18" s="115"/>
      <c r="B18" s="128">
        <f t="shared" si="2"/>
        <v>5</v>
      </c>
      <c r="C18" s="985" t="s">
        <v>669</v>
      </c>
      <c r="D18" s="986"/>
      <c r="E18" s="987" t="s">
        <v>673</v>
      </c>
      <c r="F18" s="988"/>
      <c r="G18" s="989" t="s">
        <v>669</v>
      </c>
      <c r="H18" s="990"/>
      <c r="I18" s="990"/>
      <c r="J18" s="990"/>
      <c r="K18" s="991"/>
      <c r="L18" s="992" t="s">
        <v>674</v>
      </c>
      <c r="M18" s="993"/>
      <c r="N18" s="993"/>
      <c r="O18" s="994"/>
      <c r="P18" s="129">
        <v>4</v>
      </c>
      <c r="Q18" s="130">
        <v>4</v>
      </c>
      <c r="R18" s="130">
        <v>4</v>
      </c>
      <c r="S18" s="130">
        <v>4</v>
      </c>
      <c r="T18" s="130">
        <v>4</v>
      </c>
      <c r="U18" s="130"/>
      <c r="V18" s="131"/>
      <c r="W18" s="129">
        <v>4</v>
      </c>
      <c r="X18" s="130">
        <v>4</v>
      </c>
      <c r="Y18" s="130">
        <v>4</v>
      </c>
      <c r="Z18" s="130">
        <v>4</v>
      </c>
      <c r="AA18" s="130">
        <v>4</v>
      </c>
      <c r="AB18" s="130"/>
      <c r="AC18" s="131"/>
      <c r="AD18" s="129">
        <v>4</v>
      </c>
      <c r="AE18" s="130">
        <v>4</v>
      </c>
      <c r="AF18" s="130">
        <v>4</v>
      </c>
      <c r="AG18" s="130">
        <v>4</v>
      </c>
      <c r="AH18" s="130"/>
      <c r="AI18" s="130"/>
      <c r="AJ18" s="131"/>
      <c r="AK18" s="129">
        <v>4</v>
      </c>
      <c r="AL18" s="130">
        <v>4</v>
      </c>
      <c r="AM18" s="130">
        <v>4</v>
      </c>
      <c r="AN18" s="130">
        <v>4</v>
      </c>
      <c r="AO18" s="130">
        <v>4</v>
      </c>
      <c r="AP18" s="130"/>
      <c r="AQ18" s="131"/>
      <c r="AR18" s="129">
        <v>4</v>
      </c>
      <c r="AS18" s="130">
        <v>4</v>
      </c>
      <c r="AT18" s="131"/>
      <c r="AU18" s="995">
        <f t="shared" ref="AU18:AU31" si="3">IF($AZ$3="４週",SUM(P18:AQ18),IF($AZ$3="暦月",SUM(P18:AT18),""))</f>
        <v>84</v>
      </c>
      <c r="AV18" s="996"/>
      <c r="AW18" s="997">
        <f t="shared" si="1"/>
        <v>19.600000000000001</v>
      </c>
      <c r="AX18" s="998"/>
      <c r="AY18" s="965"/>
      <c r="AZ18" s="966"/>
      <c r="BA18" s="966"/>
      <c r="BB18" s="966"/>
      <c r="BC18" s="966"/>
      <c r="BD18" s="967"/>
    </row>
    <row r="19" spans="1:56" ht="36.75" customHeight="1" x14ac:dyDescent="0.15">
      <c r="A19" s="115"/>
      <c r="B19" s="128">
        <f t="shared" si="2"/>
        <v>6</v>
      </c>
      <c r="C19" s="985"/>
      <c r="D19" s="986"/>
      <c r="E19" s="987"/>
      <c r="F19" s="988"/>
      <c r="G19" s="989"/>
      <c r="H19" s="990"/>
      <c r="I19" s="990"/>
      <c r="J19" s="990"/>
      <c r="K19" s="991"/>
      <c r="L19" s="992"/>
      <c r="M19" s="993"/>
      <c r="N19" s="993"/>
      <c r="O19" s="994"/>
      <c r="P19" s="129"/>
      <c r="Q19" s="130"/>
      <c r="R19" s="130"/>
      <c r="S19" s="130"/>
      <c r="T19" s="130"/>
      <c r="U19" s="130"/>
      <c r="V19" s="131"/>
      <c r="W19" s="129"/>
      <c r="X19" s="130"/>
      <c r="Y19" s="130"/>
      <c r="Z19" s="130"/>
      <c r="AA19" s="130"/>
      <c r="AB19" s="130"/>
      <c r="AC19" s="131"/>
      <c r="AD19" s="129"/>
      <c r="AE19" s="130"/>
      <c r="AF19" s="130"/>
      <c r="AG19" s="130"/>
      <c r="AH19" s="130"/>
      <c r="AI19" s="130"/>
      <c r="AJ19" s="131"/>
      <c r="AK19" s="129"/>
      <c r="AL19" s="130"/>
      <c r="AM19" s="130"/>
      <c r="AN19" s="130"/>
      <c r="AO19" s="130"/>
      <c r="AP19" s="130"/>
      <c r="AQ19" s="131"/>
      <c r="AR19" s="129"/>
      <c r="AS19" s="130"/>
      <c r="AT19" s="131"/>
      <c r="AU19" s="995">
        <f t="shared" si="3"/>
        <v>0</v>
      </c>
      <c r="AV19" s="996"/>
      <c r="AW19" s="997">
        <f t="shared" si="1"/>
        <v>0</v>
      </c>
      <c r="AX19" s="998"/>
      <c r="AY19" s="965"/>
      <c r="AZ19" s="966"/>
      <c r="BA19" s="966"/>
      <c r="BB19" s="966"/>
      <c r="BC19" s="966"/>
      <c r="BD19" s="967"/>
    </row>
    <row r="20" spans="1:56" ht="36.75" customHeight="1" x14ac:dyDescent="0.15">
      <c r="A20" s="115"/>
      <c r="B20" s="128">
        <f t="shared" si="2"/>
        <v>7</v>
      </c>
      <c r="C20" s="985"/>
      <c r="D20" s="986"/>
      <c r="E20" s="987"/>
      <c r="F20" s="988"/>
      <c r="G20" s="989"/>
      <c r="H20" s="990"/>
      <c r="I20" s="990"/>
      <c r="J20" s="990"/>
      <c r="K20" s="991"/>
      <c r="L20" s="992"/>
      <c r="M20" s="993"/>
      <c r="N20" s="993"/>
      <c r="O20" s="994"/>
      <c r="P20" s="129"/>
      <c r="Q20" s="130"/>
      <c r="R20" s="130"/>
      <c r="S20" s="130"/>
      <c r="T20" s="130"/>
      <c r="U20" s="130"/>
      <c r="V20" s="131"/>
      <c r="W20" s="129"/>
      <c r="X20" s="130"/>
      <c r="Y20" s="130"/>
      <c r="Z20" s="130"/>
      <c r="AA20" s="130"/>
      <c r="AB20" s="130"/>
      <c r="AC20" s="131"/>
      <c r="AD20" s="129"/>
      <c r="AE20" s="130"/>
      <c r="AF20" s="130"/>
      <c r="AG20" s="130"/>
      <c r="AH20" s="130"/>
      <c r="AI20" s="130"/>
      <c r="AJ20" s="131"/>
      <c r="AK20" s="129"/>
      <c r="AL20" s="130"/>
      <c r="AM20" s="130"/>
      <c r="AN20" s="130"/>
      <c r="AO20" s="130"/>
      <c r="AP20" s="130"/>
      <c r="AQ20" s="131"/>
      <c r="AR20" s="129"/>
      <c r="AS20" s="130"/>
      <c r="AT20" s="131"/>
      <c r="AU20" s="995">
        <f>IF($AZ$3="４週",SUM(P20:AQ20),IF($AZ$3="暦月",SUM(P20:AT20),""))</f>
        <v>0</v>
      </c>
      <c r="AV20" s="996"/>
      <c r="AW20" s="997">
        <f t="shared" si="1"/>
        <v>0</v>
      </c>
      <c r="AX20" s="998"/>
      <c r="AY20" s="965"/>
      <c r="AZ20" s="966"/>
      <c r="BA20" s="966"/>
      <c r="BB20" s="966"/>
      <c r="BC20" s="966"/>
      <c r="BD20" s="967"/>
    </row>
    <row r="21" spans="1:56" ht="36.75" customHeight="1" x14ac:dyDescent="0.15">
      <c r="A21" s="115"/>
      <c r="B21" s="128">
        <f t="shared" si="2"/>
        <v>8</v>
      </c>
      <c r="C21" s="985"/>
      <c r="D21" s="986"/>
      <c r="E21" s="987"/>
      <c r="F21" s="988"/>
      <c r="G21" s="989"/>
      <c r="H21" s="990"/>
      <c r="I21" s="990"/>
      <c r="J21" s="990"/>
      <c r="K21" s="991"/>
      <c r="L21" s="992"/>
      <c r="M21" s="993"/>
      <c r="N21" s="993"/>
      <c r="O21" s="994"/>
      <c r="P21" s="129"/>
      <c r="Q21" s="130"/>
      <c r="R21" s="130"/>
      <c r="S21" s="130"/>
      <c r="T21" s="130"/>
      <c r="U21" s="130"/>
      <c r="V21" s="131"/>
      <c r="W21" s="129"/>
      <c r="X21" s="130"/>
      <c r="Y21" s="130"/>
      <c r="Z21" s="130"/>
      <c r="AA21" s="130"/>
      <c r="AB21" s="130"/>
      <c r="AC21" s="131"/>
      <c r="AD21" s="129"/>
      <c r="AE21" s="130"/>
      <c r="AF21" s="130"/>
      <c r="AG21" s="130"/>
      <c r="AH21" s="130"/>
      <c r="AI21" s="130"/>
      <c r="AJ21" s="131"/>
      <c r="AK21" s="129"/>
      <c r="AL21" s="130"/>
      <c r="AM21" s="130"/>
      <c r="AN21" s="130"/>
      <c r="AO21" s="130"/>
      <c r="AP21" s="130"/>
      <c r="AQ21" s="131"/>
      <c r="AR21" s="129"/>
      <c r="AS21" s="130"/>
      <c r="AT21" s="131"/>
      <c r="AU21" s="995">
        <f t="shared" si="3"/>
        <v>0</v>
      </c>
      <c r="AV21" s="996"/>
      <c r="AW21" s="997">
        <f t="shared" si="1"/>
        <v>0</v>
      </c>
      <c r="AX21" s="998"/>
      <c r="AY21" s="965"/>
      <c r="AZ21" s="966"/>
      <c r="BA21" s="966"/>
      <c r="BB21" s="966"/>
      <c r="BC21" s="966"/>
      <c r="BD21" s="967"/>
    </row>
    <row r="22" spans="1:56" ht="36.75" customHeight="1" x14ac:dyDescent="0.15">
      <c r="A22" s="115"/>
      <c r="B22" s="128">
        <f t="shared" si="2"/>
        <v>9</v>
      </c>
      <c r="C22" s="985"/>
      <c r="D22" s="986"/>
      <c r="E22" s="987"/>
      <c r="F22" s="988"/>
      <c r="G22" s="989"/>
      <c r="H22" s="990"/>
      <c r="I22" s="990"/>
      <c r="J22" s="990"/>
      <c r="K22" s="991"/>
      <c r="L22" s="992"/>
      <c r="M22" s="993"/>
      <c r="N22" s="993"/>
      <c r="O22" s="994"/>
      <c r="P22" s="129"/>
      <c r="Q22" s="130"/>
      <c r="R22" s="130"/>
      <c r="S22" s="130"/>
      <c r="T22" s="130"/>
      <c r="U22" s="130"/>
      <c r="V22" s="131"/>
      <c r="W22" s="129"/>
      <c r="X22" s="130"/>
      <c r="Y22" s="130"/>
      <c r="Z22" s="130"/>
      <c r="AA22" s="130"/>
      <c r="AB22" s="130"/>
      <c r="AC22" s="131"/>
      <c r="AD22" s="129"/>
      <c r="AE22" s="130"/>
      <c r="AF22" s="130"/>
      <c r="AG22" s="130"/>
      <c r="AH22" s="130"/>
      <c r="AI22" s="130"/>
      <c r="AJ22" s="131"/>
      <c r="AK22" s="129"/>
      <c r="AL22" s="130"/>
      <c r="AM22" s="130"/>
      <c r="AN22" s="130"/>
      <c r="AO22" s="130"/>
      <c r="AP22" s="130"/>
      <c r="AQ22" s="131"/>
      <c r="AR22" s="129"/>
      <c r="AS22" s="130"/>
      <c r="AT22" s="131"/>
      <c r="AU22" s="995">
        <f t="shared" si="3"/>
        <v>0</v>
      </c>
      <c r="AV22" s="996"/>
      <c r="AW22" s="997">
        <f t="shared" si="1"/>
        <v>0</v>
      </c>
      <c r="AX22" s="998"/>
      <c r="AY22" s="965"/>
      <c r="AZ22" s="966"/>
      <c r="BA22" s="966"/>
      <c r="BB22" s="966"/>
      <c r="BC22" s="966"/>
      <c r="BD22" s="967"/>
    </row>
    <row r="23" spans="1:56" ht="36.75" customHeight="1" x14ac:dyDescent="0.15">
      <c r="A23" s="115"/>
      <c r="B23" s="128">
        <f t="shared" si="2"/>
        <v>10</v>
      </c>
      <c r="C23" s="985"/>
      <c r="D23" s="986"/>
      <c r="E23" s="987"/>
      <c r="F23" s="988"/>
      <c r="G23" s="989"/>
      <c r="H23" s="990"/>
      <c r="I23" s="990"/>
      <c r="J23" s="990"/>
      <c r="K23" s="991"/>
      <c r="L23" s="992"/>
      <c r="M23" s="993"/>
      <c r="N23" s="993"/>
      <c r="O23" s="994"/>
      <c r="P23" s="129"/>
      <c r="Q23" s="130"/>
      <c r="R23" s="130"/>
      <c r="S23" s="130"/>
      <c r="T23" s="130"/>
      <c r="U23" s="130"/>
      <c r="V23" s="131"/>
      <c r="W23" s="129"/>
      <c r="X23" s="130"/>
      <c r="Y23" s="130"/>
      <c r="Z23" s="130"/>
      <c r="AA23" s="130"/>
      <c r="AB23" s="130"/>
      <c r="AC23" s="131"/>
      <c r="AD23" s="129"/>
      <c r="AE23" s="130"/>
      <c r="AF23" s="130"/>
      <c r="AG23" s="130"/>
      <c r="AH23" s="130"/>
      <c r="AI23" s="130"/>
      <c r="AJ23" s="131"/>
      <c r="AK23" s="129"/>
      <c r="AL23" s="130"/>
      <c r="AM23" s="130"/>
      <c r="AN23" s="130"/>
      <c r="AO23" s="130"/>
      <c r="AP23" s="130"/>
      <c r="AQ23" s="131"/>
      <c r="AR23" s="129"/>
      <c r="AS23" s="130"/>
      <c r="AT23" s="131"/>
      <c r="AU23" s="995">
        <f t="shared" si="3"/>
        <v>0</v>
      </c>
      <c r="AV23" s="996"/>
      <c r="AW23" s="997">
        <f t="shared" si="1"/>
        <v>0</v>
      </c>
      <c r="AX23" s="998"/>
      <c r="AY23" s="965"/>
      <c r="AZ23" s="966"/>
      <c r="BA23" s="966"/>
      <c r="BB23" s="966"/>
      <c r="BC23" s="966"/>
      <c r="BD23" s="967"/>
    </row>
    <row r="24" spans="1:56" ht="36.75" customHeight="1" x14ac:dyDescent="0.15">
      <c r="A24" s="115"/>
      <c r="B24" s="128">
        <f t="shared" si="2"/>
        <v>11</v>
      </c>
      <c r="C24" s="985"/>
      <c r="D24" s="986"/>
      <c r="E24" s="987"/>
      <c r="F24" s="988"/>
      <c r="G24" s="989"/>
      <c r="H24" s="990"/>
      <c r="I24" s="990"/>
      <c r="J24" s="990"/>
      <c r="K24" s="991"/>
      <c r="L24" s="992"/>
      <c r="M24" s="993"/>
      <c r="N24" s="993"/>
      <c r="O24" s="994"/>
      <c r="P24" s="129"/>
      <c r="Q24" s="130"/>
      <c r="R24" s="130"/>
      <c r="S24" s="130"/>
      <c r="T24" s="130"/>
      <c r="U24" s="130"/>
      <c r="V24" s="131"/>
      <c r="W24" s="129"/>
      <c r="X24" s="130"/>
      <c r="Y24" s="130"/>
      <c r="Z24" s="130"/>
      <c r="AA24" s="130"/>
      <c r="AB24" s="130"/>
      <c r="AC24" s="131"/>
      <c r="AD24" s="129"/>
      <c r="AE24" s="130"/>
      <c r="AF24" s="130"/>
      <c r="AG24" s="130"/>
      <c r="AH24" s="130"/>
      <c r="AI24" s="130"/>
      <c r="AJ24" s="131"/>
      <c r="AK24" s="129"/>
      <c r="AL24" s="130"/>
      <c r="AM24" s="130"/>
      <c r="AN24" s="130"/>
      <c r="AO24" s="130"/>
      <c r="AP24" s="130"/>
      <c r="AQ24" s="131"/>
      <c r="AR24" s="129"/>
      <c r="AS24" s="130"/>
      <c r="AT24" s="131"/>
      <c r="AU24" s="995">
        <f t="shared" si="3"/>
        <v>0</v>
      </c>
      <c r="AV24" s="996"/>
      <c r="AW24" s="997">
        <f t="shared" si="1"/>
        <v>0</v>
      </c>
      <c r="AX24" s="998"/>
      <c r="AY24" s="965"/>
      <c r="AZ24" s="966"/>
      <c r="BA24" s="966"/>
      <c r="BB24" s="966"/>
      <c r="BC24" s="966"/>
      <c r="BD24" s="967"/>
    </row>
    <row r="25" spans="1:56" ht="36.75" customHeight="1" x14ac:dyDescent="0.15">
      <c r="A25" s="115"/>
      <c r="B25" s="128">
        <f t="shared" si="2"/>
        <v>12</v>
      </c>
      <c r="C25" s="985"/>
      <c r="D25" s="986"/>
      <c r="E25" s="987"/>
      <c r="F25" s="988"/>
      <c r="G25" s="989"/>
      <c r="H25" s="990"/>
      <c r="I25" s="990"/>
      <c r="J25" s="990"/>
      <c r="K25" s="991"/>
      <c r="L25" s="992"/>
      <c r="M25" s="993"/>
      <c r="N25" s="993"/>
      <c r="O25" s="994"/>
      <c r="P25" s="129"/>
      <c r="Q25" s="130"/>
      <c r="R25" s="130"/>
      <c r="S25" s="130"/>
      <c r="T25" s="130"/>
      <c r="U25" s="130"/>
      <c r="V25" s="131"/>
      <c r="W25" s="129"/>
      <c r="X25" s="130"/>
      <c r="Y25" s="130"/>
      <c r="Z25" s="130"/>
      <c r="AA25" s="130"/>
      <c r="AB25" s="130"/>
      <c r="AC25" s="131"/>
      <c r="AD25" s="129"/>
      <c r="AE25" s="130"/>
      <c r="AF25" s="130"/>
      <c r="AG25" s="130"/>
      <c r="AH25" s="130"/>
      <c r="AI25" s="130"/>
      <c r="AJ25" s="131"/>
      <c r="AK25" s="129"/>
      <c r="AL25" s="130"/>
      <c r="AM25" s="130"/>
      <c r="AN25" s="130"/>
      <c r="AO25" s="130"/>
      <c r="AP25" s="130"/>
      <c r="AQ25" s="131"/>
      <c r="AR25" s="129"/>
      <c r="AS25" s="130"/>
      <c r="AT25" s="131"/>
      <c r="AU25" s="995">
        <f t="shared" si="3"/>
        <v>0</v>
      </c>
      <c r="AV25" s="996"/>
      <c r="AW25" s="997">
        <f t="shared" si="1"/>
        <v>0</v>
      </c>
      <c r="AX25" s="998"/>
      <c r="AY25" s="965"/>
      <c r="AZ25" s="966"/>
      <c r="BA25" s="966"/>
      <c r="BB25" s="966"/>
      <c r="BC25" s="966"/>
      <c r="BD25" s="967"/>
    </row>
    <row r="26" spans="1:56" ht="36.75" customHeight="1" x14ac:dyDescent="0.15">
      <c r="A26" s="115"/>
      <c r="B26" s="128">
        <f t="shared" si="2"/>
        <v>13</v>
      </c>
      <c r="C26" s="985"/>
      <c r="D26" s="986"/>
      <c r="E26" s="987"/>
      <c r="F26" s="988"/>
      <c r="G26" s="989"/>
      <c r="H26" s="990"/>
      <c r="I26" s="990"/>
      <c r="J26" s="990"/>
      <c r="K26" s="991"/>
      <c r="L26" s="992"/>
      <c r="M26" s="993"/>
      <c r="N26" s="993"/>
      <c r="O26" s="994"/>
      <c r="P26" s="129"/>
      <c r="Q26" s="130"/>
      <c r="R26" s="130"/>
      <c r="S26" s="130"/>
      <c r="T26" s="130"/>
      <c r="U26" s="130"/>
      <c r="V26" s="131"/>
      <c r="W26" s="129"/>
      <c r="X26" s="130"/>
      <c r="Y26" s="130"/>
      <c r="Z26" s="130"/>
      <c r="AA26" s="130"/>
      <c r="AB26" s="130"/>
      <c r="AC26" s="131"/>
      <c r="AD26" s="129"/>
      <c r="AE26" s="130"/>
      <c r="AF26" s="130"/>
      <c r="AG26" s="130"/>
      <c r="AH26" s="130"/>
      <c r="AI26" s="130"/>
      <c r="AJ26" s="131"/>
      <c r="AK26" s="129"/>
      <c r="AL26" s="130"/>
      <c r="AM26" s="130"/>
      <c r="AN26" s="130"/>
      <c r="AO26" s="130"/>
      <c r="AP26" s="130"/>
      <c r="AQ26" s="131"/>
      <c r="AR26" s="129"/>
      <c r="AS26" s="130"/>
      <c r="AT26" s="131"/>
      <c r="AU26" s="995">
        <f t="shared" si="3"/>
        <v>0</v>
      </c>
      <c r="AV26" s="996"/>
      <c r="AW26" s="997">
        <f t="shared" si="1"/>
        <v>0</v>
      </c>
      <c r="AX26" s="998"/>
      <c r="AY26" s="965"/>
      <c r="AZ26" s="966"/>
      <c r="BA26" s="966"/>
      <c r="BB26" s="966"/>
      <c r="BC26" s="966"/>
      <c r="BD26" s="967"/>
    </row>
    <row r="27" spans="1:56" ht="36.75" customHeight="1" x14ac:dyDescent="0.15">
      <c r="A27" s="115"/>
      <c r="B27" s="128">
        <f t="shared" si="2"/>
        <v>14</v>
      </c>
      <c r="C27" s="985"/>
      <c r="D27" s="986"/>
      <c r="E27" s="987"/>
      <c r="F27" s="988"/>
      <c r="G27" s="989"/>
      <c r="H27" s="990"/>
      <c r="I27" s="990"/>
      <c r="J27" s="990"/>
      <c r="K27" s="991"/>
      <c r="L27" s="992"/>
      <c r="M27" s="993"/>
      <c r="N27" s="993"/>
      <c r="O27" s="994"/>
      <c r="P27" s="129"/>
      <c r="Q27" s="130"/>
      <c r="R27" s="130"/>
      <c r="S27" s="130"/>
      <c r="T27" s="130"/>
      <c r="U27" s="130"/>
      <c r="V27" s="131"/>
      <c r="W27" s="129"/>
      <c r="X27" s="130"/>
      <c r="Y27" s="130"/>
      <c r="Z27" s="130"/>
      <c r="AA27" s="130"/>
      <c r="AB27" s="130"/>
      <c r="AC27" s="131"/>
      <c r="AD27" s="129"/>
      <c r="AE27" s="130"/>
      <c r="AF27" s="130"/>
      <c r="AG27" s="130"/>
      <c r="AH27" s="130"/>
      <c r="AI27" s="130"/>
      <c r="AJ27" s="131"/>
      <c r="AK27" s="129"/>
      <c r="AL27" s="130"/>
      <c r="AM27" s="130"/>
      <c r="AN27" s="130"/>
      <c r="AO27" s="130"/>
      <c r="AP27" s="130"/>
      <c r="AQ27" s="131"/>
      <c r="AR27" s="129"/>
      <c r="AS27" s="130"/>
      <c r="AT27" s="131"/>
      <c r="AU27" s="995">
        <f t="shared" si="3"/>
        <v>0</v>
      </c>
      <c r="AV27" s="996"/>
      <c r="AW27" s="997">
        <f t="shared" si="1"/>
        <v>0</v>
      </c>
      <c r="AX27" s="998"/>
      <c r="AY27" s="965"/>
      <c r="AZ27" s="966"/>
      <c r="BA27" s="966"/>
      <c r="BB27" s="966"/>
      <c r="BC27" s="966"/>
      <c r="BD27" s="967"/>
    </row>
    <row r="28" spans="1:56" ht="36.75" customHeight="1" x14ac:dyDescent="0.15">
      <c r="A28" s="115"/>
      <c r="B28" s="128">
        <f t="shared" si="2"/>
        <v>15</v>
      </c>
      <c r="C28" s="985"/>
      <c r="D28" s="986"/>
      <c r="E28" s="987"/>
      <c r="F28" s="988"/>
      <c r="G28" s="989"/>
      <c r="H28" s="990"/>
      <c r="I28" s="990"/>
      <c r="J28" s="990"/>
      <c r="K28" s="991"/>
      <c r="L28" s="992"/>
      <c r="M28" s="993"/>
      <c r="N28" s="993"/>
      <c r="O28" s="994"/>
      <c r="P28" s="129"/>
      <c r="Q28" s="130"/>
      <c r="R28" s="130"/>
      <c r="S28" s="130"/>
      <c r="T28" s="130"/>
      <c r="U28" s="130"/>
      <c r="V28" s="131"/>
      <c r="W28" s="129"/>
      <c r="X28" s="130"/>
      <c r="Y28" s="130"/>
      <c r="Z28" s="130"/>
      <c r="AA28" s="130"/>
      <c r="AB28" s="130"/>
      <c r="AC28" s="131"/>
      <c r="AD28" s="129"/>
      <c r="AE28" s="130"/>
      <c r="AF28" s="130"/>
      <c r="AG28" s="130"/>
      <c r="AH28" s="130"/>
      <c r="AI28" s="130"/>
      <c r="AJ28" s="131"/>
      <c r="AK28" s="129"/>
      <c r="AL28" s="130"/>
      <c r="AM28" s="130"/>
      <c r="AN28" s="130"/>
      <c r="AO28" s="130"/>
      <c r="AP28" s="130"/>
      <c r="AQ28" s="131"/>
      <c r="AR28" s="129"/>
      <c r="AS28" s="130"/>
      <c r="AT28" s="131"/>
      <c r="AU28" s="995">
        <f t="shared" si="3"/>
        <v>0</v>
      </c>
      <c r="AV28" s="996"/>
      <c r="AW28" s="997">
        <f t="shared" si="1"/>
        <v>0</v>
      </c>
      <c r="AX28" s="998"/>
      <c r="AY28" s="965"/>
      <c r="AZ28" s="966"/>
      <c r="BA28" s="966"/>
      <c r="BB28" s="966"/>
      <c r="BC28" s="966"/>
      <c r="BD28" s="967"/>
    </row>
    <row r="29" spans="1:56" ht="36.75" customHeight="1" x14ac:dyDescent="0.15">
      <c r="A29" s="115"/>
      <c r="B29" s="128">
        <f t="shared" si="2"/>
        <v>16</v>
      </c>
      <c r="C29" s="985"/>
      <c r="D29" s="986"/>
      <c r="E29" s="987"/>
      <c r="F29" s="988"/>
      <c r="G29" s="989"/>
      <c r="H29" s="990"/>
      <c r="I29" s="990"/>
      <c r="J29" s="990"/>
      <c r="K29" s="991"/>
      <c r="L29" s="992"/>
      <c r="M29" s="993"/>
      <c r="N29" s="993"/>
      <c r="O29" s="994"/>
      <c r="P29" s="129"/>
      <c r="Q29" s="130"/>
      <c r="R29" s="130"/>
      <c r="S29" s="130"/>
      <c r="T29" s="130"/>
      <c r="U29" s="130"/>
      <c r="V29" s="131"/>
      <c r="W29" s="129"/>
      <c r="X29" s="130"/>
      <c r="Y29" s="130"/>
      <c r="Z29" s="130"/>
      <c r="AA29" s="130"/>
      <c r="AB29" s="130"/>
      <c r="AC29" s="131"/>
      <c r="AD29" s="129"/>
      <c r="AE29" s="130"/>
      <c r="AF29" s="130"/>
      <c r="AG29" s="130"/>
      <c r="AH29" s="130"/>
      <c r="AI29" s="130"/>
      <c r="AJ29" s="131"/>
      <c r="AK29" s="129"/>
      <c r="AL29" s="130"/>
      <c r="AM29" s="130"/>
      <c r="AN29" s="130"/>
      <c r="AO29" s="130"/>
      <c r="AP29" s="130"/>
      <c r="AQ29" s="131"/>
      <c r="AR29" s="129"/>
      <c r="AS29" s="130"/>
      <c r="AT29" s="131"/>
      <c r="AU29" s="995">
        <f t="shared" si="3"/>
        <v>0</v>
      </c>
      <c r="AV29" s="996"/>
      <c r="AW29" s="997">
        <f t="shared" si="1"/>
        <v>0</v>
      </c>
      <c r="AX29" s="998"/>
      <c r="AY29" s="965"/>
      <c r="AZ29" s="966"/>
      <c r="BA29" s="966"/>
      <c r="BB29" s="966"/>
      <c r="BC29" s="966"/>
      <c r="BD29" s="967"/>
    </row>
    <row r="30" spans="1:56" ht="36.75" customHeight="1" x14ac:dyDescent="0.15">
      <c r="A30" s="115"/>
      <c r="B30" s="128">
        <f t="shared" si="2"/>
        <v>17</v>
      </c>
      <c r="C30" s="985"/>
      <c r="D30" s="986"/>
      <c r="E30" s="987"/>
      <c r="F30" s="988"/>
      <c r="G30" s="989"/>
      <c r="H30" s="990"/>
      <c r="I30" s="990"/>
      <c r="J30" s="990"/>
      <c r="K30" s="991"/>
      <c r="L30" s="992"/>
      <c r="M30" s="993"/>
      <c r="N30" s="993"/>
      <c r="O30" s="994"/>
      <c r="P30" s="129"/>
      <c r="Q30" s="130"/>
      <c r="R30" s="130"/>
      <c r="S30" s="130"/>
      <c r="T30" s="130"/>
      <c r="U30" s="130"/>
      <c r="V30" s="131"/>
      <c r="W30" s="129"/>
      <c r="X30" s="130"/>
      <c r="Y30" s="130"/>
      <c r="Z30" s="130"/>
      <c r="AA30" s="130"/>
      <c r="AB30" s="130"/>
      <c r="AC30" s="131"/>
      <c r="AD30" s="129"/>
      <c r="AE30" s="130"/>
      <c r="AF30" s="130"/>
      <c r="AG30" s="130"/>
      <c r="AH30" s="130"/>
      <c r="AI30" s="130"/>
      <c r="AJ30" s="131"/>
      <c r="AK30" s="129"/>
      <c r="AL30" s="130"/>
      <c r="AM30" s="130"/>
      <c r="AN30" s="130"/>
      <c r="AO30" s="130"/>
      <c r="AP30" s="130"/>
      <c r="AQ30" s="131"/>
      <c r="AR30" s="129"/>
      <c r="AS30" s="130"/>
      <c r="AT30" s="131"/>
      <c r="AU30" s="995">
        <f t="shared" si="3"/>
        <v>0</v>
      </c>
      <c r="AV30" s="996"/>
      <c r="AW30" s="997">
        <f t="shared" si="1"/>
        <v>0</v>
      </c>
      <c r="AX30" s="998"/>
      <c r="AY30" s="965"/>
      <c r="AZ30" s="966"/>
      <c r="BA30" s="966"/>
      <c r="BB30" s="966"/>
      <c r="BC30" s="966"/>
      <c r="BD30" s="967"/>
    </row>
    <row r="31" spans="1:56" ht="36.75" customHeight="1" thickBot="1" x14ac:dyDescent="0.2">
      <c r="A31" s="115"/>
      <c r="B31" s="132">
        <f t="shared" si="2"/>
        <v>18</v>
      </c>
      <c r="C31" s="968"/>
      <c r="D31" s="969"/>
      <c r="E31" s="970"/>
      <c r="F31" s="971"/>
      <c r="G31" s="972"/>
      <c r="H31" s="973"/>
      <c r="I31" s="973"/>
      <c r="J31" s="973"/>
      <c r="K31" s="974"/>
      <c r="L31" s="975"/>
      <c r="M31" s="976"/>
      <c r="N31" s="976"/>
      <c r="O31" s="977"/>
      <c r="P31" s="133"/>
      <c r="Q31" s="134"/>
      <c r="R31" s="134"/>
      <c r="S31" s="134"/>
      <c r="T31" s="134"/>
      <c r="U31" s="134"/>
      <c r="V31" s="135"/>
      <c r="W31" s="133"/>
      <c r="X31" s="134"/>
      <c r="Y31" s="134"/>
      <c r="Z31" s="134"/>
      <c r="AA31" s="134"/>
      <c r="AB31" s="134"/>
      <c r="AC31" s="135"/>
      <c r="AD31" s="133"/>
      <c r="AE31" s="134"/>
      <c r="AF31" s="134"/>
      <c r="AG31" s="134"/>
      <c r="AH31" s="134"/>
      <c r="AI31" s="134"/>
      <c r="AJ31" s="135"/>
      <c r="AK31" s="133"/>
      <c r="AL31" s="134"/>
      <c r="AM31" s="134"/>
      <c r="AN31" s="134"/>
      <c r="AO31" s="134"/>
      <c r="AP31" s="134"/>
      <c r="AQ31" s="135"/>
      <c r="AR31" s="133"/>
      <c r="AS31" s="134"/>
      <c r="AT31" s="135"/>
      <c r="AU31" s="978">
        <f t="shared" si="3"/>
        <v>0</v>
      </c>
      <c r="AV31" s="979"/>
      <c r="AW31" s="980">
        <f t="shared" si="1"/>
        <v>0</v>
      </c>
      <c r="AX31" s="981"/>
      <c r="AY31" s="982"/>
      <c r="AZ31" s="983"/>
      <c r="BA31" s="983"/>
      <c r="BB31" s="983"/>
      <c r="BC31" s="983"/>
      <c r="BD31" s="984"/>
    </row>
    <row r="32" spans="1:56" ht="20.25" customHeight="1" x14ac:dyDescent="0.15">
      <c r="A32" s="115"/>
      <c r="B32" s="115"/>
      <c r="C32" s="136"/>
      <c r="D32" s="137"/>
      <c r="E32" s="138"/>
      <c r="F32" s="115"/>
      <c r="G32" s="115"/>
      <c r="H32" s="115"/>
      <c r="I32" s="115"/>
      <c r="J32" s="115"/>
      <c r="K32" s="115"/>
      <c r="L32" s="115"/>
      <c r="M32" s="115"/>
      <c r="N32" s="115"/>
      <c r="O32" s="115"/>
      <c r="P32" s="115"/>
      <c r="Q32" s="115"/>
      <c r="R32" s="115"/>
      <c r="S32" s="115"/>
      <c r="T32" s="115"/>
      <c r="U32" s="115"/>
      <c r="V32" s="115"/>
      <c r="W32" s="115"/>
      <c r="X32" s="115"/>
      <c r="Y32" s="115"/>
      <c r="Z32" s="115"/>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row r="33" spans="1:56" ht="20.25" customHeight="1" x14ac:dyDescent="0.15">
      <c r="A33" s="115"/>
      <c r="B33" s="107" t="s">
        <v>632</v>
      </c>
      <c r="C33" s="107"/>
      <c r="D33" s="107"/>
      <c r="E33" s="107"/>
      <c r="F33" s="107"/>
      <c r="G33" s="107"/>
      <c r="H33" s="107"/>
      <c r="I33" s="107"/>
      <c r="J33" s="107"/>
      <c r="K33" s="107"/>
      <c r="L33" s="114"/>
      <c r="M33" s="107"/>
      <c r="N33" s="107"/>
      <c r="O33" s="107"/>
      <c r="P33" s="107"/>
      <c r="Q33" s="107"/>
      <c r="R33" s="107"/>
      <c r="S33" s="107"/>
      <c r="T33" s="107" t="s">
        <v>633</v>
      </c>
      <c r="U33" s="107"/>
      <c r="V33" s="107"/>
      <c r="W33" s="107"/>
      <c r="X33" s="107"/>
      <c r="Y33" s="107"/>
      <c r="Z33" s="139"/>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row>
    <row r="34" spans="1:56" ht="20.25" customHeight="1" x14ac:dyDescent="0.15">
      <c r="A34" s="115"/>
      <c r="B34" s="107"/>
      <c r="C34" s="963" t="s">
        <v>634</v>
      </c>
      <c r="D34" s="963"/>
      <c r="E34" s="963" t="s">
        <v>635</v>
      </c>
      <c r="F34" s="963"/>
      <c r="G34" s="963"/>
      <c r="H34" s="963"/>
      <c r="I34" s="107"/>
      <c r="J34" s="964" t="s">
        <v>636</v>
      </c>
      <c r="K34" s="964"/>
      <c r="L34" s="964"/>
      <c r="M34" s="964"/>
      <c r="N34" s="107"/>
      <c r="O34" s="107"/>
      <c r="P34" s="140" t="s">
        <v>637</v>
      </c>
      <c r="Q34" s="140"/>
      <c r="R34" s="107"/>
      <c r="S34" s="107"/>
      <c r="T34" s="938" t="s">
        <v>638</v>
      </c>
      <c r="U34" s="940"/>
      <c r="V34" s="938" t="s">
        <v>639</v>
      </c>
      <c r="W34" s="939"/>
      <c r="X34" s="939"/>
      <c r="Y34" s="940"/>
      <c r="Z34" s="139"/>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row>
    <row r="35" spans="1:56" ht="20.25" customHeight="1" x14ac:dyDescent="0.15">
      <c r="A35" s="115"/>
      <c r="B35" s="107"/>
      <c r="C35" s="937"/>
      <c r="D35" s="937"/>
      <c r="E35" s="937" t="s">
        <v>640</v>
      </c>
      <c r="F35" s="937"/>
      <c r="G35" s="937" t="s">
        <v>641</v>
      </c>
      <c r="H35" s="937"/>
      <c r="I35" s="107"/>
      <c r="J35" s="937" t="s">
        <v>640</v>
      </c>
      <c r="K35" s="937"/>
      <c r="L35" s="937" t="s">
        <v>641</v>
      </c>
      <c r="M35" s="937"/>
      <c r="N35" s="107"/>
      <c r="O35" s="107"/>
      <c r="P35" s="140" t="s">
        <v>642</v>
      </c>
      <c r="Q35" s="140"/>
      <c r="R35" s="107"/>
      <c r="S35" s="107"/>
      <c r="T35" s="938" t="s">
        <v>643</v>
      </c>
      <c r="U35" s="940"/>
      <c r="V35" s="938" t="s">
        <v>644</v>
      </c>
      <c r="W35" s="939"/>
      <c r="X35" s="939"/>
      <c r="Y35" s="940"/>
      <c r="Z35" s="141"/>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row>
    <row r="36" spans="1:56" ht="20.25" customHeight="1" x14ac:dyDescent="0.15">
      <c r="A36" s="115"/>
      <c r="B36" s="107"/>
      <c r="C36" s="938" t="s">
        <v>643</v>
      </c>
      <c r="D36" s="940"/>
      <c r="E36" s="955">
        <f>SUMIFS($AU$14:$AV$31,$C$14:$D$31,"介護支援専門員",$E$14:$F$31,"A")</f>
        <v>344</v>
      </c>
      <c r="F36" s="956"/>
      <c r="G36" s="957">
        <f>SUMIFS($AW$14:$AX$31,$C$14:$D$31,"介護支援専門員",$E$14:$F$31,"A")</f>
        <v>80.26666666666668</v>
      </c>
      <c r="H36" s="958"/>
      <c r="I36" s="142"/>
      <c r="J36" s="959">
        <v>0</v>
      </c>
      <c r="K36" s="960"/>
      <c r="L36" s="959">
        <v>0</v>
      </c>
      <c r="M36" s="960"/>
      <c r="N36" s="142"/>
      <c r="O36" s="142"/>
      <c r="P36" s="959">
        <v>2</v>
      </c>
      <c r="Q36" s="960"/>
      <c r="R36" s="107"/>
      <c r="S36" s="107"/>
      <c r="T36" s="938" t="s">
        <v>645</v>
      </c>
      <c r="U36" s="940"/>
      <c r="V36" s="938" t="s">
        <v>646</v>
      </c>
      <c r="W36" s="939"/>
      <c r="X36" s="939"/>
      <c r="Y36" s="940"/>
      <c r="Z36" s="143"/>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row>
    <row r="37" spans="1:56" ht="20.25" customHeight="1" x14ac:dyDescent="0.15">
      <c r="A37" s="115"/>
      <c r="B37" s="107"/>
      <c r="C37" s="938" t="s">
        <v>645</v>
      </c>
      <c r="D37" s="940"/>
      <c r="E37" s="955">
        <f>SUMIFS($AU$14:$AV$31,$C$14:$D$31,"介護支援専門員",$E$14:$F$31,"B")</f>
        <v>88</v>
      </c>
      <c r="F37" s="956"/>
      <c r="G37" s="957">
        <f>SUMIFS($AW$14:$AX$31,$C$14:$D$31,"介護支援専門員",$E$14:$F$31,"B")</f>
        <v>20.533333333333335</v>
      </c>
      <c r="H37" s="958"/>
      <c r="I37" s="142"/>
      <c r="J37" s="959">
        <v>0</v>
      </c>
      <c r="K37" s="960"/>
      <c r="L37" s="959">
        <v>0</v>
      </c>
      <c r="M37" s="960"/>
      <c r="N37" s="142"/>
      <c r="O37" s="142"/>
      <c r="P37" s="959">
        <v>1</v>
      </c>
      <c r="Q37" s="960"/>
      <c r="R37" s="107"/>
      <c r="S37" s="107"/>
      <c r="T37" s="938" t="s">
        <v>647</v>
      </c>
      <c r="U37" s="940"/>
      <c r="V37" s="938" t="s">
        <v>648</v>
      </c>
      <c r="W37" s="939"/>
      <c r="X37" s="939"/>
      <c r="Y37" s="940"/>
      <c r="Z37" s="143"/>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row>
    <row r="38" spans="1:56" ht="20.25" customHeight="1" x14ac:dyDescent="0.15">
      <c r="A38" s="115"/>
      <c r="B38" s="107"/>
      <c r="C38" s="938" t="s">
        <v>647</v>
      </c>
      <c r="D38" s="940"/>
      <c r="E38" s="955">
        <f>SUMIFS($AU$14:$AV$31,$C$14:$D$31,"介護支援専門員",$E$14:$F$31,"C")</f>
        <v>84</v>
      </c>
      <c r="F38" s="956"/>
      <c r="G38" s="957">
        <f>SUMIFS($AW$14:$AX$31,$C$14:$D$31,"介護支援専門員",$E$14:$F$31,"C")</f>
        <v>19.600000000000001</v>
      </c>
      <c r="H38" s="958"/>
      <c r="I38" s="142"/>
      <c r="J38" s="959">
        <v>84</v>
      </c>
      <c r="K38" s="960"/>
      <c r="L38" s="961">
        <v>19.600000000000001</v>
      </c>
      <c r="M38" s="962"/>
      <c r="N38" s="142"/>
      <c r="O38" s="142"/>
      <c r="P38" s="955" t="s">
        <v>649</v>
      </c>
      <c r="Q38" s="956"/>
      <c r="R38" s="107"/>
      <c r="S38" s="107"/>
      <c r="T38" s="938" t="s">
        <v>650</v>
      </c>
      <c r="U38" s="940"/>
      <c r="V38" s="938" t="s">
        <v>651</v>
      </c>
      <c r="W38" s="939"/>
      <c r="X38" s="939"/>
      <c r="Y38" s="940"/>
      <c r="Z38" s="144"/>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row>
    <row r="39" spans="1:56" ht="20.25" customHeight="1" x14ac:dyDescent="0.15">
      <c r="A39" s="115"/>
      <c r="B39" s="107"/>
      <c r="C39" s="938" t="s">
        <v>650</v>
      </c>
      <c r="D39" s="940"/>
      <c r="E39" s="955">
        <f>SUMIFS($AU$14:$AV$31,$C$14:$D$31,"介護支援専門員",$E$14:$F$31,"D")</f>
        <v>0</v>
      </c>
      <c r="F39" s="956"/>
      <c r="G39" s="957">
        <f>SUMIFS($AW$14:$AX$31,$C$14:$D$31,"介護支援専門員",$E$14:$F$31,"D")</f>
        <v>0</v>
      </c>
      <c r="H39" s="958"/>
      <c r="I39" s="142"/>
      <c r="J39" s="959">
        <v>0</v>
      </c>
      <c r="K39" s="960"/>
      <c r="L39" s="961">
        <v>0</v>
      </c>
      <c r="M39" s="962"/>
      <c r="N39" s="142"/>
      <c r="O39" s="142"/>
      <c r="P39" s="955" t="s">
        <v>649</v>
      </c>
      <c r="Q39" s="956"/>
      <c r="R39" s="107"/>
      <c r="S39" s="107"/>
      <c r="T39" s="107"/>
      <c r="U39" s="953"/>
      <c r="V39" s="953"/>
      <c r="W39" s="954"/>
      <c r="X39" s="954"/>
      <c r="Y39" s="145"/>
      <c r="Z39" s="14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row>
    <row r="40" spans="1:56" ht="20.25" customHeight="1" x14ac:dyDescent="0.15">
      <c r="A40" s="115"/>
      <c r="B40" s="107"/>
      <c r="C40" s="938" t="s">
        <v>652</v>
      </c>
      <c r="D40" s="940"/>
      <c r="E40" s="955">
        <f>SUM(E36:F39)</f>
        <v>516</v>
      </c>
      <c r="F40" s="956"/>
      <c r="G40" s="957">
        <f>SUM(G36:H39)</f>
        <v>120.4</v>
      </c>
      <c r="H40" s="958"/>
      <c r="I40" s="142"/>
      <c r="J40" s="955">
        <f>SUM(J36:K39)</f>
        <v>84</v>
      </c>
      <c r="K40" s="956"/>
      <c r="L40" s="955">
        <f>SUM(L36:M39)</f>
        <v>19.600000000000001</v>
      </c>
      <c r="M40" s="956"/>
      <c r="N40" s="142"/>
      <c r="O40" s="142"/>
      <c r="P40" s="955">
        <f>SUM(P36:Q37)</f>
        <v>3</v>
      </c>
      <c r="Q40" s="956"/>
      <c r="R40" s="107"/>
      <c r="S40" s="107"/>
      <c r="T40" s="107"/>
      <c r="U40" s="953"/>
      <c r="V40" s="953"/>
      <c r="W40" s="954"/>
      <c r="X40" s="954"/>
      <c r="Y40" s="146"/>
      <c r="Z40" s="146"/>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row>
    <row r="41" spans="1:56" ht="20.25" customHeight="1" x14ac:dyDescent="0.15">
      <c r="A41" s="115"/>
      <c r="B41" s="107"/>
      <c r="C41" s="107"/>
      <c r="D41" s="107"/>
      <c r="E41" s="107"/>
      <c r="F41" s="107"/>
      <c r="G41" s="107"/>
      <c r="H41" s="107"/>
      <c r="I41" s="107"/>
      <c r="J41" s="107"/>
      <c r="K41" s="107"/>
      <c r="L41" s="114"/>
      <c r="M41" s="107"/>
      <c r="N41" s="107"/>
      <c r="O41" s="107"/>
      <c r="P41" s="107"/>
      <c r="Q41" s="107"/>
      <c r="R41" s="107"/>
      <c r="S41" s="107"/>
      <c r="T41" s="107"/>
      <c r="U41" s="139"/>
      <c r="V41" s="139"/>
      <c r="W41" s="139"/>
      <c r="X41" s="139"/>
      <c r="Y41" s="139"/>
      <c r="Z41" s="139"/>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row>
    <row r="42" spans="1:56" ht="20.25" customHeight="1" x14ac:dyDescent="0.15">
      <c r="A42" s="115"/>
      <c r="B42" s="107"/>
      <c r="C42" s="114" t="s">
        <v>653</v>
      </c>
      <c r="D42" s="107"/>
      <c r="E42" s="107"/>
      <c r="F42" s="107"/>
      <c r="G42" s="107"/>
      <c r="H42" s="107"/>
      <c r="I42" s="147" t="s">
        <v>654</v>
      </c>
      <c r="J42" s="947" t="s">
        <v>607</v>
      </c>
      <c r="K42" s="948"/>
      <c r="L42" s="148"/>
      <c r="M42" s="147"/>
      <c r="N42" s="107"/>
      <c r="O42" s="107"/>
      <c r="P42" s="107"/>
      <c r="Q42" s="107"/>
      <c r="R42" s="107"/>
      <c r="S42" s="107"/>
      <c r="T42" s="107"/>
      <c r="U42" s="149"/>
      <c r="V42" s="139"/>
      <c r="W42" s="139"/>
      <c r="X42" s="139"/>
      <c r="Y42" s="139"/>
      <c r="Z42" s="139"/>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row>
    <row r="43" spans="1:56" ht="20.25" customHeight="1" x14ac:dyDescent="0.15">
      <c r="A43" s="115"/>
      <c r="B43" s="107"/>
      <c r="C43" s="107" t="s">
        <v>655</v>
      </c>
      <c r="D43" s="107"/>
      <c r="E43" s="107"/>
      <c r="F43" s="107"/>
      <c r="G43" s="107"/>
      <c r="H43" s="107" t="s">
        <v>656</v>
      </c>
      <c r="I43" s="107"/>
      <c r="J43" s="107"/>
      <c r="K43" s="107"/>
      <c r="L43" s="114"/>
      <c r="M43" s="107"/>
      <c r="N43" s="107"/>
      <c r="O43" s="107"/>
      <c r="P43" s="107"/>
      <c r="Q43" s="107"/>
      <c r="R43" s="107"/>
      <c r="S43" s="107"/>
      <c r="T43" s="107"/>
      <c r="U43" s="139"/>
      <c r="V43" s="139"/>
      <c r="W43" s="139"/>
      <c r="X43" s="139"/>
      <c r="Y43" s="139"/>
      <c r="Z43" s="139"/>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row>
    <row r="44" spans="1:56" ht="20.25" customHeight="1" x14ac:dyDescent="0.15">
      <c r="A44" s="115"/>
      <c r="B44" s="107"/>
      <c r="C44" s="107" t="str">
        <f>IF($J$42="週","対象時間数（週平均）","対象時間数（当月合計）")</f>
        <v>対象時間数（当月合計）</v>
      </c>
      <c r="D44" s="107"/>
      <c r="E44" s="107"/>
      <c r="F44" s="107"/>
      <c r="G44" s="107"/>
      <c r="H44" s="107" t="str">
        <f>IF($J$42="週","週に勤務すべき時間数","当月に勤務すべき時間数")</f>
        <v>当月に勤務すべき時間数</v>
      </c>
      <c r="I44" s="107"/>
      <c r="J44" s="107"/>
      <c r="K44" s="107"/>
      <c r="L44" s="114"/>
      <c r="M44" s="937" t="s">
        <v>657</v>
      </c>
      <c r="N44" s="937"/>
      <c r="O44" s="937"/>
      <c r="P44" s="937"/>
      <c r="Q44" s="107"/>
      <c r="R44" s="107"/>
      <c r="S44" s="107"/>
      <c r="T44" s="107"/>
      <c r="U44" s="139"/>
      <c r="V44" s="139"/>
      <c r="W44" s="139"/>
      <c r="X44" s="139"/>
      <c r="Y44" s="139"/>
      <c r="Z44" s="139"/>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row>
    <row r="45" spans="1:56" ht="20.25" customHeight="1" x14ac:dyDescent="0.15">
      <c r="A45" s="115"/>
      <c r="B45" s="107"/>
      <c r="C45" s="949">
        <f>IF($J$42="週",L40,J40)</f>
        <v>84</v>
      </c>
      <c r="D45" s="950"/>
      <c r="E45" s="950"/>
      <c r="F45" s="951"/>
      <c r="G45" s="150" t="s">
        <v>658</v>
      </c>
      <c r="H45" s="938">
        <f>IF($J$42="週",$AV$5,$AZ$5)</f>
        <v>176</v>
      </c>
      <c r="I45" s="939"/>
      <c r="J45" s="939"/>
      <c r="K45" s="940"/>
      <c r="L45" s="150" t="s">
        <v>659</v>
      </c>
      <c r="M45" s="941">
        <f>ROUNDDOWN(C45/H45,1)</f>
        <v>0.4</v>
      </c>
      <c r="N45" s="942"/>
      <c r="O45" s="942"/>
      <c r="P45" s="943"/>
      <c r="Q45" s="107"/>
      <c r="R45" s="107"/>
      <c r="S45" s="107"/>
      <c r="T45" s="107"/>
      <c r="U45" s="952"/>
      <c r="V45" s="952"/>
      <c r="W45" s="952"/>
      <c r="X45" s="952"/>
      <c r="Y45" s="143"/>
      <c r="Z45" s="139"/>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row>
    <row r="46" spans="1:56" ht="20.25" customHeight="1" x14ac:dyDescent="0.15">
      <c r="A46" s="115"/>
      <c r="B46" s="107"/>
      <c r="C46" s="107"/>
      <c r="D46" s="107"/>
      <c r="E46" s="107"/>
      <c r="F46" s="107"/>
      <c r="G46" s="107"/>
      <c r="H46" s="107"/>
      <c r="I46" s="107"/>
      <c r="J46" s="107"/>
      <c r="K46" s="107"/>
      <c r="L46" s="114"/>
      <c r="M46" s="107" t="s">
        <v>660</v>
      </c>
      <c r="N46" s="107"/>
      <c r="O46" s="107"/>
      <c r="P46" s="107"/>
      <c r="Q46" s="107"/>
      <c r="R46" s="107"/>
      <c r="S46" s="107"/>
      <c r="T46" s="107"/>
      <c r="U46" s="139"/>
      <c r="V46" s="139"/>
      <c r="W46" s="139"/>
      <c r="X46" s="139"/>
      <c r="Y46" s="139"/>
      <c r="Z46" s="139"/>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row>
    <row r="47" spans="1:56" ht="20.25" customHeight="1" x14ac:dyDescent="0.15">
      <c r="A47" s="115"/>
      <c r="B47" s="107"/>
      <c r="C47" s="107" t="s">
        <v>661</v>
      </c>
      <c r="D47" s="107"/>
      <c r="E47" s="107"/>
      <c r="F47" s="107"/>
      <c r="G47" s="107"/>
      <c r="H47" s="107"/>
      <c r="I47" s="107"/>
      <c r="J47" s="107"/>
      <c r="K47" s="107"/>
      <c r="L47" s="114"/>
      <c r="M47" s="107"/>
      <c r="N47" s="107"/>
      <c r="O47" s="107"/>
      <c r="P47" s="107"/>
      <c r="Q47" s="107"/>
      <c r="R47" s="107"/>
      <c r="S47" s="107"/>
      <c r="T47" s="107"/>
      <c r="U47" s="107"/>
      <c r="V47" s="151"/>
      <c r="W47" s="152"/>
      <c r="X47" s="152"/>
      <c r="Y47" s="107"/>
      <c r="Z47" s="107"/>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row>
    <row r="48" spans="1:56" ht="20.25" customHeight="1" x14ac:dyDescent="0.15">
      <c r="A48" s="115"/>
      <c r="B48" s="107"/>
      <c r="C48" s="107" t="s">
        <v>637</v>
      </c>
      <c r="D48" s="107"/>
      <c r="E48" s="107"/>
      <c r="F48" s="107"/>
      <c r="G48" s="107"/>
      <c r="H48" s="107"/>
      <c r="I48" s="107"/>
      <c r="J48" s="107"/>
      <c r="K48" s="107"/>
      <c r="L48" s="114"/>
      <c r="M48" s="150"/>
      <c r="N48" s="150"/>
      <c r="O48" s="150"/>
      <c r="P48" s="150"/>
      <c r="Q48" s="107"/>
      <c r="R48" s="107"/>
      <c r="S48" s="107"/>
      <c r="T48" s="107"/>
      <c r="U48" s="107"/>
      <c r="V48" s="151"/>
      <c r="W48" s="152"/>
      <c r="X48" s="152"/>
      <c r="Y48" s="107"/>
      <c r="Z48" s="107"/>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row>
    <row r="49" spans="1:58" ht="20.25" customHeight="1" x14ac:dyDescent="0.15">
      <c r="A49" s="115"/>
      <c r="B49" s="107"/>
      <c r="C49" s="107" t="s">
        <v>662</v>
      </c>
      <c r="D49" s="107"/>
      <c r="E49" s="107"/>
      <c r="F49" s="107"/>
      <c r="G49" s="107"/>
      <c r="H49" s="107" t="s">
        <v>663</v>
      </c>
      <c r="I49" s="107"/>
      <c r="J49" s="107"/>
      <c r="K49" s="107"/>
      <c r="L49" s="107"/>
      <c r="M49" s="937" t="s">
        <v>652</v>
      </c>
      <c r="N49" s="937"/>
      <c r="O49" s="937"/>
      <c r="P49" s="937"/>
      <c r="Q49" s="107"/>
      <c r="R49" s="107"/>
      <c r="S49" s="107"/>
      <c r="T49" s="107"/>
      <c r="U49" s="107"/>
      <c r="V49" s="151"/>
      <c r="W49" s="152"/>
      <c r="X49" s="152"/>
      <c r="Y49" s="107"/>
      <c r="Z49" s="107"/>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row>
    <row r="50" spans="1:58" ht="20.25" customHeight="1" x14ac:dyDescent="0.15">
      <c r="A50" s="115"/>
      <c r="B50" s="107"/>
      <c r="C50" s="938">
        <f>P40</f>
        <v>3</v>
      </c>
      <c r="D50" s="939"/>
      <c r="E50" s="939"/>
      <c r="F50" s="940"/>
      <c r="G50" s="150" t="s">
        <v>664</v>
      </c>
      <c r="H50" s="941">
        <f>M45</f>
        <v>0.4</v>
      </c>
      <c r="I50" s="942"/>
      <c r="J50" s="942"/>
      <c r="K50" s="943"/>
      <c r="L50" s="150" t="s">
        <v>659</v>
      </c>
      <c r="M50" s="944">
        <f>ROUNDDOWN(C50+H50,1)</f>
        <v>3.4</v>
      </c>
      <c r="N50" s="945"/>
      <c r="O50" s="945"/>
      <c r="P50" s="946"/>
      <c r="Q50" s="107"/>
      <c r="R50" s="107"/>
      <c r="S50" s="107"/>
      <c r="T50" s="107"/>
      <c r="U50" s="107"/>
      <c r="V50" s="151"/>
      <c r="W50" s="152"/>
      <c r="X50" s="152"/>
      <c r="Y50" s="107"/>
      <c r="Z50" s="107"/>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row>
    <row r="51" spans="1:58" ht="20.25" customHeight="1" x14ac:dyDescent="0.15">
      <c r="A51" s="115"/>
      <c r="B51" s="107"/>
      <c r="C51" s="107"/>
      <c r="D51" s="107"/>
      <c r="E51" s="107"/>
      <c r="F51" s="107"/>
      <c r="G51" s="107"/>
      <c r="H51" s="107"/>
      <c r="I51" s="107"/>
      <c r="J51" s="107"/>
      <c r="K51" s="107"/>
      <c r="L51" s="107"/>
      <c r="M51" s="107"/>
      <c r="N51" s="114"/>
      <c r="O51" s="107"/>
      <c r="P51" s="107"/>
      <c r="Q51" s="107"/>
      <c r="R51" s="107"/>
      <c r="S51" s="107"/>
      <c r="T51" s="107"/>
      <c r="U51" s="107"/>
      <c r="V51" s="151"/>
      <c r="W51" s="152"/>
      <c r="X51" s="152"/>
      <c r="Y51" s="107"/>
      <c r="Z51" s="107"/>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row>
    <row r="52" spans="1:58" ht="20.25" customHeight="1" x14ac:dyDescent="0.15">
      <c r="C52" s="159"/>
      <c r="D52" s="159"/>
      <c r="T52" s="159"/>
      <c r="AJ52" s="160"/>
      <c r="AK52" s="161"/>
      <c r="AL52" s="161"/>
      <c r="BE52" s="161"/>
    </row>
    <row r="53" spans="1:58" ht="20.25" customHeight="1" x14ac:dyDescent="0.15">
      <c r="C53" s="159"/>
      <c r="D53" s="159"/>
      <c r="U53" s="159"/>
      <c r="AK53" s="160"/>
      <c r="AL53" s="161"/>
      <c r="AM53" s="161"/>
      <c r="BF53" s="161"/>
    </row>
    <row r="54" spans="1:58" ht="20.25" customHeight="1" x14ac:dyDescent="0.15">
      <c r="D54" s="159"/>
      <c r="U54" s="159"/>
      <c r="AK54" s="160"/>
      <c r="AL54" s="161"/>
      <c r="AM54" s="161"/>
      <c r="BF54" s="161"/>
    </row>
    <row r="55" spans="1:58" ht="20.25" customHeight="1" x14ac:dyDescent="0.15">
      <c r="C55" s="159"/>
      <c r="D55" s="159"/>
      <c r="U55" s="159"/>
      <c r="AK55" s="160"/>
      <c r="AL55" s="161"/>
      <c r="AM55" s="161"/>
      <c r="BF55" s="161"/>
    </row>
    <row r="56" spans="1:58" ht="20.25" customHeight="1" x14ac:dyDescent="0.15">
      <c r="C56" s="160"/>
      <c r="D56" s="160"/>
      <c r="E56" s="160"/>
      <c r="F56" s="160"/>
      <c r="G56" s="160"/>
      <c r="H56" s="160"/>
      <c r="I56" s="160"/>
      <c r="J56" s="160"/>
      <c r="K56" s="160"/>
      <c r="L56" s="160"/>
      <c r="M56" s="160"/>
      <c r="N56" s="160"/>
      <c r="O56" s="160"/>
      <c r="P56" s="160"/>
      <c r="Q56" s="160"/>
      <c r="R56" s="160"/>
      <c r="S56" s="160"/>
      <c r="T56" s="160"/>
      <c r="U56" s="161"/>
      <c r="V56" s="161"/>
      <c r="W56" s="160"/>
      <c r="X56" s="160"/>
      <c r="Y56" s="160"/>
      <c r="Z56" s="160"/>
      <c r="AA56" s="160"/>
      <c r="AB56" s="160"/>
      <c r="AC56" s="160"/>
      <c r="AD56" s="160"/>
      <c r="AE56" s="160"/>
      <c r="AF56" s="160"/>
      <c r="AG56" s="160"/>
      <c r="AH56" s="160"/>
      <c r="AI56" s="160"/>
      <c r="AJ56" s="160"/>
      <c r="AK56" s="160"/>
      <c r="AL56" s="161"/>
      <c r="AM56" s="161"/>
      <c r="BF56" s="161"/>
    </row>
    <row r="57" spans="1:58" ht="20.25" customHeight="1" x14ac:dyDescent="0.15">
      <c r="C57" s="160"/>
      <c r="D57" s="160"/>
      <c r="E57" s="160"/>
      <c r="F57" s="160"/>
      <c r="G57" s="160"/>
      <c r="H57" s="160"/>
      <c r="I57" s="160"/>
      <c r="J57" s="160"/>
      <c r="K57" s="160"/>
      <c r="L57" s="160"/>
      <c r="M57" s="160"/>
      <c r="N57" s="160"/>
      <c r="O57" s="160"/>
      <c r="P57" s="160"/>
      <c r="Q57" s="160"/>
      <c r="R57" s="160"/>
      <c r="S57" s="160"/>
      <c r="T57" s="160"/>
      <c r="U57" s="161"/>
      <c r="V57" s="161"/>
      <c r="W57" s="160"/>
      <c r="X57" s="160"/>
      <c r="Y57" s="160"/>
      <c r="Z57" s="160"/>
      <c r="AA57" s="160"/>
      <c r="AB57" s="160"/>
      <c r="AC57" s="160"/>
      <c r="AD57" s="160"/>
      <c r="AE57" s="160"/>
      <c r="AF57" s="160"/>
      <c r="AG57" s="160"/>
      <c r="AH57" s="160"/>
      <c r="AI57" s="160"/>
      <c r="AJ57" s="160"/>
      <c r="AK57" s="160"/>
      <c r="AL57" s="161"/>
      <c r="AM57" s="161"/>
      <c r="BF57" s="161"/>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12"/>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6FD3B1E9-590A-47C0-83BC-26961941247C}"/>
    <dataValidation type="list" allowBlank="1" showInputMessage="1" sqref="E14:F31" xr:uid="{4F08818A-1057-47E2-8ED6-33108D3BB072}">
      <formula1>"A, B, C, D"</formula1>
    </dataValidation>
    <dataValidation type="list" allowBlank="1" showInputMessage="1" showErrorMessage="1" sqref="AZ4:BC4" xr:uid="{70E504FC-C598-4449-85C1-C6D87A08B0FF}">
      <formula1>"予定,実績,予定・実績"</formula1>
    </dataValidation>
    <dataValidation type="list" errorStyle="warning" allowBlank="1" showInputMessage="1" error="リストにない場合のみ、入力してください。" sqref="G14:K31" xr:uid="{F0C3C9EC-6BFA-46C2-BEB0-0688AFDF61AF}">
      <formula1>INDIRECT(C14)</formula1>
    </dataValidation>
    <dataValidation type="list" allowBlank="1" showInputMessage="1" sqref="C14:D31" xr:uid="{8B86BFCE-9EE5-4DA0-A7FF-C311B8550FCD}">
      <formula1>職種</formula1>
    </dataValidation>
    <dataValidation type="decimal" allowBlank="1" showInputMessage="1" showErrorMessage="1" error="入力可能範囲　32～40" sqref="AV5" xr:uid="{1E0AFC9E-79D8-441E-AF3F-30A839EC5569}">
      <formula1>32</formula1>
      <formula2>40</formula2>
    </dataValidation>
    <dataValidation type="list" allowBlank="1" showInputMessage="1" showErrorMessage="1" sqref="J42:K42" xr:uid="{3F87FDEF-7DA6-4D8B-A2B1-16BC0FE22144}">
      <formula1>"週,暦月"</formula1>
    </dataValidation>
    <dataValidation type="list" allowBlank="1" showInputMessage="1" showErrorMessage="1" sqref="AZ3" xr:uid="{B4C52368-CB25-4D4F-AA4A-6CFCFE76A8E3}">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E0B5-07A0-4B60-8D07-CF6BBE56A38E}">
  <dimension ref="A1:M92"/>
  <sheetViews>
    <sheetView view="pageBreakPreview" zoomScaleNormal="100" zoomScaleSheetLayoutView="100" workbookViewId="0">
      <selection activeCell="A67" sqref="A67:F71"/>
    </sheetView>
  </sheetViews>
  <sheetFormatPr defaultColWidth="8.75" defaultRowHeight="13.5" x14ac:dyDescent="0.15"/>
  <cols>
    <col min="1" max="6" width="9.5" style="1" customWidth="1"/>
    <col min="7" max="9" width="9.375" style="1" customWidth="1"/>
    <col min="10" max="11" width="8.75" style="1"/>
    <col min="12" max="12" width="14.125" style="1" customWidth="1"/>
    <col min="13" max="256" width="8.75" style="1"/>
    <col min="257" max="262" width="9.5" style="1" customWidth="1"/>
    <col min="263" max="265" width="9.375" style="1" customWidth="1"/>
    <col min="266" max="267" width="8.75" style="1"/>
    <col min="268" max="268" width="14.125" style="1" customWidth="1"/>
    <col min="269" max="512" width="8.75" style="1"/>
    <col min="513" max="518" width="9.5" style="1" customWidth="1"/>
    <col min="519" max="521" width="9.375" style="1" customWidth="1"/>
    <col min="522" max="523" width="8.75" style="1"/>
    <col min="524" max="524" width="14.125" style="1" customWidth="1"/>
    <col min="525" max="768" width="8.75" style="1"/>
    <col min="769" max="774" width="9.5" style="1" customWidth="1"/>
    <col min="775" max="777" width="9.375" style="1" customWidth="1"/>
    <col min="778" max="779" width="8.75" style="1"/>
    <col min="780" max="780" width="14.125" style="1" customWidth="1"/>
    <col min="781" max="1024" width="8.75" style="1"/>
    <col min="1025" max="1030" width="9.5" style="1" customWidth="1"/>
    <col min="1031" max="1033" width="9.375" style="1" customWidth="1"/>
    <col min="1034" max="1035" width="8.75" style="1"/>
    <col min="1036" max="1036" width="14.125" style="1" customWidth="1"/>
    <col min="1037" max="1280" width="8.75" style="1"/>
    <col min="1281" max="1286" width="9.5" style="1" customWidth="1"/>
    <col min="1287" max="1289" width="9.375" style="1" customWidth="1"/>
    <col min="1290" max="1291" width="8.75" style="1"/>
    <col min="1292" max="1292" width="14.125" style="1" customWidth="1"/>
    <col min="1293" max="1536" width="8.75" style="1"/>
    <col min="1537" max="1542" width="9.5" style="1" customWidth="1"/>
    <col min="1543" max="1545" width="9.375" style="1" customWidth="1"/>
    <col min="1546" max="1547" width="8.75" style="1"/>
    <col min="1548" max="1548" width="14.125" style="1" customWidth="1"/>
    <col min="1549" max="1792" width="8.75" style="1"/>
    <col min="1793" max="1798" width="9.5" style="1" customWidth="1"/>
    <col min="1799" max="1801" width="9.375" style="1" customWidth="1"/>
    <col min="1802" max="1803" width="8.75" style="1"/>
    <col min="1804" max="1804" width="14.125" style="1" customWidth="1"/>
    <col min="1805" max="2048" width="8.75" style="1"/>
    <col min="2049" max="2054" width="9.5" style="1" customWidth="1"/>
    <col min="2055" max="2057" width="9.375" style="1" customWidth="1"/>
    <col min="2058" max="2059" width="8.75" style="1"/>
    <col min="2060" max="2060" width="14.125" style="1" customWidth="1"/>
    <col min="2061" max="2304" width="8.75" style="1"/>
    <col min="2305" max="2310" width="9.5" style="1" customWidth="1"/>
    <col min="2311" max="2313" width="9.375" style="1" customWidth="1"/>
    <col min="2314" max="2315" width="8.75" style="1"/>
    <col min="2316" max="2316" width="14.125" style="1" customWidth="1"/>
    <col min="2317" max="2560" width="8.75" style="1"/>
    <col min="2561" max="2566" width="9.5" style="1" customWidth="1"/>
    <col min="2567" max="2569" width="9.375" style="1" customWidth="1"/>
    <col min="2570" max="2571" width="8.75" style="1"/>
    <col min="2572" max="2572" width="14.125" style="1" customWidth="1"/>
    <col min="2573" max="2816" width="8.75" style="1"/>
    <col min="2817" max="2822" width="9.5" style="1" customWidth="1"/>
    <col min="2823" max="2825" width="9.375" style="1" customWidth="1"/>
    <col min="2826" max="2827" width="8.75" style="1"/>
    <col min="2828" max="2828" width="14.125" style="1" customWidth="1"/>
    <col min="2829" max="3072" width="8.75" style="1"/>
    <col min="3073" max="3078" width="9.5" style="1" customWidth="1"/>
    <col min="3079" max="3081" width="9.375" style="1" customWidth="1"/>
    <col min="3082" max="3083" width="8.75" style="1"/>
    <col min="3084" max="3084" width="14.125" style="1" customWidth="1"/>
    <col min="3085" max="3328" width="8.75" style="1"/>
    <col min="3329" max="3334" width="9.5" style="1" customWidth="1"/>
    <col min="3335" max="3337" width="9.375" style="1" customWidth="1"/>
    <col min="3338" max="3339" width="8.75" style="1"/>
    <col min="3340" max="3340" width="14.125" style="1" customWidth="1"/>
    <col min="3341" max="3584" width="8.75" style="1"/>
    <col min="3585" max="3590" width="9.5" style="1" customWidth="1"/>
    <col min="3591" max="3593" width="9.375" style="1" customWidth="1"/>
    <col min="3594" max="3595" width="8.75" style="1"/>
    <col min="3596" max="3596" width="14.125" style="1" customWidth="1"/>
    <col min="3597" max="3840" width="8.75" style="1"/>
    <col min="3841" max="3846" width="9.5" style="1" customWidth="1"/>
    <col min="3847" max="3849" width="9.375" style="1" customWidth="1"/>
    <col min="3850" max="3851" width="8.75" style="1"/>
    <col min="3852" max="3852" width="14.125" style="1" customWidth="1"/>
    <col min="3853" max="4096" width="8.75" style="1"/>
    <col min="4097" max="4102" width="9.5" style="1" customWidth="1"/>
    <col min="4103" max="4105" width="9.375" style="1" customWidth="1"/>
    <col min="4106" max="4107" width="8.75" style="1"/>
    <col min="4108" max="4108" width="14.125" style="1" customWidth="1"/>
    <col min="4109" max="4352" width="8.75" style="1"/>
    <col min="4353" max="4358" width="9.5" style="1" customWidth="1"/>
    <col min="4359" max="4361" width="9.375" style="1" customWidth="1"/>
    <col min="4362" max="4363" width="8.75" style="1"/>
    <col min="4364" max="4364" width="14.125" style="1" customWidth="1"/>
    <col min="4365" max="4608" width="8.75" style="1"/>
    <col min="4609" max="4614" width="9.5" style="1" customWidth="1"/>
    <col min="4615" max="4617" width="9.375" style="1" customWidth="1"/>
    <col min="4618" max="4619" width="8.75" style="1"/>
    <col min="4620" max="4620" width="14.125" style="1" customWidth="1"/>
    <col min="4621" max="4864" width="8.75" style="1"/>
    <col min="4865" max="4870" width="9.5" style="1" customWidth="1"/>
    <col min="4871" max="4873" width="9.375" style="1" customWidth="1"/>
    <col min="4874" max="4875" width="8.75" style="1"/>
    <col min="4876" max="4876" width="14.125" style="1" customWidth="1"/>
    <col min="4877" max="5120" width="8.75" style="1"/>
    <col min="5121" max="5126" width="9.5" style="1" customWidth="1"/>
    <col min="5127" max="5129" width="9.375" style="1" customWidth="1"/>
    <col min="5130" max="5131" width="8.75" style="1"/>
    <col min="5132" max="5132" width="14.125" style="1" customWidth="1"/>
    <col min="5133" max="5376" width="8.75" style="1"/>
    <col min="5377" max="5382" width="9.5" style="1" customWidth="1"/>
    <col min="5383" max="5385" width="9.375" style="1" customWidth="1"/>
    <col min="5386" max="5387" width="8.75" style="1"/>
    <col min="5388" max="5388" width="14.125" style="1" customWidth="1"/>
    <col min="5389" max="5632" width="8.75" style="1"/>
    <col min="5633" max="5638" width="9.5" style="1" customWidth="1"/>
    <col min="5639" max="5641" width="9.375" style="1" customWidth="1"/>
    <col min="5642" max="5643" width="8.75" style="1"/>
    <col min="5644" max="5644" width="14.125" style="1" customWidth="1"/>
    <col min="5645" max="5888" width="8.75" style="1"/>
    <col min="5889" max="5894" width="9.5" style="1" customWidth="1"/>
    <col min="5895" max="5897" width="9.375" style="1" customWidth="1"/>
    <col min="5898" max="5899" width="8.75" style="1"/>
    <col min="5900" max="5900" width="14.125" style="1" customWidth="1"/>
    <col min="5901" max="6144" width="8.75" style="1"/>
    <col min="6145" max="6150" width="9.5" style="1" customWidth="1"/>
    <col min="6151" max="6153" width="9.375" style="1" customWidth="1"/>
    <col min="6154" max="6155" width="8.75" style="1"/>
    <col min="6156" max="6156" width="14.125" style="1" customWidth="1"/>
    <col min="6157" max="6400" width="8.75" style="1"/>
    <col min="6401" max="6406" width="9.5" style="1" customWidth="1"/>
    <col min="6407" max="6409" width="9.375" style="1" customWidth="1"/>
    <col min="6410" max="6411" width="8.75" style="1"/>
    <col min="6412" max="6412" width="14.125" style="1" customWidth="1"/>
    <col min="6413" max="6656" width="8.75" style="1"/>
    <col min="6657" max="6662" width="9.5" style="1" customWidth="1"/>
    <col min="6663" max="6665" width="9.375" style="1" customWidth="1"/>
    <col min="6666" max="6667" width="8.75" style="1"/>
    <col min="6668" max="6668" width="14.125" style="1" customWidth="1"/>
    <col min="6669" max="6912" width="8.75" style="1"/>
    <col min="6913" max="6918" width="9.5" style="1" customWidth="1"/>
    <col min="6919" max="6921" width="9.375" style="1" customWidth="1"/>
    <col min="6922" max="6923" width="8.75" style="1"/>
    <col min="6924" max="6924" width="14.125" style="1" customWidth="1"/>
    <col min="6925" max="7168" width="8.75" style="1"/>
    <col min="7169" max="7174" width="9.5" style="1" customWidth="1"/>
    <col min="7175" max="7177" width="9.375" style="1" customWidth="1"/>
    <col min="7178" max="7179" width="8.75" style="1"/>
    <col min="7180" max="7180" width="14.125" style="1" customWidth="1"/>
    <col min="7181" max="7424" width="8.75" style="1"/>
    <col min="7425" max="7430" width="9.5" style="1" customWidth="1"/>
    <col min="7431" max="7433" width="9.375" style="1" customWidth="1"/>
    <col min="7434" max="7435" width="8.75" style="1"/>
    <col min="7436" max="7436" width="14.125" style="1" customWidth="1"/>
    <col min="7437" max="7680" width="8.75" style="1"/>
    <col min="7681" max="7686" width="9.5" style="1" customWidth="1"/>
    <col min="7687" max="7689" width="9.375" style="1" customWidth="1"/>
    <col min="7690" max="7691" width="8.75" style="1"/>
    <col min="7692" max="7692" width="14.125" style="1" customWidth="1"/>
    <col min="7693" max="7936" width="8.75" style="1"/>
    <col min="7937" max="7942" width="9.5" style="1" customWidth="1"/>
    <col min="7943" max="7945" width="9.375" style="1" customWidth="1"/>
    <col min="7946" max="7947" width="8.75" style="1"/>
    <col min="7948" max="7948" width="14.125" style="1" customWidth="1"/>
    <col min="7949" max="8192" width="8.75" style="1"/>
    <col min="8193" max="8198" width="9.5" style="1" customWidth="1"/>
    <col min="8199" max="8201" width="9.375" style="1" customWidth="1"/>
    <col min="8202" max="8203" width="8.75" style="1"/>
    <col min="8204" max="8204" width="14.125" style="1" customWidth="1"/>
    <col min="8205" max="8448" width="8.75" style="1"/>
    <col min="8449" max="8454" width="9.5" style="1" customWidth="1"/>
    <col min="8455" max="8457" width="9.375" style="1" customWidth="1"/>
    <col min="8458" max="8459" width="8.75" style="1"/>
    <col min="8460" max="8460" width="14.125" style="1" customWidth="1"/>
    <col min="8461" max="8704" width="8.75" style="1"/>
    <col min="8705" max="8710" width="9.5" style="1" customWidth="1"/>
    <col min="8711" max="8713" width="9.375" style="1" customWidth="1"/>
    <col min="8714" max="8715" width="8.75" style="1"/>
    <col min="8716" max="8716" width="14.125" style="1" customWidth="1"/>
    <col min="8717" max="8960" width="8.75" style="1"/>
    <col min="8961" max="8966" width="9.5" style="1" customWidth="1"/>
    <col min="8967" max="8969" width="9.375" style="1" customWidth="1"/>
    <col min="8970" max="8971" width="8.75" style="1"/>
    <col min="8972" max="8972" width="14.125" style="1" customWidth="1"/>
    <col min="8973" max="9216" width="8.75" style="1"/>
    <col min="9217" max="9222" width="9.5" style="1" customWidth="1"/>
    <col min="9223" max="9225" width="9.375" style="1" customWidth="1"/>
    <col min="9226" max="9227" width="8.75" style="1"/>
    <col min="9228" max="9228" width="14.125" style="1" customWidth="1"/>
    <col min="9229" max="9472" width="8.75" style="1"/>
    <col min="9473" max="9478" width="9.5" style="1" customWidth="1"/>
    <col min="9479" max="9481" width="9.375" style="1" customWidth="1"/>
    <col min="9482" max="9483" width="8.75" style="1"/>
    <col min="9484" max="9484" width="14.125" style="1" customWidth="1"/>
    <col min="9485" max="9728" width="8.75" style="1"/>
    <col min="9729" max="9734" width="9.5" style="1" customWidth="1"/>
    <col min="9735" max="9737" width="9.375" style="1" customWidth="1"/>
    <col min="9738" max="9739" width="8.75" style="1"/>
    <col min="9740" max="9740" width="14.125" style="1" customWidth="1"/>
    <col min="9741" max="9984" width="8.75" style="1"/>
    <col min="9985" max="9990" width="9.5" style="1" customWidth="1"/>
    <col min="9991" max="9993" width="9.375" style="1" customWidth="1"/>
    <col min="9994" max="9995" width="8.75" style="1"/>
    <col min="9996" max="9996" width="14.125" style="1" customWidth="1"/>
    <col min="9997" max="10240" width="8.75" style="1"/>
    <col min="10241" max="10246" width="9.5" style="1" customWidth="1"/>
    <col min="10247" max="10249" width="9.375" style="1" customWidth="1"/>
    <col min="10250" max="10251" width="8.75" style="1"/>
    <col min="10252" max="10252" width="14.125" style="1" customWidth="1"/>
    <col min="10253" max="10496" width="8.75" style="1"/>
    <col min="10497" max="10502" width="9.5" style="1" customWidth="1"/>
    <col min="10503" max="10505" width="9.375" style="1" customWidth="1"/>
    <col min="10506" max="10507" width="8.75" style="1"/>
    <col min="10508" max="10508" width="14.125" style="1" customWidth="1"/>
    <col min="10509" max="10752" width="8.75" style="1"/>
    <col min="10753" max="10758" width="9.5" style="1" customWidth="1"/>
    <col min="10759" max="10761" width="9.375" style="1" customWidth="1"/>
    <col min="10762" max="10763" width="8.75" style="1"/>
    <col min="10764" max="10764" width="14.125" style="1" customWidth="1"/>
    <col min="10765" max="11008" width="8.75" style="1"/>
    <col min="11009" max="11014" width="9.5" style="1" customWidth="1"/>
    <col min="11015" max="11017" width="9.375" style="1" customWidth="1"/>
    <col min="11018" max="11019" width="8.75" style="1"/>
    <col min="11020" max="11020" width="14.125" style="1" customWidth="1"/>
    <col min="11021" max="11264" width="8.75" style="1"/>
    <col min="11265" max="11270" width="9.5" style="1" customWidth="1"/>
    <col min="11271" max="11273" width="9.375" style="1" customWidth="1"/>
    <col min="11274" max="11275" width="8.75" style="1"/>
    <col min="11276" max="11276" width="14.125" style="1" customWidth="1"/>
    <col min="11277" max="11520" width="8.75" style="1"/>
    <col min="11521" max="11526" width="9.5" style="1" customWidth="1"/>
    <col min="11527" max="11529" width="9.375" style="1" customWidth="1"/>
    <col min="11530" max="11531" width="8.75" style="1"/>
    <col min="11532" max="11532" width="14.125" style="1" customWidth="1"/>
    <col min="11533" max="11776" width="8.75" style="1"/>
    <col min="11777" max="11782" width="9.5" style="1" customWidth="1"/>
    <col min="11783" max="11785" width="9.375" style="1" customWidth="1"/>
    <col min="11786" max="11787" width="8.75" style="1"/>
    <col min="11788" max="11788" width="14.125" style="1" customWidth="1"/>
    <col min="11789" max="12032" width="8.75" style="1"/>
    <col min="12033" max="12038" width="9.5" style="1" customWidth="1"/>
    <col min="12039" max="12041" width="9.375" style="1" customWidth="1"/>
    <col min="12042" max="12043" width="8.75" style="1"/>
    <col min="12044" max="12044" width="14.125" style="1" customWidth="1"/>
    <col min="12045" max="12288" width="8.75" style="1"/>
    <col min="12289" max="12294" width="9.5" style="1" customWidth="1"/>
    <col min="12295" max="12297" width="9.375" style="1" customWidth="1"/>
    <col min="12298" max="12299" width="8.75" style="1"/>
    <col min="12300" max="12300" width="14.125" style="1" customWidth="1"/>
    <col min="12301" max="12544" width="8.75" style="1"/>
    <col min="12545" max="12550" width="9.5" style="1" customWidth="1"/>
    <col min="12551" max="12553" width="9.375" style="1" customWidth="1"/>
    <col min="12554" max="12555" width="8.75" style="1"/>
    <col min="12556" max="12556" width="14.125" style="1" customWidth="1"/>
    <col min="12557" max="12800" width="8.75" style="1"/>
    <col min="12801" max="12806" width="9.5" style="1" customWidth="1"/>
    <col min="12807" max="12809" width="9.375" style="1" customWidth="1"/>
    <col min="12810" max="12811" width="8.75" style="1"/>
    <col min="12812" max="12812" width="14.125" style="1" customWidth="1"/>
    <col min="12813" max="13056" width="8.75" style="1"/>
    <col min="13057" max="13062" width="9.5" style="1" customWidth="1"/>
    <col min="13063" max="13065" width="9.375" style="1" customWidth="1"/>
    <col min="13066" max="13067" width="8.75" style="1"/>
    <col min="13068" max="13068" width="14.125" style="1" customWidth="1"/>
    <col min="13069" max="13312" width="8.75" style="1"/>
    <col min="13313" max="13318" width="9.5" style="1" customWidth="1"/>
    <col min="13319" max="13321" width="9.375" style="1" customWidth="1"/>
    <col min="13322" max="13323" width="8.75" style="1"/>
    <col min="13324" max="13324" width="14.125" style="1" customWidth="1"/>
    <col min="13325" max="13568" width="8.75" style="1"/>
    <col min="13569" max="13574" width="9.5" style="1" customWidth="1"/>
    <col min="13575" max="13577" width="9.375" style="1" customWidth="1"/>
    <col min="13578" max="13579" width="8.75" style="1"/>
    <col min="13580" max="13580" width="14.125" style="1" customWidth="1"/>
    <col min="13581" max="13824" width="8.75" style="1"/>
    <col min="13825" max="13830" width="9.5" style="1" customWidth="1"/>
    <col min="13831" max="13833" width="9.375" style="1" customWidth="1"/>
    <col min="13834" max="13835" width="8.75" style="1"/>
    <col min="13836" max="13836" width="14.125" style="1" customWidth="1"/>
    <col min="13837" max="14080" width="8.75" style="1"/>
    <col min="14081" max="14086" width="9.5" style="1" customWidth="1"/>
    <col min="14087" max="14089" width="9.375" style="1" customWidth="1"/>
    <col min="14090" max="14091" width="8.75" style="1"/>
    <col min="14092" max="14092" width="14.125" style="1" customWidth="1"/>
    <col min="14093" max="14336" width="8.75" style="1"/>
    <col min="14337" max="14342" width="9.5" style="1" customWidth="1"/>
    <col min="14343" max="14345" width="9.375" style="1" customWidth="1"/>
    <col min="14346" max="14347" width="8.75" style="1"/>
    <col min="14348" max="14348" width="14.125" style="1" customWidth="1"/>
    <col min="14349" max="14592" width="8.75" style="1"/>
    <col min="14593" max="14598" width="9.5" style="1" customWidth="1"/>
    <col min="14599" max="14601" width="9.375" style="1" customWidth="1"/>
    <col min="14602" max="14603" width="8.75" style="1"/>
    <col min="14604" max="14604" width="14.125" style="1" customWidth="1"/>
    <col min="14605" max="14848" width="8.75" style="1"/>
    <col min="14849" max="14854" width="9.5" style="1" customWidth="1"/>
    <col min="14855" max="14857" width="9.375" style="1" customWidth="1"/>
    <col min="14858" max="14859" width="8.75" style="1"/>
    <col min="14860" max="14860" width="14.125" style="1" customWidth="1"/>
    <col min="14861" max="15104" width="8.75" style="1"/>
    <col min="15105" max="15110" width="9.5" style="1" customWidth="1"/>
    <col min="15111" max="15113" width="9.375" style="1" customWidth="1"/>
    <col min="15114" max="15115" width="8.75" style="1"/>
    <col min="15116" max="15116" width="14.125" style="1" customWidth="1"/>
    <col min="15117" max="15360" width="8.75" style="1"/>
    <col min="15361" max="15366" width="9.5" style="1" customWidth="1"/>
    <col min="15367" max="15369" width="9.375" style="1" customWidth="1"/>
    <col min="15370" max="15371" width="8.75" style="1"/>
    <col min="15372" max="15372" width="14.125" style="1" customWidth="1"/>
    <col min="15373" max="15616" width="8.75" style="1"/>
    <col min="15617" max="15622" width="9.5" style="1" customWidth="1"/>
    <col min="15623" max="15625" width="9.375" style="1" customWidth="1"/>
    <col min="15626" max="15627" width="8.75" style="1"/>
    <col min="15628" max="15628" width="14.125" style="1" customWidth="1"/>
    <col min="15629" max="15872" width="8.75" style="1"/>
    <col min="15873" max="15878" width="9.5" style="1" customWidth="1"/>
    <col min="15879" max="15881" width="9.375" style="1" customWidth="1"/>
    <col min="15882" max="15883" width="8.75" style="1"/>
    <col min="15884" max="15884" width="14.125" style="1" customWidth="1"/>
    <col min="15885" max="16128" width="8.75" style="1"/>
    <col min="16129" max="16134" width="9.5" style="1" customWidth="1"/>
    <col min="16135" max="16137" width="9.375" style="1" customWidth="1"/>
    <col min="16138" max="16139" width="8.75" style="1"/>
    <col min="16140" max="16140" width="14.125" style="1" customWidth="1"/>
    <col min="16141" max="16384" width="8.75" style="1"/>
  </cols>
  <sheetData>
    <row r="1" spans="1:13" x14ac:dyDescent="0.15">
      <c r="I1" s="2" t="s">
        <v>167</v>
      </c>
    </row>
    <row r="2" spans="1:13" x14ac:dyDescent="0.15">
      <c r="I2" s="2"/>
    </row>
    <row r="3" spans="1:13" ht="26.25" customHeight="1" x14ac:dyDescent="0.15">
      <c r="A3" s="1154" t="s">
        <v>234</v>
      </c>
      <c r="B3" s="1154"/>
      <c r="C3" s="1154"/>
      <c r="D3" s="1154"/>
      <c r="E3" s="1154"/>
      <c r="F3" s="1154"/>
      <c r="G3" s="1154"/>
      <c r="H3" s="1154"/>
      <c r="I3" s="1154"/>
    </row>
    <row r="4" spans="1:13" ht="14.25" x14ac:dyDescent="0.15">
      <c r="A4" s="84"/>
      <c r="B4" s="84"/>
      <c r="C4" s="84"/>
      <c r="D4" s="84"/>
      <c r="E4" s="84"/>
      <c r="F4" s="84"/>
      <c r="G4" s="84"/>
      <c r="H4" s="84"/>
      <c r="I4" s="84"/>
    </row>
    <row r="5" spans="1:13" ht="21.75" customHeight="1" x14ac:dyDescent="0.15">
      <c r="A5" s="3" t="s">
        <v>503</v>
      </c>
    </row>
    <row r="6" spans="1:13" x14ac:dyDescent="0.15">
      <c r="A6" s="4"/>
    </row>
    <row r="7" spans="1:13" ht="30" customHeight="1" x14ac:dyDescent="0.15">
      <c r="A7" s="5" t="s">
        <v>135</v>
      </c>
      <c r="B7" s="1155"/>
      <c r="C7" s="1156"/>
      <c r="D7" s="1156"/>
      <c r="E7" s="1156"/>
      <c r="F7" s="1157"/>
      <c r="G7" s="6" t="s">
        <v>136</v>
      </c>
      <c r="H7" s="1158"/>
      <c r="I7" s="1159"/>
    </row>
    <row r="8" spans="1:13" ht="30" customHeight="1" x14ac:dyDescent="0.15">
      <c r="A8" s="5" t="s">
        <v>168</v>
      </c>
      <c r="B8" s="7" t="s">
        <v>169</v>
      </c>
      <c r="C8" s="8"/>
      <c r="D8" s="7" t="s">
        <v>170</v>
      </c>
      <c r="E8" s="1160"/>
      <c r="F8" s="1161"/>
      <c r="G8" s="7" t="s">
        <v>171</v>
      </c>
      <c r="H8" s="1106"/>
      <c r="I8" s="1137"/>
    </row>
    <row r="9" spans="1:13" x14ac:dyDescent="0.15">
      <c r="A9" s="81"/>
      <c r="B9" s="9"/>
      <c r="C9" s="10"/>
      <c r="D9" s="10"/>
      <c r="E9" s="10"/>
      <c r="F9" s="10"/>
      <c r="G9" s="11"/>
      <c r="H9" s="78"/>
      <c r="I9" s="78"/>
    </row>
    <row r="10" spans="1:13" ht="13.5" customHeight="1" x14ac:dyDescent="0.15">
      <c r="A10" s="1153" t="s">
        <v>137</v>
      </c>
      <c r="B10" s="1153"/>
      <c r="C10" s="1153"/>
      <c r="D10" s="1153"/>
      <c r="E10" s="1153"/>
      <c r="F10" s="1153"/>
      <c r="G10" s="1153"/>
      <c r="H10" s="1153"/>
      <c r="I10" s="1153"/>
    </row>
    <row r="11" spans="1:13" x14ac:dyDescent="0.15">
      <c r="A11" s="1153"/>
      <c r="B11" s="1153"/>
      <c r="C11" s="1153"/>
      <c r="D11" s="1153"/>
      <c r="E11" s="1153"/>
      <c r="F11" s="1153"/>
      <c r="G11" s="1153"/>
      <c r="H11" s="1153"/>
      <c r="I11" s="1153"/>
    </row>
    <row r="12" spans="1:13" x14ac:dyDescent="0.15">
      <c r="A12" s="12"/>
      <c r="B12" s="12"/>
      <c r="C12" s="12"/>
      <c r="D12" s="12"/>
      <c r="E12" s="12"/>
      <c r="F12" s="12"/>
      <c r="G12" s="12"/>
      <c r="H12" s="12"/>
      <c r="I12" s="12"/>
    </row>
    <row r="13" spans="1:13" ht="21.75" customHeight="1" x14ac:dyDescent="0.15">
      <c r="A13" s="13" t="s">
        <v>172</v>
      </c>
    </row>
    <row r="14" spans="1:13" ht="15" customHeight="1" x14ac:dyDescent="0.15">
      <c r="A14" s="1083" t="s">
        <v>257</v>
      </c>
      <c r="B14" s="1084"/>
      <c r="C14" s="1085"/>
      <c r="D14" s="1143" t="s">
        <v>258</v>
      </c>
      <c r="E14" s="1144"/>
      <c r="F14" s="1144"/>
      <c r="G14" s="1144"/>
      <c r="H14" s="14"/>
      <c r="I14" s="15"/>
    </row>
    <row r="15" spans="1:13" x14ac:dyDescent="0.15">
      <c r="A15" s="1077" t="s">
        <v>173</v>
      </c>
      <c r="B15" s="1078"/>
      <c r="C15" s="1079"/>
      <c r="D15" s="1145" t="s">
        <v>259</v>
      </c>
      <c r="E15" s="1146"/>
      <c r="F15" s="1147" t="s">
        <v>504</v>
      </c>
      <c r="G15" s="1147"/>
      <c r="H15" s="1147"/>
      <c r="I15" s="1148"/>
      <c r="J15" s="16"/>
      <c r="K15" s="16"/>
      <c r="L15" s="16"/>
      <c r="M15" s="16"/>
    </row>
    <row r="16" spans="1:13" ht="18" customHeight="1" x14ac:dyDescent="0.15">
      <c r="A16" s="1089"/>
      <c r="B16" s="1090"/>
      <c r="C16" s="1091"/>
      <c r="D16" s="1149" t="s">
        <v>260</v>
      </c>
      <c r="E16" s="1150"/>
      <c r="F16" s="1151"/>
      <c r="G16" s="1151"/>
      <c r="H16" s="1151"/>
      <c r="I16" s="1152"/>
    </row>
    <row r="17" spans="1:13" ht="15" customHeight="1" x14ac:dyDescent="0.15">
      <c r="A17" s="1083" t="s">
        <v>261</v>
      </c>
      <c r="B17" s="1084"/>
      <c r="C17" s="1085"/>
      <c r="D17" s="1143" t="s">
        <v>258</v>
      </c>
      <c r="E17" s="1144"/>
      <c r="F17" s="1144"/>
      <c r="G17" s="1144"/>
      <c r="H17" s="14"/>
      <c r="I17" s="15"/>
    </row>
    <row r="18" spans="1:13" x14ac:dyDescent="0.15">
      <c r="A18" s="1077" t="s">
        <v>173</v>
      </c>
      <c r="B18" s="1078"/>
      <c r="C18" s="1079"/>
      <c r="D18" s="1145" t="s">
        <v>259</v>
      </c>
      <c r="E18" s="1146"/>
      <c r="F18" s="1147" t="s">
        <v>504</v>
      </c>
      <c r="G18" s="1147"/>
      <c r="H18" s="1147"/>
      <c r="I18" s="1148"/>
      <c r="J18" s="16"/>
      <c r="K18" s="16"/>
      <c r="L18" s="16"/>
      <c r="M18" s="16"/>
    </row>
    <row r="19" spans="1:13" ht="18" customHeight="1" x14ac:dyDescent="0.15">
      <c r="A19" s="1089"/>
      <c r="B19" s="1090"/>
      <c r="C19" s="1091"/>
      <c r="D19" s="1149" t="s">
        <v>260</v>
      </c>
      <c r="E19" s="1150"/>
      <c r="F19" s="1151"/>
      <c r="G19" s="1151"/>
      <c r="H19" s="1151"/>
      <c r="I19" s="1152"/>
    </row>
    <row r="20" spans="1:13" x14ac:dyDescent="0.15">
      <c r="I20" s="16"/>
    </row>
    <row r="21" spans="1:13" ht="21" customHeight="1" thickBot="1" x14ac:dyDescent="0.2">
      <c r="A21" s="13" t="s">
        <v>174</v>
      </c>
    </row>
    <row r="22" spans="1:13" ht="26.25" customHeight="1" x14ac:dyDescent="0.15">
      <c r="A22" s="1125" t="s">
        <v>138</v>
      </c>
      <c r="B22" s="1127" t="s">
        <v>139</v>
      </c>
      <c r="C22" s="17" t="s">
        <v>140</v>
      </c>
      <c r="D22" s="18"/>
      <c r="E22" s="1129" t="s">
        <v>141</v>
      </c>
      <c r="F22" s="17" t="s">
        <v>140</v>
      </c>
      <c r="G22" s="19"/>
      <c r="H22" s="1139" t="s">
        <v>142</v>
      </c>
      <c r="I22" s="1141">
        <f>SUM(D22,D23,G22,G23)</f>
        <v>0</v>
      </c>
    </row>
    <row r="23" spans="1:13" ht="26.25" customHeight="1" thickBot="1" x14ac:dyDescent="0.2">
      <c r="A23" s="1126"/>
      <c r="B23" s="1128"/>
      <c r="C23" s="17" t="s">
        <v>235</v>
      </c>
      <c r="D23" s="20"/>
      <c r="E23" s="1130"/>
      <c r="F23" s="17" t="s">
        <v>235</v>
      </c>
      <c r="G23" s="19"/>
      <c r="H23" s="1140"/>
      <c r="I23" s="1142"/>
    </row>
    <row r="24" spans="1:13" ht="30" customHeight="1" x14ac:dyDescent="0.15">
      <c r="A24" s="1081" t="s">
        <v>236</v>
      </c>
      <c r="B24" s="1081"/>
      <c r="C24" s="1081"/>
      <c r="D24" s="1081"/>
      <c r="E24" s="1081"/>
      <c r="F24" s="1081"/>
      <c r="G24" s="1081"/>
      <c r="H24" s="1081"/>
      <c r="I24" s="1081"/>
    </row>
    <row r="26" spans="1:13" ht="19.5" customHeight="1" x14ac:dyDescent="0.15">
      <c r="A26" s="13" t="s">
        <v>262</v>
      </c>
    </row>
    <row r="27" spans="1:13" ht="14.25" thickBot="1" x14ac:dyDescent="0.2">
      <c r="A27" s="13" t="s">
        <v>256</v>
      </c>
    </row>
    <row r="28" spans="1:13" ht="57" customHeight="1" thickBot="1" x14ac:dyDescent="0.2">
      <c r="A28" s="1131" t="s">
        <v>502</v>
      </c>
      <c r="B28" s="1132"/>
      <c r="C28" s="21"/>
      <c r="D28" s="1133" t="s">
        <v>263</v>
      </c>
      <c r="E28" s="1134"/>
      <c r="F28" s="22"/>
      <c r="G28" s="1133" t="s">
        <v>505</v>
      </c>
      <c r="H28" s="1135"/>
      <c r="I28" s="23" t="str">
        <f>IF(COUNT(C28,F28)=0,"",C28/F28)</f>
        <v/>
      </c>
    </row>
    <row r="29" spans="1:13" ht="26.25" customHeight="1" x14ac:dyDescent="0.15">
      <c r="A29" s="1106" t="s">
        <v>143</v>
      </c>
      <c r="B29" s="1136"/>
      <c r="C29" s="1137"/>
      <c r="D29" s="1131" t="s">
        <v>144</v>
      </c>
      <c r="E29" s="1138"/>
      <c r="F29" s="1132"/>
    </row>
    <row r="31" spans="1:13" x14ac:dyDescent="0.15">
      <c r="A31" s="13" t="s">
        <v>264</v>
      </c>
    </row>
    <row r="32" spans="1:13" ht="13.5" customHeight="1" x14ac:dyDescent="0.15">
      <c r="A32" s="1121"/>
      <c r="B32" s="24" t="s">
        <v>265</v>
      </c>
      <c r="C32" s="25" t="s">
        <v>266</v>
      </c>
      <c r="D32" s="25" t="s">
        <v>267</v>
      </c>
      <c r="E32" s="25" t="s">
        <v>268</v>
      </c>
      <c r="F32" s="25" t="s">
        <v>269</v>
      </c>
      <c r="G32" s="1123" t="s">
        <v>145</v>
      </c>
      <c r="H32" s="26" t="s">
        <v>270</v>
      </c>
    </row>
    <row r="33" spans="1:9" x14ac:dyDescent="0.15">
      <c r="A33" s="1122"/>
      <c r="B33" s="27" t="s">
        <v>271</v>
      </c>
      <c r="C33" s="27" t="s">
        <v>271</v>
      </c>
      <c r="D33" s="27" t="s">
        <v>271</v>
      </c>
      <c r="E33" s="27" t="s">
        <v>271</v>
      </c>
      <c r="F33" s="27" t="s">
        <v>271</v>
      </c>
      <c r="G33" s="1124"/>
      <c r="H33" s="28" t="s">
        <v>272</v>
      </c>
    </row>
    <row r="34" spans="1:9" ht="24.75" customHeight="1" x14ac:dyDescent="0.15">
      <c r="A34" s="5" t="s">
        <v>273</v>
      </c>
      <c r="B34" s="29"/>
      <c r="C34" s="30"/>
      <c r="D34" s="30"/>
      <c r="E34" s="30"/>
      <c r="F34" s="30"/>
      <c r="G34" s="31">
        <f>SUM(B34:F34)</f>
        <v>0</v>
      </c>
      <c r="H34" s="32" t="str">
        <f>IF(G34=0,"",SUM(D34,E34,F34)/G34*100)</f>
        <v/>
      </c>
    </row>
    <row r="35" spans="1:9" ht="24.75" customHeight="1" x14ac:dyDescent="0.15">
      <c r="A35" s="5" t="s">
        <v>273</v>
      </c>
      <c r="B35" s="29"/>
      <c r="C35" s="30"/>
      <c r="D35" s="30"/>
      <c r="E35" s="30"/>
      <c r="F35" s="30"/>
      <c r="G35" s="31">
        <f>SUM(B35:F35)</f>
        <v>0</v>
      </c>
      <c r="H35" s="32" t="str">
        <f>IF(G35=0,"",SUM(D35,E35,F35)/G35*100)</f>
        <v/>
      </c>
    </row>
    <row r="36" spans="1:9" ht="24.75" customHeight="1" thickBot="1" x14ac:dyDescent="0.2">
      <c r="A36" s="5" t="s">
        <v>273</v>
      </c>
      <c r="B36" s="29"/>
      <c r="C36" s="30"/>
      <c r="D36" s="30"/>
      <c r="E36" s="30"/>
      <c r="F36" s="30"/>
      <c r="G36" s="31">
        <f>SUM(B36:F36)</f>
        <v>0</v>
      </c>
      <c r="H36" s="33" t="str">
        <f>IF(G36=0,"",SUM(D36,E36,F36)/G36*100)</f>
        <v/>
      </c>
    </row>
    <row r="37" spans="1:9" ht="24.75" customHeight="1" thickBot="1" x14ac:dyDescent="0.2">
      <c r="F37" s="1106" t="s">
        <v>274</v>
      </c>
      <c r="G37" s="1107"/>
      <c r="H37" s="34" t="str">
        <f>IF(COUNT(H34:H36)=0,"",AVERAGE(H34:H36))</f>
        <v/>
      </c>
    </row>
    <row r="38" spans="1:9" ht="6.75" customHeight="1" x14ac:dyDescent="0.15">
      <c r="F38" s="81"/>
      <c r="G38" s="81"/>
      <c r="H38" s="35"/>
    </row>
    <row r="39" spans="1:9" ht="27" customHeight="1" x14ac:dyDescent="0.15">
      <c r="A39" s="1065" t="s">
        <v>558</v>
      </c>
      <c r="B39" s="1065"/>
      <c r="C39" s="1065"/>
      <c r="D39" s="1065"/>
      <c r="E39" s="1065"/>
      <c r="F39" s="1065"/>
      <c r="G39" s="1065"/>
      <c r="H39" s="1065"/>
      <c r="I39" s="1065"/>
    </row>
    <row r="40" spans="1:9" ht="21.75" customHeight="1" x14ac:dyDescent="0.15">
      <c r="A40" s="13" t="s">
        <v>275</v>
      </c>
    </row>
    <row r="41" spans="1:9" ht="18.75" customHeight="1" x14ac:dyDescent="0.15">
      <c r="A41" s="1100" t="s">
        <v>276</v>
      </c>
      <c r="B41" s="1108"/>
      <c r="C41" s="1108"/>
      <c r="D41" s="1108"/>
      <c r="E41" s="1108"/>
      <c r="F41" s="1109"/>
      <c r="G41" s="1110" t="s">
        <v>277</v>
      </c>
      <c r="H41" s="1111"/>
      <c r="I41" s="1112"/>
    </row>
    <row r="42" spans="1:9" ht="45.75" customHeight="1" x14ac:dyDescent="0.15">
      <c r="A42" s="1080"/>
      <c r="B42" s="1081"/>
      <c r="C42" s="1081"/>
      <c r="D42" s="1081"/>
      <c r="E42" s="1081"/>
      <c r="F42" s="1082"/>
      <c r="G42" s="36" t="s">
        <v>146</v>
      </c>
      <c r="H42" s="1113" t="s">
        <v>255</v>
      </c>
      <c r="I42" s="1114"/>
    </row>
    <row r="43" spans="1:9" ht="18.75" customHeight="1" x14ac:dyDescent="0.15">
      <c r="A43" s="1100" t="s">
        <v>147</v>
      </c>
      <c r="B43" s="1108"/>
      <c r="C43" s="1108"/>
      <c r="D43" s="1108"/>
      <c r="E43" s="1108"/>
      <c r="F43" s="1109"/>
      <c r="G43" s="1110" t="s">
        <v>278</v>
      </c>
      <c r="H43" s="1111"/>
      <c r="I43" s="1112"/>
    </row>
    <row r="44" spans="1:9" ht="13.5" customHeight="1" x14ac:dyDescent="0.15">
      <c r="A44" s="1080"/>
      <c r="B44" s="1081"/>
      <c r="C44" s="1081"/>
      <c r="D44" s="1081"/>
      <c r="E44" s="1081"/>
      <c r="F44" s="1082"/>
      <c r="G44" s="1094" t="s">
        <v>148</v>
      </c>
      <c r="H44" s="1095"/>
      <c r="I44" s="79"/>
    </row>
    <row r="45" spans="1:9" ht="50.25" customHeight="1" x14ac:dyDescent="0.15">
      <c r="A45" s="1059"/>
      <c r="B45" s="1060"/>
      <c r="C45" s="1060"/>
      <c r="D45" s="1060"/>
      <c r="E45" s="1060"/>
      <c r="F45" s="1061"/>
      <c r="G45" s="1115"/>
      <c r="H45" s="1116"/>
      <c r="I45" s="1117"/>
    </row>
    <row r="46" spans="1:9" ht="51" customHeight="1" x14ac:dyDescent="0.15">
      <c r="A46" s="1080" t="s">
        <v>559</v>
      </c>
      <c r="B46" s="1081"/>
      <c r="C46" s="1081"/>
      <c r="D46" s="1081"/>
      <c r="E46" s="1081"/>
      <c r="F46" s="1082"/>
      <c r="G46" s="1072" t="s">
        <v>149</v>
      </c>
      <c r="H46" s="1073"/>
      <c r="I46" s="1074"/>
    </row>
    <row r="47" spans="1:9" ht="23.25" customHeight="1" x14ac:dyDescent="0.15">
      <c r="A47" s="1083" t="s">
        <v>279</v>
      </c>
      <c r="B47" s="1084"/>
      <c r="C47" s="1084"/>
      <c r="D47" s="1084"/>
      <c r="E47" s="1084"/>
      <c r="F47" s="1085"/>
      <c r="G47" s="37"/>
      <c r="H47" s="38"/>
      <c r="I47" s="39"/>
    </row>
    <row r="48" spans="1:9" ht="19.5" customHeight="1" x14ac:dyDescent="0.15">
      <c r="A48" s="1118" t="s">
        <v>150</v>
      </c>
      <c r="B48" s="1119"/>
      <c r="C48" s="1119"/>
      <c r="D48" s="1119"/>
      <c r="E48" s="1119"/>
      <c r="F48" s="1120"/>
      <c r="G48" s="1072" t="s">
        <v>280</v>
      </c>
      <c r="H48" s="1073"/>
      <c r="I48" s="1074"/>
    </row>
    <row r="49" spans="1:9" ht="26.25" customHeight="1" x14ac:dyDescent="0.15">
      <c r="A49" s="1077" t="s">
        <v>560</v>
      </c>
      <c r="B49" s="1078"/>
      <c r="C49" s="1078"/>
      <c r="D49" s="1078"/>
      <c r="E49" s="1078"/>
      <c r="F49" s="1079"/>
      <c r="G49" s="40" t="s">
        <v>281</v>
      </c>
      <c r="H49" s="1104" t="s">
        <v>151</v>
      </c>
      <c r="I49" s="1105"/>
    </row>
    <row r="50" spans="1:9" ht="13.5" customHeight="1" x14ac:dyDescent="0.15">
      <c r="A50" s="1080" t="s">
        <v>282</v>
      </c>
      <c r="B50" s="1081"/>
      <c r="C50" s="1081"/>
      <c r="D50" s="1081"/>
      <c r="E50" s="1081"/>
      <c r="F50" s="1082"/>
      <c r="G50" s="1072" t="s">
        <v>175</v>
      </c>
      <c r="H50" s="1073"/>
      <c r="I50" s="1074"/>
    </row>
    <row r="51" spans="1:9" ht="13.5" customHeight="1" x14ac:dyDescent="0.15">
      <c r="A51" s="1080"/>
      <c r="B51" s="1081"/>
      <c r="C51" s="1081"/>
      <c r="D51" s="1081"/>
      <c r="E51" s="1081"/>
      <c r="F51" s="1082"/>
      <c r="G51" s="1094" t="s">
        <v>283</v>
      </c>
      <c r="H51" s="1095"/>
      <c r="I51" s="1096"/>
    </row>
    <row r="52" spans="1:9" ht="40.5" customHeight="1" x14ac:dyDescent="0.15">
      <c r="A52" s="1080"/>
      <c r="B52" s="1081"/>
      <c r="C52" s="1081"/>
      <c r="D52" s="1081"/>
      <c r="E52" s="1081"/>
      <c r="F52" s="1082"/>
      <c r="G52" s="1097"/>
      <c r="H52" s="1098"/>
      <c r="I52" s="1099"/>
    </row>
    <row r="53" spans="1:9" x14ac:dyDescent="0.15">
      <c r="A53" s="1080"/>
      <c r="B53" s="1081"/>
      <c r="C53" s="1081"/>
      <c r="D53" s="1081"/>
      <c r="E53" s="1081"/>
      <c r="F53" s="1082"/>
      <c r="G53" s="1097"/>
      <c r="H53" s="1098"/>
      <c r="I53" s="1099"/>
    </row>
    <row r="54" spans="1:9" ht="13.5" customHeight="1" x14ac:dyDescent="0.15">
      <c r="A54" s="41"/>
      <c r="B54" s="42"/>
      <c r="C54" s="42"/>
      <c r="D54" s="42"/>
      <c r="E54" s="42"/>
      <c r="F54" s="43"/>
      <c r="G54" s="44"/>
      <c r="H54" s="45"/>
      <c r="I54" s="46"/>
    </row>
    <row r="55" spans="1:9" ht="30" customHeight="1" x14ac:dyDescent="0.15">
      <c r="A55" s="1100" t="s">
        <v>237</v>
      </c>
      <c r="B55" s="1084"/>
      <c r="C55" s="1084"/>
      <c r="D55" s="1084"/>
      <c r="E55" s="1084"/>
      <c r="F55" s="1085"/>
      <c r="G55" s="48"/>
      <c r="H55" s="49"/>
      <c r="I55" s="50"/>
    </row>
    <row r="56" spans="1:9" ht="48.75" customHeight="1" x14ac:dyDescent="0.15">
      <c r="A56" s="1080" t="s">
        <v>238</v>
      </c>
      <c r="B56" s="1078"/>
      <c r="C56" s="1078"/>
      <c r="D56" s="1078"/>
      <c r="E56" s="1078"/>
      <c r="F56" s="1079"/>
      <c r="G56" s="1072" t="s">
        <v>239</v>
      </c>
      <c r="H56" s="1073"/>
      <c r="I56" s="1074"/>
    </row>
    <row r="57" spans="1:9" ht="24" customHeight="1" x14ac:dyDescent="0.15">
      <c r="A57" s="1089" t="s">
        <v>240</v>
      </c>
      <c r="B57" s="1090"/>
      <c r="C57" s="1090"/>
      <c r="D57" s="1090"/>
      <c r="E57" s="1090"/>
      <c r="F57" s="1091"/>
      <c r="G57" s="47" t="s">
        <v>146</v>
      </c>
      <c r="H57" s="1092" t="s">
        <v>285</v>
      </c>
      <c r="I57" s="1093"/>
    </row>
    <row r="58" spans="1:9" x14ac:dyDescent="0.15">
      <c r="A58" s="1083" t="s">
        <v>561</v>
      </c>
      <c r="B58" s="1084"/>
      <c r="C58" s="1084"/>
      <c r="D58" s="1084"/>
      <c r="E58" s="1084"/>
      <c r="F58" s="1085"/>
      <c r="G58" s="82"/>
      <c r="H58" s="85"/>
      <c r="I58" s="86"/>
    </row>
    <row r="59" spans="1:9" x14ac:dyDescent="0.15">
      <c r="A59" s="1080" t="s">
        <v>562</v>
      </c>
      <c r="B59" s="1081"/>
      <c r="C59" s="1081"/>
      <c r="D59" s="1081"/>
      <c r="E59" s="1081"/>
      <c r="F59" s="1082"/>
      <c r="G59" s="1101" t="s">
        <v>175</v>
      </c>
      <c r="H59" s="1102"/>
      <c r="I59" s="1103"/>
    </row>
    <row r="60" spans="1:9" x14ac:dyDescent="0.15">
      <c r="A60" s="1080"/>
      <c r="B60" s="1081"/>
      <c r="C60" s="1081"/>
      <c r="D60" s="1081"/>
      <c r="E60" s="1081"/>
      <c r="F60" s="1082"/>
      <c r="G60" s="1101"/>
      <c r="H60" s="1102"/>
      <c r="I60" s="1103"/>
    </row>
    <row r="61" spans="1:9" x14ac:dyDescent="0.15">
      <c r="A61" s="1080"/>
      <c r="B61" s="1081"/>
      <c r="C61" s="1081"/>
      <c r="D61" s="1081"/>
      <c r="E61" s="1081"/>
      <c r="F61" s="1082"/>
      <c r="G61" s="1101"/>
      <c r="H61" s="1102"/>
      <c r="I61" s="1103"/>
    </row>
    <row r="62" spans="1:9" ht="24" customHeight="1" x14ac:dyDescent="0.15">
      <c r="A62" s="1089" t="s">
        <v>563</v>
      </c>
      <c r="B62" s="1090"/>
      <c r="C62" s="1090"/>
      <c r="D62" s="1090"/>
      <c r="E62" s="1090"/>
      <c r="F62" s="1091"/>
      <c r="G62" s="47" t="s">
        <v>152</v>
      </c>
      <c r="H62" s="1092" t="s">
        <v>285</v>
      </c>
      <c r="I62" s="1093"/>
    </row>
    <row r="63" spans="1:9" x14ac:dyDescent="0.15">
      <c r="A63" s="41" t="s">
        <v>564</v>
      </c>
      <c r="B63" s="42"/>
      <c r="C63" s="42"/>
      <c r="D63" s="42"/>
      <c r="E63" s="42"/>
      <c r="F63" s="43"/>
      <c r="G63" s="51"/>
      <c r="H63" s="51"/>
      <c r="I63" s="52"/>
    </row>
    <row r="64" spans="1:9" x14ac:dyDescent="0.15">
      <c r="A64" s="1077" t="s">
        <v>565</v>
      </c>
      <c r="B64" s="1078"/>
      <c r="C64" s="1078"/>
      <c r="D64" s="1078"/>
      <c r="E64" s="1078"/>
      <c r="F64" s="1079"/>
      <c r="G64" s="1072" t="s">
        <v>149</v>
      </c>
      <c r="H64" s="1073"/>
      <c r="I64" s="1074"/>
    </row>
    <row r="65" spans="1:9" ht="13.5" customHeight="1" x14ac:dyDescent="0.15">
      <c r="A65" s="77" t="s">
        <v>176</v>
      </c>
      <c r="B65" s="83"/>
      <c r="C65" s="83"/>
      <c r="D65" s="83"/>
      <c r="E65" s="83"/>
      <c r="F65" s="53"/>
      <c r="G65" s="54"/>
      <c r="H65" s="51"/>
      <c r="I65" s="52"/>
    </row>
    <row r="66" spans="1:9" x14ac:dyDescent="0.15">
      <c r="A66" s="55" t="s">
        <v>284</v>
      </c>
      <c r="B66" s="56"/>
      <c r="C66" s="56"/>
      <c r="D66" s="56"/>
      <c r="E66" s="56"/>
      <c r="F66" s="57"/>
      <c r="G66" s="58"/>
      <c r="H66" s="59"/>
      <c r="I66" s="60"/>
    </row>
    <row r="67" spans="1:9" ht="13.5" customHeight="1" x14ac:dyDescent="0.15">
      <c r="A67" s="1164" t="s">
        <v>566</v>
      </c>
      <c r="B67" s="1165"/>
      <c r="C67" s="1165"/>
      <c r="D67" s="1165"/>
      <c r="E67" s="1165"/>
      <c r="F67" s="1166"/>
      <c r="G67" s="61"/>
      <c r="H67" s="10"/>
      <c r="I67" s="62"/>
    </row>
    <row r="68" spans="1:9" x14ac:dyDescent="0.15">
      <c r="A68" s="1164"/>
      <c r="B68" s="1165"/>
      <c r="C68" s="1165"/>
      <c r="D68" s="1165"/>
      <c r="E68" s="1165"/>
      <c r="F68" s="1166"/>
      <c r="G68" s="63"/>
      <c r="H68" s="64"/>
      <c r="I68" s="65"/>
    </row>
    <row r="69" spans="1:9" x14ac:dyDescent="0.15">
      <c r="A69" s="1164"/>
      <c r="B69" s="1165"/>
      <c r="C69" s="1165"/>
      <c r="D69" s="1165"/>
      <c r="E69" s="1165"/>
      <c r="F69" s="1166"/>
      <c r="G69" s="1072" t="s">
        <v>149</v>
      </c>
      <c r="H69" s="1073"/>
      <c r="I69" s="1074"/>
    </row>
    <row r="70" spans="1:9" x14ac:dyDescent="0.15">
      <c r="A70" s="1164"/>
      <c r="B70" s="1165"/>
      <c r="C70" s="1165"/>
      <c r="D70" s="1165"/>
      <c r="E70" s="1165"/>
      <c r="F70" s="1166"/>
      <c r="G70" s="61"/>
      <c r="H70" s="10"/>
      <c r="I70" s="62"/>
    </row>
    <row r="71" spans="1:9" x14ac:dyDescent="0.15">
      <c r="A71" s="1167"/>
      <c r="B71" s="1168"/>
      <c r="C71" s="1168"/>
      <c r="D71" s="1168"/>
      <c r="E71" s="1168"/>
      <c r="F71" s="1169"/>
      <c r="G71" s="58"/>
      <c r="H71" s="59"/>
      <c r="I71" s="60"/>
    </row>
    <row r="72" spans="1:9" ht="13.5" customHeight="1" x14ac:dyDescent="0.15">
      <c r="A72" s="1080" t="s">
        <v>567</v>
      </c>
      <c r="B72" s="1081"/>
      <c r="C72" s="1081"/>
      <c r="D72" s="1081"/>
      <c r="E72" s="1081"/>
      <c r="F72" s="1082"/>
      <c r="G72" s="61"/>
      <c r="H72" s="10"/>
      <c r="I72" s="62"/>
    </row>
    <row r="73" spans="1:9" x14ac:dyDescent="0.15">
      <c r="A73" s="1080"/>
      <c r="B73" s="1081"/>
      <c r="C73" s="1081"/>
      <c r="D73" s="1081"/>
      <c r="E73" s="1081"/>
      <c r="F73" s="1082"/>
      <c r="G73" s="63"/>
      <c r="H73" s="64"/>
      <c r="I73" s="65"/>
    </row>
    <row r="74" spans="1:9" x14ac:dyDescent="0.15">
      <c r="A74" s="1080"/>
      <c r="B74" s="1081"/>
      <c r="C74" s="1081"/>
      <c r="D74" s="1081"/>
      <c r="E74" s="1081"/>
      <c r="F74" s="1082"/>
      <c r="G74" s="1072" t="s">
        <v>149</v>
      </c>
      <c r="H74" s="1073"/>
      <c r="I74" s="1074"/>
    </row>
    <row r="75" spans="1:9" x14ac:dyDescent="0.15">
      <c r="A75" s="1080"/>
      <c r="B75" s="1081"/>
      <c r="C75" s="1081"/>
      <c r="D75" s="1081"/>
      <c r="E75" s="1081"/>
      <c r="F75" s="1082"/>
      <c r="G75" s="61"/>
      <c r="H75" s="10"/>
      <c r="I75" s="62"/>
    </row>
    <row r="76" spans="1:9" x14ac:dyDescent="0.15">
      <c r="A76" s="1059"/>
      <c r="B76" s="1060"/>
      <c r="C76" s="1060"/>
      <c r="D76" s="1060"/>
      <c r="E76" s="1060"/>
      <c r="F76" s="1061"/>
      <c r="G76" s="58"/>
      <c r="H76" s="59"/>
      <c r="I76" s="60"/>
    </row>
    <row r="77" spans="1:9" ht="11.25" customHeight="1" x14ac:dyDescent="0.15">
      <c r="A77" s="76"/>
      <c r="B77" s="76"/>
      <c r="C77" s="76"/>
      <c r="D77" s="76"/>
      <c r="E77" s="76"/>
      <c r="F77" s="76"/>
      <c r="G77" s="10"/>
      <c r="H77" s="10"/>
      <c r="I77" s="66"/>
    </row>
    <row r="78" spans="1:9" ht="11.25" customHeight="1" x14ac:dyDescent="0.15">
      <c r="A78" s="76"/>
      <c r="B78" s="76"/>
      <c r="C78" s="76"/>
      <c r="D78" s="76"/>
      <c r="E78" s="76"/>
      <c r="F78" s="76"/>
      <c r="G78" s="10"/>
      <c r="H78" s="10"/>
      <c r="I78" s="10"/>
    </row>
    <row r="79" spans="1:9" ht="26.25" customHeight="1" x14ac:dyDescent="0.15">
      <c r="A79" s="13" t="s">
        <v>506</v>
      </c>
      <c r="B79" s="76"/>
      <c r="C79" s="76"/>
      <c r="D79" s="76"/>
      <c r="E79" s="76"/>
      <c r="F79" s="76"/>
      <c r="G79" s="59"/>
      <c r="H79" s="59"/>
      <c r="I79" s="59"/>
    </row>
    <row r="80" spans="1:9" ht="15" customHeight="1" x14ac:dyDescent="0.15">
      <c r="A80" s="1083" t="s">
        <v>507</v>
      </c>
      <c r="B80" s="1084"/>
      <c r="C80" s="1084"/>
      <c r="D80" s="1084"/>
      <c r="E80" s="1084"/>
      <c r="F80" s="1085"/>
      <c r="G80" s="37"/>
      <c r="H80" s="38"/>
      <c r="I80" s="39"/>
    </row>
    <row r="81" spans="1:13" ht="18.75" customHeight="1" x14ac:dyDescent="0.15">
      <c r="A81" s="1066" t="s">
        <v>508</v>
      </c>
      <c r="B81" s="1067"/>
      <c r="C81" s="1067"/>
      <c r="D81" s="1067"/>
      <c r="E81" s="1067"/>
      <c r="F81" s="1068"/>
      <c r="G81" s="1072" t="s">
        <v>280</v>
      </c>
      <c r="H81" s="1073"/>
      <c r="I81" s="1074"/>
    </row>
    <row r="82" spans="1:13" ht="30" customHeight="1" x14ac:dyDescent="0.15">
      <c r="A82" s="1069"/>
      <c r="B82" s="1070"/>
      <c r="C82" s="1070"/>
      <c r="D82" s="1070"/>
      <c r="E82" s="1070"/>
      <c r="F82" s="1071"/>
      <c r="G82" s="67" t="s">
        <v>509</v>
      </c>
      <c r="H82" s="1075" t="s">
        <v>510</v>
      </c>
      <c r="I82" s="1076"/>
    </row>
    <row r="83" spans="1:13" ht="15" customHeight="1" x14ac:dyDescent="0.15">
      <c r="A83" s="1086" t="s">
        <v>511</v>
      </c>
      <c r="B83" s="1087"/>
      <c r="C83" s="1087"/>
      <c r="D83" s="1087"/>
      <c r="E83" s="1087"/>
      <c r="F83" s="1088"/>
      <c r="G83" s="68"/>
      <c r="H83" s="69"/>
      <c r="I83" s="70"/>
    </row>
    <row r="84" spans="1:13" ht="18.75" customHeight="1" x14ac:dyDescent="0.15">
      <c r="A84" s="1066" t="s">
        <v>710</v>
      </c>
      <c r="B84" s="1067"/>
      <c r="C84" s="1067"/>
      <c r="D84" s="1067"/>
      <c r="E84" s="1067"/>
      <c r="F84" s="1068"/>
      <c r="G84" s="1072" t="s">
        <v>280</v>
      </c>
      <c r="H84" s="1073"/>
      <c r="I84" s="1074"/>
    </row>
    <row r="85" spans="1:13" ht="30" customHeight="1" x14ac:dyDescent="0.15">
      <c r="A85" s="1069"/>
      <c r="B85" s="1070"/>
      <c r="C85" s="1070"/>
      <c r="D85" s="1070"/>
      <c r="E85" s="1070"/>
      <c r="F85" s="1071"/>
      <c r="G85" s="67" t="s">
        <v>512</v>
      </c>
      <c r="H85" s="1075" t="s">
        <v>510</v>
      </c>
      <c r="I85" s="1076"/>
    </row>
    <row r="86" spans="1:13" ht="15" customHeight="1" x14ac:dyDescent="0.15">
      <c r="A86" s="1056" t="s">
        <v>513</v>
      </c>
      <c r="B86" s="1057"/>
      <c r="C86" s="1057"/>
      <c r="D86" s="1057"/>
      <c r="E86" s="1057"/>
      <c r="F86" s="1058"/>
      <c r="G86" s="40"/>
      <c r="H86" s="71"/>
      <c r="I86" s="72"/>
    </row>
    <row r="87" spans="1:13" ht="37.5" customHeight="1" x14ac:dyDescent="0.15">
      <c r="A87" s="1059" t="s">
        <v>514</v>
      </c>
      <c r="B87" s="1060"/>
      <c r="C87" s="1060"/>
      <c r="D87" s="1060"/>
      <c r="E87" s="1060"/>
      <c r="F87" s="1061"/>
      <c r="G87" s="1062" t="s">
        <v>175</v>
      </c>
      <c r="H87" s="1063"/>
      <c r="I87" s="1064"/>
    </row>
    <row r="88" spans="1:13" ht="9" customHeight="1" x14ac:dyDescent="0.15">
      <c r="A88" s="76"/>
      <c r="B88" s="76"/>
      <c r="C88" s="76"/>
      <c r="D88" s="76"/>
      <c r="E88" s="76"/>
      <c r="F88" s="76"/>
      <c r="G88" s="80"/>
      <c r="H88" s="80"/>
      <c r="I88" s="80"/>
    </row>
    <row r="89" spans="1:13" ht="9" customHeight="1" x14ac:dyDescent="0.15">
      <c r="A89" s="76"/>
      <c r="B89" s="76"/>
      <c r="C89" s="76"/>
      <c r="D89" s="76"/>
      <c r="E89" s="76"/>
      <c r="F89" s="76"/>
      <c r="G89" s="80"/>
      <c r="H89" s="80"/>
      <c r="I89" s="80"/>
    </row>
    <row r="90" spans="1:13" x14ac:dyDescent="0.15">
      <c r="A90" s="73" t="s">
        <v>177</v>
      </c>
      <c r="C90" s="74"/>
      <c r="D90" s="74"/>
      <c r="E90" s="74"/>
      <c r="F90" s="74"/>
      <c r="G90" s="74"/>
      <c r="H90" s="74"/>
      <c r="I90" s="74"/>
      <c r="J90" s="74"/>
      <c r="K90" s="74"/>
      <c r="L90" s="74"/>
      <c r="M90" s="74"/>
    </row>
    <row r="91" spans="1:13" ht="31.5" customHeight="1" x14ac:dyDescent="0.15">
      <c r="A91" s="1065" t="s">
        <v>568</v>
      </c>
      <c r="B91" s="1065"/>
      <c r="C91" s="1065"/>
      <c r="D91" s="1065"/>
      <c r="E91" s="1065"/>
      <c r="F91" s="1065"/>
      <c r="G91" s="1065"/>
      <c r="H91" s="1065"/>
      <c r="I91" s="1065"/>
      <c r="J91" s="75"/>
      <c r="K91" s="75"/>
      <c r="L91" s="75"/>
      <c r="M91" s="75"/>
    </row>
    <row r="92" spans="1:13" x14ac:dyDescent="0.15">
      <c r="B92" s="75"/>
      <c r="C92" s="75"/>
      <c r="D92" s="75"/>
      <c r="E92" s="75"/>
      <c r="F92" s="75"/>
      <c r="G92" s="75"/>
      <c r="H92" s="75"/>
      <c r="I92" s="75"/>
      <c r="J92" s="75"/>
      <c r="K92" s="75"/>
      <c r="L92" s="75"/>
      <c r="M92" s="75"/>
    </row>
  </sheetData>
  <mergeCells count="81">
    <mergeCell ref="A10:I11"/>
    <mergeCell ref="A3:I3"/>
    <mergeCell ref="B7:F7"/>
    <mergeCell ref="H7:I7"/>
    <mergeCell ref="E8:F8"/>
    <mergeCell ref="H8:I8"/>
    <mergeCell ref="A14:C14"/>
    <mergeCell ref="D14:G14"/>
    <mergeCell ref="A15:C16"/>
    <mergeCell ref="D15:E15"/>
    <mergeCell ref="F15:I15"/>
    <mergeCell ref="D16:E16"/>
    <mergeCell ref="F16:I16"/>
    <mergeCell ref="I22:I23"/>
    <mergeCell ref="A24:I24"/>
    <mergeCell ref="A17:C17"/>
    <mergeCell ref="D17:G17"/>
    <mergeCell ref="A18:C19"/>
    <mergeCell ref="D18:E18"/>
    <mergeCell ref="F18:I18"/>
    <mergeCell ref="D19:E19"/>
    <mergeCell ref="F19:I19"/>
    <mergeCell ref="A32:A33"/>
    <mergeCell ref="G32:G33"/>
    <mergeCell ref="A22:A23"/>
    <mergeCell ref="B22:B23"/>
    <mergeCell ref="E22:E23"/>
    <mergeCell ref="A28:B28"/>
    <mergeCell ref="D28:E28"/>
    <mergeCell ref="G28:H28"/>
    <mergeCell ref="A29:C29"/>
    <mergeCell ref="D29:F29"/>
    <mergeCell ref="H22:H23"/>
    <mergeCell ref="A49:F49"/>
    <mergeCell ref="H49:I49"/>
    <mergeCell ref="F37:G37"/>
    <mergeCell ref="A39:I39"/>
    <mergeCell ref="A41:F42"/>
    <mergeCell ref="G41:I41"/>
    <mergeCell ref="H42:I42"/>
    <mergeCell ref="A43:F45"/>
    <mergeCell ref="G43:I43"/>
    <mergeCell ref="G44:H44"/>
    <mergeCell ref="G45:I45"/>
    <mergeCell ref="A46:F46"/>
    <mergeCell ref="G46:I46"/>
    <mergeCell ref="A47:F47"/>
    <mergeCell ref="A48:F48"/>
    <mergeCell ref="G48:I48"/>
    <mergeCell ref="A62:F62"/>
    <mergeCell ref="H62:I62"/>
    <mergeCell ref="A50:F53"/>
    <mergeCell ref="G50:I50"/>
    <mergeCell ref="G51:I51"/>
    <mergeCell ref="G52:I53"/>
    <mergeCell ref="A55:F55"/>
    <mergeCell ref="A56:F56"/>
    <mergeCell ref="G56:I56"/>
    <mergeCell ref="A57:F57"/>
    <mergeCell ref="H57:I57"/>
    <mergeCell ref="A58:F58"/>
    <mergeCell ref="A59:F61"/>
    <mergeCell ref="G59:I61"/>
    <mergeCell ref="A80:F80"/>
    <mergeCell ref="A81:F82"/>
    <mergeCell ref="G81:I81"/>
    <mergeCell ref="H82:I82"/>
    <mergeCell ref="A83:F83"/>
    <mergeCell ref="A64:F64"/>
    <mergeCell ref="G64:I64"/>
    <mergeCell ref="A67:F71"/>
    <mergeCell ref="G69:I69"/>
    <mergeCell ref="A72:F76"/>
    <mergeCell ref="G74:I74"/>
    <mergeCell ref="A86:F86"/>
    <mergeCell ref="A87:F87"/>
    <mergeCell ref="G87:I87"/>
    <mergeCell ref="A91:I91"/>
    <mergeCell ref="A84:F85"/>
    <mergeCell ref="G84:I84"/>
    <mergeCell ref="H85:I85"/>
  </mergeCells>
  <phoneticPr fontId="12"/>
  <pageMargins left="0.78700000000000003" right="0.78700000000000003" top="0.98399999999999999" bottom="0.98399999999999999" header="0.51200000000000001" footer="0.51200000000000001"/>
  <pageSetup paperSize="9" scale="91" orientation="portrait" r:id="rId1"/>
  <headerFooter alignWithMargins="0">
    <oddFooter>&amp;C&amp;P</oddFooter>
  </headerFooter>
  <rowBreaks count="2" manualBreakCount="2">
    <brk id="39" max="8" man="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590550</xdr:colOff>
                    <xdr:row>12</xdr:row>
                    <xdr:rowOff>266700</xdr:rowOff>
                  </from>
                  <to>
                    <xdr:col>5</xdr:col>
                    <xdr:colOff>171450</xdr:colOff>
                    <xdr:row>14</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400050</xdr:colOff>
                    <xdr:row>12</xdr:row>
                    <xdr:rowOff>266700</xdr:rowOff>
                  </from>
                  <to>
                    <xdr:col>3</xdr:col>
                    <xdr:colOff>704850</xdr:colOff>
                    <xdr:row>14</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361950</xdr:colOff>
                    <xdr:row>28</xdr:row>
                    <xdr:rowOff>76200</xdr:rowOff>
                  </from>
                  <to>
                    <xdr:col>3</xdr:col>
                    <xdr:colOff>666750</xdr:colOff>
                    <xdr:row>28</xdr:row>
                    <xdr:rowOff>285750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476250</xdr:colOff>
                    <xdr:row>28</xdr:row>
                    <xdr:rowOff>76200</xdr:rowOff>
                  </from>
                  <to>
                    <xdr:col>5</xdr:col>
                    <xdr:colOff>57150</xdr:colOff>
                    <xdr:row>28</xdr:row>
                    <xdr:rowOff>285750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457200</xdr:colOff>
                    <xdr:row>45</xdr:row>
                    <xdr:rowOff>209550</xdr:rowOff>
                  </from>
                  <to>
                    <xdr:col>7</xdr:col>
                    <xdr:colOff>57150</xdr:colOff>
                    <xdr:row>45</xdr:row>
                    <xdr:rowOff>438150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476250</xdr:colOff>
                    <xdr:row>62</xdr:row>
                    <xdr:rowOff>142875</xdr:rowOff>
                  </from>
                  <to>
                    <xdr:col>7</xdr:col>
                    <xdr:colOff>57150</xdr:colOff>
                    <xdr:row>64</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7</xdr:col>
                    <xdr:colOff>361950</xdr:colOff>
                    <xdr:row>48</xdr:row>
                    <xdr:rowOff>304800</xdr:rowOff>
                  </from>
                  <to>
                    <xdr:col>7</xdr:col>
                    <xdr:colOff>666750</xdr:colOff>
                    <xdr:row>50</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7</xdr:col>
                    <xdr:colOff>361950</xdr:colOff>
                    <xdr:row>63</xdr:row>
                    <xdr:rowOff>0</xdr:rowOff>
                  </from>
                  <to>
                    <xdr:col>7</xdr:col>
                    <xdr:colOff>666750</xdr:colOff>
                    <xdr:row>64</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400050</xdr:colOff>
                    <xdr:row>15</xdr:row>
                    <xdr:rowOff>228600</xdr:rowOff>
                  </from>
                  <to>
                    <xdr:col>3</xdr:col>
                    <xdr:colOff>704850</xdr:colOff>
                    <xdr:row>17</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457200</xdr:colOff>
                    <xdr:row>42</xdr:row>
                    <xdr:rowOff>19050</xdr:rowOff>
                  </from>
                  <to>
                    <xdr:col>7</xdr:col>
                    <xdr:colOff>57150</xdr:colOff>
                    <xdr:row>42</xdr:row>
                    <xdr:rowOff>209550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476250</xdr:colOff>
                    <xdr:row>40</xdr:row>
                    <xdr:rowOff>19050</xdr:rowOff>
                  </from>
                  <to>
                    <xdr:col>7</xdr:col>
                    <xdr:colOff>57150</xdr:colOff>
                    <xdr:row>41</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381000</xdr:colOff>
                    <xdr:row>40</xdr:row>
                    <xdr:rowOff>19050</xdr:rowOff>
                  </from>
                  <to>
                    <xdr:col>7</xdr:col>
                    <xdr:colOff>685800</xdr:colOff>
                    <xdr:row>41</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381000</xdr:colOff>
                    <xdr:row>42</xdr:row>
                    <xdr:rowOff>19050</xdr:rowOff>
                  </from>
                  <to>
                    <xdr:col>7</xdr:col>
                    <xdr:colOff>685800</xdr:colOff>
                    <xdr:row>42</xdr:row>
                    <xdr:rowOff>209550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361950</xdr:colOff>
                    <xdr:row>45</xdr:row>
                    <xdr:rowOff>209550</xdr:rowOff>
                  </from>
                  <to>
                    <xdr:col>7</xdr:col>
                    <xdr:colOff>666750</xdr:colOff>
                    <xdr:row>45</xdr:row>
                    <xdr:rowOff>438150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6</xdr:col>
                    <xdr:colOff>438150</xdr:colOff>
                    <xdr:row>47</xdr:row>
                    <xdr:rowOff>19050</xdr:rowOff>
                  </from>
                  <to>
                    <xdr:col>7</xdr:col>
                    <xdr:colOff>19050</xdr:colOff>
                    <xdr:row>48</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342900</xdr:colOff>
                    <xdr:row>47</xdr:row>
                    <xdr:rowOff>19050</xdr:rowOff>
                  </from>
                  <to>
                    <xdr:col>7</xdr:col>
                    <xdr:colOff>647700</xdr:colOff>
                    <xdr:row>47</xdr:row>
                    <xdr:rowOff>228600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6</xdr:col>
                    <xdr:colOff>438150</xdr:colOff>
                    <xdr:row>48</xdr:row>
                    <xdr:rowOff>304800</xdr:rowOff>
                  </from>
                  <to>
                    <xdr:col>7</xdr:col>
                    <xdr:colOff>19050</xdr:colOff>
                    <xdr:row>50</xdr:row>
                    <xdr:rowOff>19050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xdr:col>
                    <xdr:colOff>590550</xdr:colOff>
                    <xdr:row>16</xdr:row>
                    <xdr:rowOff>0</xdr:rowOff>
                  </from>
                  <to>
                    <xdr:col>5</xdr:col>
                    <xdr:colOff>171450</xdr:colOff>
                    <xdr:row>17</xdr:row>
                    <xdr:rowOff>19050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6</xdr:col>
                    <xdr:colOff>457200</xdr:colOff>
                    <xdr:row>67</xdr:row>
                    <xdr:rowOff>161925</xdr:rowOff>
                  </from>
                  <to>
                    <xdr:col>7</xdr:col>
                    <xdr:colOff>47625</xdr:colOff>
                    <xdr:row>69</xdr:row>
                    <xdr:rowOff>28575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7</xdr:col>
                    <xdr:colOff>400050</xdr:colOff>
                    <xdr:row>67</xdr:row>
                    <xdr:rowOff>152400</xdr:rowOff>
                  </from>
                  <to>
                    <xdr:col>7</xdr:col>
                    <xdr:colOff>704850</xdr:colOff>
                    <xdr:row>69</xdr:row>
                    <xdr:rowOff>19050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457200</xdr:colOff>
                    <xdr:row>67</xdr:row>
                    <xdr:rowOff>161925</xdr:rowOff>
                  </from>
                  <to>
                    <xdr:col>7</xdr:col>
                    <xdr:colOff>47625</xdr:colOff>
                    <xdr:row>69</xdr:row>
                    <xdr:rowOff>28575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7</xdr:col>
                    <xdr:colOff>400050</xdr:colOff>
                    <xdr:row>67</xdr:row>
                    <xdr:rowOff>152400</xdr:rowOff>
                  </from>
                  <to>
                    <xdr:col>7</xdr:col>
                    <xdr:colOff>704850</xdr:colOff>
                    <xdr:row>69</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457200</xdr:colOff>
                    <xdr:row>72</xdr:row>
                    <xdr:rowOff>161925</xdr:rowOff>
                  </from>
                  <to>
                    <xdr:col>7</xdr:col>
                    <xdr:colOff>47625</xdr:colOff>
                    <xdr:row>74</xdr:row>
                    <xdr:rowOff>28575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400050</xdr:colOff>
                    <xdr:row>72</xdr:row>
                    <xdr:rowOff>152400</xdr:rowOff>
                  </from>
                  <to>
                    <xdr:col>7</xdr:col>
                    <xdr:colOff>704850</xdr:colOff>
                    <xdr:row>74</xdr:row>
                    <xdr:rowOff>19050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457200</xdr:colOff>
                    <xdr:row>72</xdr:row>
                    <xdr:rowOff>161925</xdr:rowOff>
                  </from>
                  <to>
                    <xdr:col>7</xdr:col>
                    <xdr:colOff>47625</xdr:colOff>
                    <xdr:row>74</xdr:row>
                    <xdr:rowOff>28575</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400050</xdr:colOff>
                    <xdr:row>72</xdr:row>
                    <xdr:rowOff>152400</xdr:rowOff>
                  </from>
                  <to>
                    <xdr:col>7</xdr:col>
                    <xdr:colOff>704850</xdr:colOff>
                    <xdr:row>74</xdr:row>
                    <xdr:rowOff>19050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6</xdr:col>
                    <xdr:colOff>485775</xdr:colOff>
                    <xdr:row>83</xdr:row>
                    <xdr:rowOff>28575</xdr:rowOff>
                  </from>
                  <to>
                    <xdr:col>7</xdr:col>
                    <xdr:colOff>76200</xdr:colOff>
                    <xdr:row>84</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7</xdr:col>
                    <xdr:colOff>428625</xdr:colOff>
                    <xdr:row>83</xdr:row>
                    <xdr:rowOff>19050</xdr:rowOff>
                  </from>
                  <to>
                    <xdr:col>8</xdr:col>
                    <xdr:colOff>19050</xdr:colOff>
                    <xdr:row>83</xdr:row>
                    <xdr:rowOff>228600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6</xdr:col>
                    <xdr:colOff>485775</xdr:colOff>
                    <xdr:row>80</xdr:row>
                    <xdr:rowOff>28575</xdr:rowOff>
                  </from>
                  <to>
                    <xdr:col>7</xdr:col>
                    <xdr:colOff>76200</xdr:colOff>
                    <xdr:row>81</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428625</xdr:colOff>
                    <xdr:row>80</xdr:row>
                    <xdr:rowOff>19050</xdr:rowOff>
                  </from>
                  <to>
                    <xdr:col>8</xdr:col>
                    <xdr:colOff>19050</xdr:colOff>
                    <xdr:row>80</xdr:row>
                    <xdr:rowOff>228600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6</xdr:col>
                    <xdr:colOff>476250</xdr:colOff>
                    <xdr:row>86</xdr:row>
                    <xdr:rowOff>142875</xdr:rowOff>
                  </from>
                  <to>
                    <xdr:col>7</xdr:col>
                    <xdr:colOff>66675</xdr:colOff>
                    <xdr:row>86</xdr:row>
                    <xdr:rowOff>352425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7</xdr:col>
                    <xdr:colOff>428625</xdr:colOff>
                    <xdr:row>86</xdr:row>
                    <xdr:rowOff>133350</xdr:rowOff>
                  </from>
                  <to>
                    <xdr:col>8</xdr:col>
                    <xdr:colOff>19050</xdr:colOff>
                    <xdr:row>86</xdr:row>
                    <xdr:rowOff>342900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476250</xdr:colOff>
                    <xdr:row>58</xdr:row>
                    <xdr:rowOff>209550</xdr:rowOff>
                  </from>
                  <to>
                    <xdr:col>7</xdr:col>
                    <xdr:colOff>57150</xdr:colOff>
                    <xdr:row>60</xdr:row>
                    <xdr:rowOff>19050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7</xdr:col>
                    <xdr:colOff>390525</xdr:colOff>
                    <xdr:row>58</xdr:row>
                    <xdr:rowOff>142875</xdr:rowOff>
                  </from>
                  <to>
                    <xdr:col>7</xdr:col>
                    <xdr:colOff>685800</xdr:colOff>
                    <xdr:row>60</xdr:row>
                    <xdr:rowOff>19050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476250</xdr:colOff>
                    <xdr:row>55</xdr:row>
                    <xdr:rowOff>209550</xdr:rowOff>
                  </from>
                  <to>
                    <xdr:col>7</xdr:col>
                    <xdr:colOff>57150</xdr:colOff>
                    <xdr:row>55</xdr:row>
                    <xdr:rowOff>428625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390525</xdr:colOff>
                    <xdr:row>55</xdr:row>
                    <xdr:rowOff>200025</xdr:rowOff>
                  </from>
                  <to>
                    <xdr:col>7</xdr:col>
                    <xdr:colOff>685800</xdr:colOff>
                    <xdr:row>55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C943-38D6-48B7-A8FC-F0B31308F00F}">
  <sheetPr>
    <pageSetUpPr fitToPage="1"/>
  </sheetPr>
  <dimension ref="B1:K45"/>
  <sheetViews>
    <sheetView workbookViewId="0"/>
  </sheetViews>
  <sheetFormatPr defaultColWidth="9" defaultRowHeight="18.75" x14ac:dyDescent="0.15"/>
  <cols>
    <col min="1" max="1" width="2" style="162" customWidth="1"/>
    <col min="2" max="2" width="8.625" style="162" customWidth="1"/>
    <col min="3" max="11" width="40.625" style="162" customWidth="1"/>
    <col min="12" max="16384" width="9" style="162"/>
  </cols>
  <sheetData>
    <row r="1" spans="2:11" x14ac:dyDescent="0.15">
      <c r="B1" s="162" t="s">
        <v>683</v>
      </c>
    </row>
    <row r="3" spans="2:11" x14ac:dyDescent="0.15">
      <c r="B3" s="163" t="s">
        <v>617</v>
      </c>
      <c r="C3" s="163" t="s">
        <v>684</v>
      </c>
    </row>
    <row r="4" spans="2:11" x14ac:dyDescent="0.15">
      <c r="B4" s="163">
        <v>1</v>
      </c>
      <c r="C4" s="164" t="s">
        <v>599</v>
      </c>
    </row>
    <row r="5" spans="2:11" x14ac:dyDescent="0.15">
      <c r="B5" s="163">
        <v>2</v>
      </c>
      <c r="C5" s="164" t="s">
        <v>685</v>
      </c>
    </row>
    <row r="6" spans="2:11" x14ac:dyDescent="0.15">
      <c r="B6" s="163">
        <v>3</v>
      </c>
      <c r="C6" s="164"/>
    </row>
    <row r="7" spans="2:11" x14ac:dyDescent="0.15">
      <c r="B7" s="163">
        <v>4</v>
      </c>
      <c r="C7" s="164"/>
    </row>
    <row r="8" spans="2:11" x14ac:dyDescent="0.15">
      <c r="B8" s="163">
        <v>5</v>
      </c>
      <c r="C8" s="164"/>
    </row>
    <row r="9" spans="2:11" x14ac:dyDescent="0.15">
      <c r="B9" s="163">
        <v>6</v>
      </c>
      <c r="C9" s="164"/>
    </row>
    <row r="10" spans="2:11" x14ac:dyDescent="0.15">
      <c r="B10" s="163">
        <v>7</v>
      </c>
      <c r="C10" s="164"/>
    </row>
    <row r="11" spans="2:11" x14ac:dyDescent="0.15">
      <c r="B11" s="163">
        <v>8</v>
      </c>
      <c r="C11" s="164"/>
    </row>
    <row r="13" spans="2:11" x14ac:dyDescent="0.15">
      <c r="B13" s="162" t="s">
        <v>686</v>
      </c>
    </row>
    <row r="14" spans="2:11" ht="19.5" thickBot="1" x14ac:dyDescent="0.2"/>
    <row r="15" spans="2:11" ht="19.5" thickBot="1" x14ac:dyDescent="0.2">
      <c r="B15" s="165" t="s">
        <v>687</v>
      </c>
      <c r="C15" s="166" t="s">
        <v>630</v>
      </c>
      <c r="D15" s="167" t="s">
        <v>669</v>
      </c>
      <c r="E15" s="168" t="s">
        <v>688</v>
      </c>
      <c r="F15" s="169" t="s">
        <v>689</v>
      </c>
      <c r="G15" s="169" t="s">
        <v>689</v>
      </c>
      <c r="H15" s="169" t="s">
        <v>689</v>
      </c>
      <c r="I15" s="169" t="s">
        <v>689</v>
      </c>
      <c r="J15" s="169" t="s">
        <v>689</v>
      </c>
      <c r="K15" s="170" t="s">
        <v>689</v>
      </c>
    </row>
    <row r="16" spans="2:11" x14ac:dyDescent="0.15">
      <c r="B16" s="1162" t="s">
        <v>690</v>
      </c>
      <c r="C16" s="171" t="s">
        <v>631</v>
      </c>
      <c r="D16" s="172" t="s">
        <v>631</v>
      </c>
      <c r="E16" s="172" t="s">
        <v>691</v>
      </c>
      <c r="F16" s="172"/>
      <c r="G16" s="172"/>
      <c r="H16" s="172"/>
      <c r="I16" s="173"/>
      <c r="J16" s="173"/>
      <c r="K16" s="174"/>
    </row>
    <row r="17" spans="2:11" x14ac:dyDescent="0.15">
      <c r="B17" s="1162"/>
      <c r="C17" s="175" t="s">
        <v>692</v>
      </c>
      <c r="D17" s="172" t="s">
        <v>669</v>
      </c>
      <c r="E17" s="172" t="s">
        <v>669</v>
      </c>
      <c r="F17" s="172"/>
      <c r="G17" s="172"/>
      <c r="H17" s="172"/>
      <c r="I17" s="176"/>
      <c r="J17" s="176"/>
      <c r="K17" s="177"/>
    </row>
    <row r="18" spans="2:11" x14ac:dyDescent="0.15">
      <c r="B18" s="1162"/>
      <c r="C18" s="175" t="s">
        <v>692</v>
      </c>
      <c r="D18" s="172" t="s">
        <v>689</v>
      </c>
      <c r="E18" s="172" t="s">
        <v>693</v>
      </c>
      <c r="F18" s="172"/>
      <c r="G18" s="172"/>
      <c r="H18" s="172"/>
      <c r="I18" s="176"/>
      <c r="J18" s="176"/>
      <c r="K18" s="177"/>
    </row>
    <row r="19" spans="2:11" x14ac:dyDescent="0.15">
      <c r="B19" s="1162"/>
      <c r="C19" s="175" t="s">
        <v>689</v>
      </c>
      <c r="D19" s="172" t="s">
        <v>689</v>
      </c>
      <c r="E19" s="172" t="s">
        <v>694</v>
      </c>
      <c r="F19" s="172"/>
      <c r="G19" s="172"/>
      <c r="H19" s="172"/>
      <c r="I19" s="176"/>
      <c r="J19" s="176"/>
      <c r="K19" s="177"/>
    </row>
    <row r="20" spans="2:11" x14ac:dyDescent="0.15">
      <c r="B20" s="1162"/>
      <c r="C20" s="175" t="s">
        <v>689</v>
      </c>
      <c r="D20" s="172" t="s">
        <v>689</v>
      </c>
      <c r="E20" s="172" t="s">
        <v>695</v>
      </c>
      <c r="F20" s="172"/>
      <c r="G20" s="172"/>
      <c r="H20" s="172"/>
      <c r="I20" s="176"/>
      <c r="J20" s="176"/>
      <c r="K20" s="177"/>
    </row>
    <row r="21" spans="2:11" x14ac:dyDescent="0.15">
      <c r="B21" s="1162"/>
      <c r="C21" s="175" t="s">
        <v>689</v>
      </c>
      <c r="D21" s="172" t="s">
        <v>689</v>
      </c>
      <c r="E21" s="172" t="s">
        <v>689</v>
      </c>
      <c r="F21" s="172"/>
      <c r="G21" s="172"/>
      <c r="H21" s="172"/>
      <c r="I21" s="176"/>
      <c r="J21" s="176"/>
      <c r="K21" s="177"/>
    </row>
    <row r="22" spans="2:11" x14ac:dyDescent="0.15">
      <c r="B22" s="1162"/>
      <c r="C22" s="175" t="s">
        <v>689</v>
      </c>
      <c r="D22" s="172" t="s">
        <v>689</v>
      </c>
      <c r="E22" s="172" t="s">
        <v>689</v>
      </c>
      <c r="F22" s="172"/>
      <c r="G22" s="172"/>
      <c r="H22" s="172"/>
      <c r="I22" s="176"/>
      <c r="J22" s="176"/>
      <c r="K22" s="177"/>
    </row>
    <row r="23" spans="2:11" x14ac:dyDescent="0.15">
      <c r="B23" s="1162"/>
      <c r="C23" s="175" t="s">
        <v>689</v>
      </c>
      <c r="D23" s="172" t="s">
        <v>689</v>
      </c>
      <c r="E23" s="172" t="s">
        <v>689</v>
      </c>
      <c r="F23" s="172"/>
      <c r="G23" s="172"/>
      <c r="H23" s="172"/>
      <c r="I23" s="176"/>
      <c r="J23" s="176"/>
      <c r="K23" s="177"/>
    </row>
    <row r="24" spans="2:11" x14ac:dyDescent="0.15">
      <c r="B24" s="1162"/>
      <c r="C24" s="175" t="s">
        <v>689</v>
      </c>
      <c r="D24" s="172" t="s">
        <v>689</v>
      </c>
      <c r="E24" s="172" t="s">
        <v>689</v>
      </c>
      <c r="F24" s="172"/>
      <c r="G24" s="172"/>
      <c r="H24" s="172"/>
      <c r="I24" s="176"/>
      <c r="J24" s="176"/>
      <c r="K24" s="177"/>
    </row>
    <row r="25" spans="2:11" x14ac:dyDescent="0.15">
      <c r="B25" s="1162"/>
      <c r="C25" s="175" t="s">
        <v>689</v>
      </c>
      <c r="D25" s="178" t="s">
        <v>689</v>
      </c>
      <c r="E25" s="178" t="s">
        <v>689</v>
      </c>
      <c r="F25" s="178"/>
      <c r="G25" s="178"/>
      <c r="H25" s="178"/>
      <c r="I25" s="176"/>
      <c r="J25" s="176"/>
      <c r="K25" s="177"/>
    </row>
    <row r="26" spans="2:11" x14ac:dyDescent="0.15">
      <c r="B26" s="1162"/>
      <c r="C26" s="175" t="s">
        <v>689</v>
      </c>
      <c r="D26" s="178" t="s">
        <v>689</v>
      </c>
      <c r="E26" s="178" t="s">
        <v>689</v>
      </c>
      <c r="F26" s="178"/>
      <c r="G26" s="178"/>
      <c r="H26" s="178"/>
      <c r="I26" s="176"/>
      <c r="J26" s="176"/>
      <c r="K26" s="177"/>
    </row>
    <row r="27" spans="2:11" x14ac:dyDescent="0.15">
      <c r="B27" s="1162"/>
      <c r="C27" s="175" t="s">
        <v>689</v>
      </c>
      <c r="D27" s="178" t="s">
        <v>689</v>
      </c>
      <c r="E27" s="178" t="s">
        <v>689</v>
      </c>
      <c r="F27" s="178"/>
      <c r="G27" s="178"/>
      <c r="H27" s="178"/>
      <c r="I27" s="176"/>
      <c r="J27" s="176"/>
      <c r="K27" s="177"/>
    </row>
    <row r="28" spans="2:11" ht="19.5" thickBot="1" x14ac:dyDescent="0.2">
      <c r="B28" s="1163"/>
      <c r="C28" s="179" t="s">
        <v>689</v>
      </c>
      <c r="D28" s="180" t="s">
        <v>689</v>
      </c>
      <c r="E28" s="180" t="s">
        <v>689</v>
      </c>
      <c r="F28" s="180"/>
      <c r="G28" s="180"/>
      <c r="H28" s="180"/>
      <c r="I28" s="180"/>
      <c r="J28" s="180"/>
      <c r="K28" s="181"/>
    </row>
    <row r="31" spans="2:11" x14ac:dyDescent="0.15">
      <c r="C31" s="162" t="s">
        <v>696</v>
      </c>
    </row>
    <row r="32" spans="2:11" x14ac:dyDescent="0.15">
      <c r="C32" s="162" t="s">
        <v>697</v>
      </c>
    </row>
    <row r="33" spans="3:3" x14ac:dyDescent="0.15">
      <c r="C33" s="162" t="s">
        <v>698</v>
      </c>
    </row>
    <row r="34" spans="3:3" x14ac:dyDescent="0.15">
      <c r="C34" s="162" t="s">
        <v>699</v>
      </c>
    </row>
    <row r="35" spans="3:3" x14ac:dyDescent="0.15">
      <c r="C35" s="162" t="s">
        <v>700</v>
      </c>
    </row>
    <row r="36" spans="3:3" x14ac:dyDescent="0.15">
      <c r="C36" s="162" t="s">
        <v>701</v>
      </c>
    </row>
    <row r="37" spans="3:3" x14ac:dyDescent="0.15">
      <c r="C37" s="162" t="s">
        <v>702</v>
      </c>
    </row>
    <row r="38" spans="3:3" x14ac:dyDescent="0.15">
      <c r="C38" s="162" t="s">
        <v>703</v>
      </c>
    </row>
    <row r="40" spans="3:3" x14ac:dyDescent="0.15">
      <c r="C40" s="162" t="s">
        <v>704</v>
      </c>
    </row>
    <row r="41" spans="3:3" x14ac:dyDescent="0.15">
      <c r="C41" s="162" t="s">
        <v>705</v>
      </c>
    </row>
    <row r="42" spans="3:3" x14ac:dyDescent="0.15">
      <c r="C42" s="162" t="s">
        <v>706</v>
      </c>
    </row>
    <row r="43" spans="3:3" x14ac:dyDescent="0.15">
      <c r="C43" s="162" t="s">
        <v>707</v>
      </c>
    </row>
    <row r="44" spans="3:3" x14ac:dyDescent="0.15">
      <c r="C44" s="162" t="s">
        <v>708</v>
      </c>
    </row>
    <row r="45" spans="3:3" x14ac:dyDescent="0.15">
      <c r="C45" s="162" t="s">
        <v>709</v>
      </c>
    </row>
  </sheetData>
  <mergeCells count="1">
    <mergeCell ref="B16:B28"/>
  </mergeCells>
  <phoneticPr fontId="12"/>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R8運営状況点検書</vt:lpstr>
      <vt:lpstr>勤務形態一覧表（１枚版）</vt:lpstr>
      <vt:lpstr>勤務形態一覧表（100名）</vt:lpstr>
      <vt:lpstr>【記載例】勤務形態一覧表(居宅介護支援)</vt:lpstr>
      <vt:lpstr>特定事業所加算に係る基準の遵守状況に関する記録　令和8年6月分</vt:lpstr>
      <vt:lpstr>プルダウン・リスト</vt:lpstr>
      <vt:lpstr>'【記載例】勤務形態一覧表(居宅介護支援)'!Print_Area</vt:lpstr>
      <vt:lpstr>'勤務形態一覧表（100名）'!Print_Area</vt:lpstr>
      <vt:lpstr>'勤務形態一覧表（１枚版）'!Print_Area</vt:lpstr>
      <vt:lpstr>'特定事業所加算に係る基準の遵守状況に関する記録　令和8年6月分'!Print_Area</vt:lpstr>
      <vt:lpstr>'【記載例】勤務形態一覧表(居宅介護支援)'!Print_Titles</vt:lpstr>
      <vt:lpstr>'勤務形態一覧表（100名）'!Print_Titles</vt:lpstr>
      <vt:lpstr>'勤務形態一覧表（１枚版）'!Print_Titles</vt:lpstr>
      <vt:lpstr>介護支援専門員</vt:lpstr>
      <vt:lpstr>介護予防支援担当職員</vt:lpstr>
      <vt:lpstr>管理者</vt:lpstr>
      <vt:lpstr>'【記載例】勤務形態一覧表(居宅介護支援)'!職種</vt:lpstr>
      <vt:lpstr>プルダウン・リスト!職種</vt:lpstr>
      <vt:lpstr>'勤務形態一覧表（100名）'!職種</vt:lpstr>
      <vt:lpstr>'勤務形態一覧表（１枚版）'!職種</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横須賀市</cp:lastModifiedBy>
  <cp:lastPrinted>2026-06-04T00:31:41Z</cp:lastPrinted>
  <dcterms:created xsi:type="dcterms:W3CDTF">2011-05-10T06:53:22Z</dcterms:created>
  <dcterms:modified xsi:type="dcterms:W3CDTF">2026-06-09T04:19:39Z</dcterms:modified>
</cp:coreProperties>
</file>