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jack\v3_fsroot\FS\指導監査課共有\指導監査＞指導監査\総務\課共有\★運営状況点検書\令和７年度\01_居宅\予防支援\"/>
    </mc:Choice>
  </mc:AlternateContent>
  <xr:revisionPtr revIDLastSave="0" documentId="13_ncr:1_{C2B9BAB7-F5D0-4B12-9223-FCB4B87D33E1}" xr6:coauthVersionLast="47" xr6:coauthVersionMax="47" xr10:uidLastSave="{00000000-0000-0000-0000-000000000000}"/>
  <bookViews>
    <workbookView xWindow="1815" yWindow="1815" windowWidth="21600" windowHeight="11295" tabRatio="687" xr2:uid="{00000000-000D-0000-FFFF-FFFF00000000}"/>
  </bookViews>
  <sheets>
    <sheet name="R7運営状況点検書" sheetId="1" r:id="rId1"/>
    <sheet name="勤務形態一覧表（１枚版）" sheetId="8" r:id="rId2"/>
    <sheet name="勤務形態一覧表（100名）" sheetId="9" r:id="rId3"/>
    <sheet name="【記載例】勤務形態一覧表（介護予防支援）" sheetId="6" r:id="rId4"/>
    <sheet name="従業者の状況" sheetId="5" r:id="rId5"/>
    <sheet name="プルダウンリスト" sheetId="10" r:id="rId6"/>
  </sheets>
  <externalReferences>
    <externalReference r:id="rId7"/>
  </externalReferences>
  <definedNames>
    <definedName name="_xlnm.Print_Area" localSheetId="3">'【記載例】勤務形態一覧表（介護予防支援）'!$A$1:$BD$51</definedName>
    <definedName name="_xlnm.Print_Area" localSheetId="0">'R7運営状況点検書'!$A$1:$R$287</definedName>
    <definedName name="介護支援専門員">プルダウンリスト!$D$16:$D$28</definedName>
    <definedName name="介護予防支援担当職員">プルダウンリスト!$E$16:$E$28</definedName>
    <definedName name="管理者">プルダウンリスト!$C$16:$C$28</definedName>
    <definedName name="職種">[1]プルダウン・リスト!$C$15:$K$15</definedName>
    <definedName name="ー">プルダウンリスト!$F$16:$F$28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W16" i="6" l="1"/>
  <c r="AU16" i="6"/>
  <c r="B31" i="6"/>
  <c r="H127" i="9"/>
  <c r="H126" i="9"/>
  <c r="C126" i="9"/>
  <c r="P122" i="9"/>
  <c r="C132" i="9" s="1"/>
  <c r="L122" i="9"/>
  <c r="J122" i="9"/>
  <c r="C127" i="9" s="1"/>
  <c r="G121" i="9"/>
  <c r="E121" i="9"/>
  <c r="G120" i="9"/>
  <c r="E120" i="9"/>
  <c r="G119" i="9"/>
  <c r="E119" i="9"/>
  <c r="G118" i="9"/>
  <c r="E118" i="9"/>
  <c r="AU113" i="9"/>
  <c r="AU112" i="9"/>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AH12" i="9"/>
  <c r="AH13" i="9" s="1"/>
  <c r="R12" i="9"/>
  <c r="R13" i="9" s="1"/>
  <c r="Y11" i="9"/>
  <c r="Q11" i="9"/>
  <c r="AU9" i="9"/>
  <c r="X2" i="9"/>
  <c r="U11" i="9" s="1"/>
  <c r="H45" i="8"/>
  <c r="H44" i="8"/>
  <c r="C44" i="8"/>
  <c r="P40" i="8"/>
  <c r="C50" i="8" s="1"/>
  <c r="L40" i="8"/>
  <c r="J40" i="8"/>
  <c r="C45" i="8" s="1"/>
  <c r="G39" i="8"/>
  <c r="E39" i="8"/>
  <c r="G38" i="8"/>
  <c r="E38" i="8"/>
  <c r="G37" i="8"/>
  <c r="E37" i="8"/>
  <c r="G36" i="8"/>
  <c r="E36" i="8"/>
  <c r="AU31" i="8"/>
  <c r="AU30" i="8"/>
  <c r="AU29" i="8"/>
  <c r="AU28" i="8"/>
  <c r="AU27" i="8"/>
  <c r="AU26" i="8"/>
  <c r="AU25" i="8"/>
  <c r="AU24" i="8"/>
  <c r="AU23" i="8"/>
  <c r="AU22" i="8"/>
  <c r="AU21" i="8"/>
  <c r="AU20" i="8"/>
  <c r="AU19" i="8"/>
  <c r="AU18" i="8"/>
  <c r="AU17" i="8"/>
  <c r="AU16" i="8"/>
  <c r="AU15" i="8"/>
  <c r="B15" i="8"/>
  <c r="B16" i="8" s="1"/>
  <c r="B17" i="8" s="1"/>
  <c r="B18" i="8" s="1"/>
  <c r="B19" i="8" s="1"/>
  <c r="B20" i="8" s="1"/>
  <c r="B21" i="8" s="1"/>
  <c r="B22" i="8" s="1"/>
  <c r="B23" i="8" s="1"/>
  <c r="B24" i="8" s="1"/>
  <c r="B25" i="8" s="1"/>
  <c r="B26" i="8" s="1"/>
  <c r="B27" i="8" s="1"/>
  <c r="B28" i="8" s="1"/>
  <c r="B29" i="8" s="1"/>
  <c r="B30" i="8" s="1"/>
  <c r="B31" i="8" s="1"/>
  <c r="AU14" i="8"/>
  <c r="AU9" i="8"/>
  <c r="X2" i="8"/>
  <c r="AQ12" i="8" s="1"/>
  <c r="AQ13" i="8" s="1"/>
  <c r="H45" i="6"/>
  <c r="H44" i="6"/>
  <c r="C44" i="6"/>
  <c r="P40" i="6"/>
  <c r="C50" i="6" s="1"/>
  <c r="L40" i="6"/>
  <c r="J40" i="6"/>
  <c r="C45" i="6" s="1"/>
  <c r="G39" i="6"/>
  <c r="E39" i="6"/>
  <c r="G38" i="6"/>
  <c r="E38" i="6"/>
  <c r="G37" i="6"/>
  <c r="E37" i="6"/>
  <c r="G36" i="6"/>
  <c r="E36" i="6"/>
  <c r="AU31" i="6"/>
  <c r="AU30" i="6"/>
  <c r="AU29" i="6"/>
  <c r="AU28" i="6"/>
  <c r="AU27" i="6"/>
  <c r="AU26" i="6"/>
  <c r="AU25" i="6"/>
  <c r="AU24" i="6"/>
  <c r="AU23" i="6"/>
  <c r="AU22" i="6"/>
  <c r="AU21" i="6"/>
  <c r="AU20" i="6"/>
  <c r="AU19" i="6"/>
  <c r="AU18" i="6"/>
  <c r="AU17" i="6"/>
  <c r="AU15" i="6"/>
  <c r="B15" i="6"/>
  <c r="B16" i="6" s="1"/>
  <c r="B17" i="6" s="1"/>
  <c r="AU14" i="6"/>
  <c r="AU9" i="6"/>
  <c r="X2" i="6"/>
  <c r="AQ12" i="6" s="1"/>
  <c r="AQ13" i="6" s="1"/>
  <c r="B18" i="6" l="1"/>
  <c r="B19" i="6" s="1"/>
  <c r="B20" i="6" s="1"/>
  <c r="B21" i="6" s="1"/>
  <c r="B22" i="6" s="1"/>
  <c r="B23" i="6" s="1"/>
  <c r="B24" i="6" s="1"/>
  <c r="B25" i="6" s="1"/>
  <c r="B26" i="6" s="1"/>
  <c r="B27" i="6" s="1"/>
  <c r="B28" i="6" s="1"/>
  <c r="B29" i="6" s="1"/>
  <c r="B30" i="6" s="1"/>
  <c r="M45" i="6"/>
  <c r="H50" i="6" s="1"/>
  <c r="E40" i="6"/>
  <c r="S11" i="6"/>
  <c r="AI11" i="6"/>
  <c r="T12" i="6"/>
  <c r="T13" i="6" s="1"/>
  <c r="AJ12" i="6"/>
  <c r="AJ13" i="6" s="1"/>
  <c r="W11" i="6"/>
  <c r="AM11" i="6"/>
  <c r="X12" i="6"/>
  <c r="X13" i="6" s="1"/>
  <c r="AN12" i="6"/>
  <c r="AN13" i="6" s="1"/>
  <c r="AA11" i="6"/>
  <c r="AQ11" i="6"/>
  <c r="AB12" i="6"/>
  <c r="AB13" i="6" s="1"/>
  <c r="G40" i="6"/>
  <c r="AE11" i="6"/>
  <c r="P12" i="6"/>
  <c r="P13" i="6" s="1"/>
  <c r="AF12" i="6"/>
  <c r="AF13" i="6" s="1"/>
  <c r="G122" i="9"/>
  <c r="E122" i="9"/>
  <c r="E40" i="8"/>
  <c r="M127" i="9"/>
  <c r="H132" i="9" s="1"/>
  <c r="M132" i="9" s="1"/>
  <c r="M45" i="8"/>
  <c r="H50" i="8" s="1"/>
  <c r="M50" i="8" s="1"/>
  <c r="S11" i="8"/>
  <c r="W11" i="8"/>
  <c r="AM11" i="8"/>
  <c r="X12" i="8"/>
  <c r="X13" i="8" s="1"/>
  <c r="AN12" i="8"/>
  <c r="AN13" i="8" s="1"/>
  <c r="AA11" i="8"/>
  <c r="AQ11" i="8"/>
  <c r="AB12" i="8"/>
  <c r="AB13" i="8" s="1"/>
  <c r="AI11" i="8"/>
  <c r="T12" i="8"/>
  <c r="T13" i="8" s="1"/>
  <c r="AJ12" i="8"/>
  <c r="AJ13" i="8" s="1"/>
  <c r="G40" i="8"/>
  <c r="AE11" i="8"/>
  <c r="P12" i="8"/>
  <c r="P13" i="8" s="1"/>
  <c r="AF12" i="8"/>
  <c r="AF13" i="8" s="1"/>
  <c r="AI11" i="9"/>
  <c r="S11" i="9"/>
  <c r="AA11" i="9"/>
  <c r="AK11" i="9"/>
  <c r="V12" i="9"/>
  <c r="V13" i="9" s="1"/>
  <c r="AL12" i="9"/>
  <c r="AL13" i="9" s="1"/>
  <c r="AO12" i="9"/>
  <c r="AO13" i="9" s="1"/>
  <c r="AK12" i="9"/>
  <c r="AK13" i="9" s="1"/>
  <c r="AG12" i="9"/>
  <c r="AG13" i="9" s="1"/>
  <c r="AC12" i="9"/>
  <c r="AC13" i="9" s="1"/>
  <c r="Y12" i="9"/>
  <c r="Y13" i="9" s="1"/>
  <c r="U12" i="9"/>
  <c r="U13" i="9" s="1"/>
  <c r="Q12" i="9"/>
  <c r="Q13" i="9" s="1"/>
  <c r="AR11" i="9"/>
  <c r="AR12" i="9" s="1"/>
  <c r="AR13" i="9" s="1"/>
  <c r="AN11" i="9"/>
  <c r="AJ11" i="9"/>
  <c r="AF11" i="9"/>
  <c r="AB11" i="9"/>
  <c r="X11" i="9"/>
  <c r="T11" i="9"/>
  <c r="P11" i="9"/>
  <c r="AN12" i="9"/>
  <c r="AN13" i="9" s="1"/>
  <c r="AF12" i="9"/>
  <c r="AF13" i="9" s="1"/>
  <c r="AB12" i="9"/>
  <c r="AB13" i="9" s="1"/>
  <c r="T12" i="9"/>
  <c r="T13" i="9" s="1"/>
  <c r="AQ11" i="9"/>
  <c r="AJ12" i="9"/>
  <c r="AJ13" i="9" s="1"/>
  <c r="X12" i="9"/>
  <c r="X13" i="9" s="1"/>
  <c r="P12" i="9"/>
  <c r="P13" i="9" s="1"/>
  <c r="AM11" i="9"/>
  <c r="AE11"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46" i="9" s="1"/>
  <c r="AC11" i="9"/>
  <c r="AO11" i="9"/>
  <c r="Z12" i="9"/>
  <c r="Z13" i="9" s="1"/>
  <c r="AP12" i="9"/>
  <c r="AP13" i="9" s="1"/>
  <c r="W11" i="9"/>
  <c r="AG11" i="9"/>
  <c r="AS11" i="9"/>
  <c r="AS12" i="9" s="1"/>
  <c r="AS13" i="9" s="1"/>
  <c r="AD12" i="9"/>
  <c r="AD13" i="9" s="1"/>
  <c r="AW48" i="9"/>
  <c r="AW112" i="9"/>
  <c r="P11" i="8"/>
  <c r="T11" i="8"/>
  <c r="X11" i="8"/>
  <c r="AB11" i="8"/>
  <c r="AF11" i="8"/>
  <c r="AJ11" i="8"/>
  <c r="AN11" i="8"/>
  <c r="AR11" i="8"/>
  <c r="AR12" i="8" s="1"/>
  <c r="AR13" i="8" s="1"/>
  <c r="Q12" i="8"/>
  <c r="Q13" i="8" s="1"/>
  <c r="U12" i="8"/>
  <c r="U13" i="8" s="1"/>
  <c r="Y12" i="8"/>
  <c r="Y13" i="8" s="1"/>
  <c r="AC12" i="8"/>
  <c r="AC13" i="8" s="1"/>
  <c r="AG12" i="8"/>
  <c r="AG13" i="8" s="1"/>
  <c r="AK12" i="8"/>
  <c r="AK13" i="8" s="1"/>
  <c r="AO12" i="8"/>
  <c r="AO13" i="8" s="1"/>
  <c r="Y11" i="8"/>
  <c r="AG11" i="8"/>
  <c r="AO11" i="8"/>
  <c r="R12" i="8"/>
  <c r="R13" i="8" s="1"/>
  <c r="Z12" i="8"/>
  <c r="Z13" i="8" s="1"/>
  <c r="AH12" i="8"/>
  <c r="AH13" i="8" s="1"/>
  <c r="AP12" i="8"/>
  <c r="AP13" i="8" s="1"/>
  <c r="Q11" i="8"/>
  <c r="U11" i="8"/>
  <c r="AC11" i="8"/>
  <c r="AK11" i="8"/>
  <c r="AS11" i="8"/>
  <c r="AS12" i="8" s="1"/>
  <c r="AS13" i="8" s="1"/>
  <c r="V12" i="8"/>
  <c r="V13" i="8" s="1"/>
  <c r="AD12" i="8"/>
  <c r="AD13" i="8" s="1"/>
  <c r="AL12" i="8"/>
  <c r="AL13" i="8" s="1"/>
  <c r="AZ7" i="8"/>
  <c r="AW18" i="8" s="1"/>
  <c r="R11" i="8"/>
  <c r="V11" i="8"/>
  <c r="Z11" i="8"/>
  <c r="AD11" i="8"/>
  <c r="AH11" i="8"/>
  <c r="AL11" i="8"/>
  <c r="AP11" i="8"/>
  <c r="AT11" i="8"/>
  <c r="AT12" i="8" s="1"/>
  <c r="AT13" i="8" s="1"/>
  <c r="S12" i="8"/>
  <c r="S13" i="8" s="1"/>
  <c r="W12" i="8"/>
  <c r="W13" i="8" s="1"/>
  <c r="AA12" i="8"/>
  <c r="AA13" i="8" s="1"/>
  <c r="AE12" i="8"/>
  <c r="AE13" i="8" s="1"/>
  <c r="AI12" i="8"/>
  <c r="AI13" i="8" s="1"/>
  <c r="AM12" i="8"/>
  <c r="AM13" i="8" s="1"/>
  <c r="M50" i="6"/>
  <c r="P11" i="6"/>
  <c r="T11" i="6"/>
  <c r="X11" i="6"/>
  <c r="AB11" i="6"/>
  <c r="AF11" i="6"/>
  <c r="AJ11" i="6"/>
  <c r="AN11" i="6"/>
  <c r="AR11" i="6"/>
  <c r="AR12" i="6" s="1"/>
  <c r="AR13" i="6" s="1"/>
  <c r="Q12" i="6"/>
  <c r="Q13" i="6" s="1"/>
  <c r="U12" i="6"/>
  <c r="U13" i="6" s="1"/>
  <c r="Y12" i="6"/>
  <c r="Y13" i="6" s="1"/>
  <c r="AC12" i="6"/>
  <c r="AC13" i="6" s="1"/>
  <c r="AG12" i="6"/>
  <c r="AG13" i="6" s="1"/>
  <c r="AK12" i="6"/>
  <c r="AK13" i="6" s="1"/>
  <c r="AO12" i="6"/>
  <c r="AO13" i="6" s="1"/>
  <c r="Q11" i="6"/>
  <c r="U11" i="6"/>
  <c r="Y11" i="6"/>
  <c r="AC11" i="6"/>
  <c r="AG11" i="6"/>
  <c r="AK11" i="6"/>
  <c r="AO11" i="6"/>
  <c r="AS11" i="6"/>
  <c r="AS12" i="6" s="1"/>
  <c r="AS13" i="6" s="1"/>
  <c r="R12" i="6"/>
  <c r="R13" i="6" s="1"/>
  <c r="V12" i="6"/>
  <c r="V13" i="6" s="1"/>
  <c r="Z12" i="6"/>
  <c r="Z13" i="6" s="1"/>
  <c r="AD12" i="6"/>
  <c r="AD13" i="6" s="1"/>
  <c r="AH12" i="6"/>
  <c r="AH13" i="6" s="1"/>
  <c r="AL12" i="6"/>
  <c r="AL13" i="6" s="1"/>
  <c r="AP12" i="6"/>
  <c r="AP13" i="6" s="1"/>
  <c r="AZ7" i="6"/>
  <c r="AW20" i="6" s="1"/>
  <c r="R11" i="6"/>
  <c r="V11" i="6"/>
  <c r="Z11" i="6"/>
  <c r="AD11" i="6"/>
  <c r="AH11" i="6"/>
  <c r="AL11" i="6"/>
  <c r="AP11" i="6"/>
  <c r="AT11" i="6"/>
  <c r="AT12" i="6" s="1"/>
  <c r="AT13" i="6" s="1"/>
  <c r="S12" i="6"/>
  <c r="S13" i="6" s="1"/>
  <c r="W12" i="6"/>
  <c r="W13" i="6" s="1"/>
  <c r="AA12" i="6"/>
  <c r="AA13" i="6" s="1"/>
  <c r="AE12" i="6"/>
  <c r="AE13" i="6" s="1"/>
  <c r="AI12" i="6"/>
  <c r="AI13" i="6" s="1"/>
  <c r="AM12" i="6"/>
  <c r="AM13" i="6" s="1"/>
  <c r="AW28" i="8" l="1"/>
  <c r="AW20" i="8"/>
  <c r="AW26" i="8"/>
  <c r="AW64" i="9"/>
  <c r="AW18" i="9"/>
  <c r="AW28" i="9"/>
  <c r="AW32" i="9"/>
  <c r="AW82" i="9"/>
  <c r="AW92" i="9"/>
  <c r="AW86" i="9"/>
  <c r="AW54" i="9"/>
  <c r="AW62" i="9"/>
  <c r="AW96" i="9"/>
  <c r="AW80" i="9"/>
  <c r="AW16" i="9"/>
  <c r="AW50" i="9"/>
  <c r="AW60" i="9"/>
  <c r="AW104" i="9"/>
  <c r="AW72" i="9"/>
  <c r="AW40" i="9"/>
  <c r="AW14" i="9"/>
  <c r="AW106" i="9"/>
  <c r="AW74" i="9"/>
  <c r="AW42" i="9"/>
  <c r="AW102" i="9"/>
  <c r="AW22" i="9"/>
  <c r="AW84" i="9"/>
  <c r="AW52" i="9"/>
  <c r="AW20" i="9"/>
  <c r="AW17" i="9"/>
  <c r="AW113" i="9"/>
  <c r="AW109" i="9"/>
  <c r="AW105" i="9"/>
  <c r="AW101" i="9"/>
  <c r="AW97" i="9"/>
  <c r="AW93" i="9"/>
  <c r="AW89" i="9"/>
  <c r="AW85" i="9"/>
  <c r="AW81" i="9"/>
  <c r="AW77" i="9"/>
  <c r="AW73" i="9"/>
  <c r="AW69" i="9"/>
  <c r="AW65" i="9"/>
  <c r="AW61" i="9"/>
  <c r="AW57" i="9"/>
  <c r="AW53" i="9"/>
  <c r="AW49" i="9"/>
  <c r="AW45" i="9"/>
  <c r="AW41" i="9"/>
  <c r="AW37" i="9"/>
  <c r="AW33" i="9"/>
  <c r="AW29" i="9"/>
  <c r="AW25" i="9"/>
  <c r="AW21" i="9"/>
  <c r="AW39" i="9"/>
  <c r="AW23" i="9"/>
  <c r="AW15" i="9"/>
  <c r="AW107" i="9"/>
  <c r="AW99" i="9"/>
  <c r="AW75" i="9"/>
  <c r="AW59" i="9"/>
  <c r="AW27" i="9"/>
  <c r="AW19" i="9"/>
  <c r="AW111" i="9"/>
  <c r="AW103" i="9"/>
  <c r="AW95" i="9"/>
  <c r="AW87" i="9"/>
  <c r="AW79" i="9"/>
  <c r="AW71" i="9"/>
  <c r="AW63" i="9"/>
  <c r="AW55" i="9"/>
  <c r="AW47" i="9"/>
  <c r="AW31" i="9"/>
  <c r="AW91" i="9"/>
  <c r="AW83" i="9"/>
  <c r="AW43" i="9"/>
  <c r="AW35" i="9"/>
  <c r="AW67" i="9"/>
  <c r="AW51" i="9"/>
  <c r="AW98" i="9"/>
  <c r="AW66" i="9"/>
  <c r="AW34" i="9"/>
  <c r="AW78" i="9"/>
  <c r="AW108" i="9"/>
  <c r="AW76" i="9"/>
  <c r="AW44" i="9"/>
  <c r="AW38" i="9"/>
  <c r="AW88" i="9"/>
  <c r="AW56" i="9"/>
  <c r="AW24" i="9"/>
  <c r="AW94" i="9"/>
  <c r="AW90" i="9"/>
  <c r="AW58" i="9"/>
  <c r="AW26" i="9"/>
  <c r="AW70" i="9"/>
  <c r="AW100" i="9"/>
  <c r="AW68" i="9"/>
  <c r="AW36" i="9"/>
  <c r="AW110" i="9"/>
  <c r="AW30" i="9"/>
  <c r="AW16" i="8"/>
  <c r="AW22" i="8"/>
  <c r="AW31" i="8"/>
  <c r="AW27" i="8"/>
  <c r="AW23" i="8"/>
  <c r="AW19" i="8"/>
  <c r="AW15" i="8"/>
  <c r="AW29" i="8"/>
  <c r="AW25" i="8"/>
  <c r="AW21" i="8"/>
  <c r="AW17" i="8"/>
  <c r="AW24" i="8"/>
  <c r="AW30" i="8"/>
  <c r="AW14" i="8"/>
  <c r="AW17" i="6"/>
  <c r="AW29" i="6"/>
  <c r="AW24" i="6"/>
  <c r="AW31" i="6"/>
  <c r="AW25" i="6"/>
  <c r="AW27" i="6"/>
  <c r="AW23" i="6"/>
  <c r="AW19" i="6"/>
  <c r="AW14" i="6"/>
  <c r="AW30" i="6"/>
  <c r="AW26" i="6"/>
  <c r="AW22" i="6"/>
  <c r="AW18" i="6"/>
  <c r="AW28" i="6"/>
  <c r="AW21" i="6"/>
  <c r="AW15" i="6"/>
  <c r="O64" i="1" l="1"/>
  <c r="M64" i="1"/>
  <c r="K64" i="1"/>
  <c r="I64" i="1"/>
  <c r="G64" i="1"/>
  <c r="E64" i="1"/>
  <c r="O66" i="1"/>
  <c r="O65" i="1"/>
  <c r="M66" i="1"/>
  <c r="K66" i="1"/>
  <c r="I66" i="1"/>
  <c r="G66" i="1"/>
  <c r="M65" i="1"/>
  <c r="K65" i="1"/>
  <c r="I65" i="1"/>
  <c r="G65" i="1"/>
  <c r="E66" i="1"/>
  <c r="E65" i="1"/>
  <c r="G61" i="1"/>
  <c r="I61" i="1"/>
  <c r="I67" i="1" s="1"/>
  <c r="K61" i="1"/>
  <c r="M61" i="1"/>
  <c r="O61" i="1"/>
  <c r="E61" i="1"/>
  <c r="L48" i="1"/>
  <c r="L51" i="1" s="1"/>
  <c r="J48" i="1"/>
  <c r="J51" i="1" s="1"/>
  <c r="H48" i="1"/>
  <c r="H51" i="1" s="1"/>
  <c r="F48" i="1"/>
  <c r="F51" i="1" s="1"/>
  <c r="D48" i="1"/>
  <c r="D51" i="1" s="1"/>
  <c r="C48" i="1"/>
  <c r="C51" i="1" s="1"/>
  <c r="O67" i="1" l="1"/>
  <c r="G67" i="1"/>
  <c r="K67" i="1"/>
  <c r="M67" i="1"/>
  <c r="E67" i="1"/>
</calcChain>
</file>

<file path=xl/sharedStrings.xml><?xml version="1.0" encoding="utf-8"?>
<sst xmlns="http://schemas.openxmlformats.org/spreadsheetml/2006/main" count="766" uniqueCount="444">
  <si>
    <t>　苦情を受け付けた場合は、当該苦情の内容等を記録している。</t>
    <phoneticPr fontId="2"/>
  </si>
  <si>
    <t>　従業者、設備、備品及び会計に関する諸記録を整備している。</t>
    <phoneticPr fontId="2"/>
  </si>
  <si>
    <t>介護報酬の請求に不適切又は不正な内容が認められた場合、指定基準等の違反として監査等の対象となります。なお、重大な違反状態の場合には、指定取消となる場合もありますので、十分な注意が必要です。</t>
    <rPh sb="0" eb="2">
      <t>カイゴ</t>
    </rPh>
    <rPh sb="2" eb="4">
      <t>ホウシュウ</t>
    </rPh>
    <rPh sb="5" eb="7">
      <t>セイキュウ</t>
    </rPh>
    <rPh sb="8" eb="11">
      <t>フテキセツ</t>
    </rPh>
    <rPh sb="11" eb="12">
      <t>マタ</t>
    </rPh>
    <rPh sb="13" eb="15">
      <t>フセイ</t>
    </rPh>
    <rPh sb="16" eb="18">
      <t>ナイヨウ</t>
    </rPh>
    <rPh sb="19" eb="20">
      <t>ミト</t>
    </rPh>
    <rPh sb="24" eb="26">
      <t>バアイ</t>
    </rPh>
    <rPh sb="27" eb="29">
      <t>シテイ</t>
    </rPh>
    <rPh sb="29" eb="32">
      <t>キジュントウ</t>
    </rPh>
    <rPh sb="33" eb="35">
      <t>イハン</t>
    </rPh>
    <rPh sb="38" eb="41">
      <t>カンサトウ</t>
    </rPh>
    <rPh sb="42" eb="44">
      <t>タイショウ</t>
    </rPh>
    <rPh sb="53" eb="55">
      <t>ジュウダイ</t>
    </rPh>
    <rPh sb="56" eb="58">
      <t>イハン</t>
    </rPh>
    <rPh sb="58" eb="60">
      <t>ジョウタイ</t>
    </rPh>
    <rPh sb="61" eb="63">
      <t>バアイ</t>
    </rPh>
    <rPh sb="66" eb="68">
      <t>シテイ</t>
    </rPh>
    <rPh sb="68" eb="69">
      <t>ト</t>
    </rPh>
    <rPh sb="69" eb="70">
      <t>ケ</t>
    </rPh>
    <rPh sb="73" eb="75">
      <t>バアイ</t>
    </rPh>
    <rPh sb="83" eb="85">
      <t>ジュウブン</t>
    </rPh>
    <rPh sb="86" eb="88">
      <t>チュウイ</t>
    </rPh>
    <rPh sb="89" eb="91">
      <t>ヒツヨウ</t>
    </rPh>
    <phoneticPr fontId="2"/>
  </si>
  <si>
    <t>　全ての従業者について、タイムカード等により、勤務実績が分かるようにしている。</t>
    <rPh sb="4" eb="7">
      <t>ジュウギョウシャ</t>
    </rPh>
    <phoneticPr fontId="2"/>
  </si>
  <si>
    <t>常勤・非常勤　計</t>
    <phoneticPr fontId="2"/>
  </si>
  <si>
    <t>問２</t>
    <phoneticPr fontId="2"/>
  </si>
  <si>
    <t>問１</t>
    <phoneticPr fontId="2"/>
  </si>
  <si>
    <t>問１</t>
    <rPh sb="0" eb="1">
      <t>ト</t>
    </rPh>
    <phoneticPr fontId="2"/>
  </si>
  <si>
    <t>問３</t>
    <phoneticPr fontId="2"/>
  </si>
  <si>
    <t xml:space="preserve"> 介護保険事業所番号</t>
  </si>
  <si>
    <t>フリガナ</t>
  </si>
  <si>
    <t>名　　称</t>
  </si>
  <si>
    <t>所在地</t>
  </si>
  <si>
    <t>点検日</t>
  </si>
  <si>
    <t xml:space="preserve">点検者（職・氏名）　※原則として管理者が行ってください。　　          　　           </t>
  </si>
  <si>
    <t>Ⅰ　人員基準について</t>
  </si>
  <si>
    <t xml:space="preserve"> </t>
  </si>
  <si>
    <t>（２）　管理者の職務について　　　　　　　　　　　　　　　　　　　　　　　　　　　　　　　　 　　　　</t>
  </si>
  <si>
    <t>問１</t>
  </si>
  <si>
    <t>問２</t>
  </si>
  <si>
    <t>（３）　管理者の責務</t>
  </si>
  <si>
    <t>１月</t>
  </si>
  <si>
    <t>２月</t>
  </si>
  <si>
    <t>３月</t>
  </si>
  <si>
    <t>４月</t>
  </si>
  <si>
    <t>５月</t>
  </si>
  <si>
    <t>６月</t>
  </si>
  <si>
    <t>常勤専従</t>
  </si>
  <si>
    <t>常勤兼務</t>
  </si>
  <si>
    <t>常勤　計　※</t>
  </si>
  <si>
    <t>非常勤専従</t>
  </si>
  <si>
    <t>非常勤兼務</t>
  </si>
  <si>
    <t>　　　　　　　　　　　　　　　　　　　　　　　</t>
  </si>
  <si>
    <t>事
業
所</t>
    <rPh sb="0" eb="1">
      <t>コト</t>
    </rPh>
    <rPh sb="2" eb="3">
      <t>ギョウ</t>
    </rPh>
    <rPh sb="4" eb="5">
      <t>ショ</t>
    </rPh>
    <phoneticPr fontId="2"/>
  </si>
  <si>
    <t>管理者氏名</t>
    <phoneticPr fontId="2"/>
  </si>
  <si>
    <t>当該事業所で
兼務する職種</t>
    <phoneticPr fontId="2"/>
  </si>
  <si>
    <t>　　 注意</t>
    <phoneticPr fontId="2"/>
  </si>
  <si>
    <t>　　注意</t>
    <phoneticPr fontId="2"/>
  </si>
  <si>
    <t>Ⅱ　運営基準について</t>
  </si>
  <si>
    <t>（２） 提供拒否の禁止</t>
  </si>
  <si>
    <t>（３）　営業日及び営業時間</t>
  </si>
  <si>
    <t>（５）　通常の事業の実施地域</t>
  </si>
  <si>
    <t>　サービス担当者会議等において、利用者の個人情報を用いる場合は利用者の同意を、利用者の家族の個人情報を用いる場合は当該家族の同意を、あらかじめ文書により得ている。</t>
    <phoneticPr fontId="2"/>
  </si>
  <si>
    <t>Ⅲ　介護報酬の算定について</t>
  </si>
  <si>
    <t>以上で終了です。お疲れさまでした。</t>
    <rPh sb="0" eb="2">
      <t>イジョウ</t>
    </rPh>
    <rPh sb="3" eb="5">
      <t>シュウリョウ</t>
    </rPh>
    <rPh sb="9" eb="10">
      <t>ツカ</t>
    </rPh>
    <phoneticPr fontId="2"/>
  </si>
  <si>
    <t>●</t>
    <phoneticPr fontId="2"/>
  </si>
  <si>
    <t>問１</t>
    <phoneticPr fontId="2"/>
  </si>
  <si>
    <t>問２</t>
    <phoneticPr fontId="2"/>
  </si>
  <si>
    <t>問３</t>
    <phoneticPr fontId="2"/>
  </si>
  <si>
    <t>問４</t>
    <phoneticPr fontId="2"/>
  </si>
  <si>
    <t>問５</t>
    <phoneticPr fontId="2"/>
  </si>
  <si>
    <t>問６</t>
    <phoneticPr fontId="2"/>
  </si>
  <si>
    <t>問25</t>
    <rPh sb="0" eb="1">
      <t>ト</t>
    </rPh>
    <phoneticPr fontId="2"/>
  </si>
  <si>
    <t>問1</t>
    <rPh sb="0" eb="1">
      <t>ト</t>
    </rPh>
    <phoneticPr fontId="2"/>
  </si>
  <si>
    <t>問 １</t>
    <phoneticPr fontId="2"/>
  </si>
  <si>
    <t>Ａ ： 常勤専従　　　　　Ｂ ： 常勤兼務</t>
    <phoneticPr fontId="2"/>
  </si>
  <si>
    <t>日</t>
  </si>
  <si>
    <t>　以下の点検項目について、記載のとおり実施している場合は回答欄に「○」を、記載のとおり実施していない場合は「×」を記入してください。
　なお、点検項目に該当しない場合は、斜線を引いてください。
　点検した結果、「×」と回答した項目は基準等に違反している状態です。速やかに基準等を満たすよう改善してください。</t>
    <phoneticPr fontId="2"/>
  </si>
  <si>
    <t>回答欄</t>
    <rPh sb="0" eb="2">
      <t>カイトウ</t>
    </rPh>
    <rPh sb="2" eb="3">
      <t>ラン</t>
    </rPh>
    <phoneticPr fontId="2"/>
  </si>
  <si>
    <t>　業務管理体制を整備し、監督権者に届け出ている。</t>
    <rPh sb="1" eb="3">
      <t>ギョウム</t>
    </rPh>
    <rPh sb="3" eb="5">
      <t>カンリ</t>
    </rPh>
    <rPh sb="5" eb="7">
      <t>タイセイ</t>
    </rPh>
    <rPh sb="8" eb="10">
      <t>セイビ</t>
    </rPh>
    <rPh sb="12" eb="14">
      <t>カントク</t>
    </rPh>
    <rPh sb="14" eb="15">
      <t>ケン</t>
    </rPh>
    <rPh sb="15" eb="16">
      <t>シャ</t>
    </rPh>
    <rPh sb="17" eb="18">
      <t>トド</t>
    </rPh>
    <rPh sb="19" eb="20">
      <t>デ</t>
    </rPh>
    <phoneticPr fontId="2"/>
  </si>
  <si>
    <t>問２</t>
    <rPh sb="0" eb="1">
      <t>ト</t>
    </rPh>
    <phoneticPr fontId="2"/>
  </si>
  <si>
    <t>　業務管理体制の整備に関し、届け出た事項に変更があったときは、遅滞なく、監督権者に変更を届け出ている。</t>
    <rPh sb="1" eb="3">
      <t>ギョウム</t>
    </rPh>
    <rPh sb="3" eb="5">
      <t>カンリ</t>
    </rPh>
    <rPh sb="5" eb="7">
      <t>タイセイ</t>
    </rPh>
    <rPh sb="8" eb="10">
      <t>セイビ</t>
    </rPh>
    <rPh sb="11" eb="12">
      <t>カン</t>
    </rPh>
    <rPh sb="14" eb="15">
      <t>トド</t>
    </rPh>
    <rPh sb="16" eb="17">
      <t>デ</t>
    </rPh>
    <rPh sb="18" eb="20">
      <t>ジコウ</t>
    </rPh>
    <rPh sb="21" eb="23">
      <t>ヘンコウ</t>
    </rPh>
    <rPh sb="31" eb="33">
      <t>チタイ</t>
    </rPh>
    <rPh sb="41" eb="43">
      <t>ヘンコウ</t>
    </rPh>
    <rPh sb="44" eb="45">
      <t>トド</t>
    </rPh>
    <rPh sb="46" eb="47">
      <t>デ</t>
    </rPh>
    <phoneticPr fontId="2"/>
  </si>
  <si>
    <t>（１）　事業の目的及び運営の方針並びに事業所の名称及び所在地</t>
    <rPh sb="16" eb="17">
      <t>ナラ</t>
    </rPh>
    <rPh sb="19" eb="22">
      <t>ジギョウショ</t>
    </rPh>
    <rPh sb="23" eb="25">
      <t>メイショウ</t>
    </rPh>
    <rPh sb="25" eb="26">
      <t>オヨ</t>
    </rPh>
    <rPh sb="27" eb="30">
      <t>ショザイチ</t>
    </rPh>
    <phoneticPr fontId="2"/>
  </si>
  <si>
    <t>適切に実施できていなかった項目については、速やかに改善してください。</t>
    <rPh sb="3" eb="5">
      <t>ジッシ</t>
    </rPh>
    <phoneticPr fontId="2"/>
  </si>
  <si>
    <t>　　（２） 偽りその他不正の行為によって保険給付の支給を受け、又は受けようとしたとき。</t>
    <phoneticPr fontId="2"/>
  </si>
  <si>
    <t>　上記の事故の状況及び事故に際して採った処置について記録している。</t>
    <rPh sb="1" eb="3">
      <t>ジョウキ</t>
    </rPh>
    <phoneticPr fontId="2"/>
  </si>
  <si>
    <t>問５</t>
    <phoneticPr fontId="2"/>
  </si>
  <si>
    <t>　管理者は、当該指定介護予防支援事業所の担当職員その他の従業者の管理、指定介護予防支援の利用の申込みに係る調整、業務の実施状況の把握その他の管理を一元的に行っている。</t>
    <rPh sb="10" eb="12">
      <t>カイゴ</t>
    </rPh>
    <rPh sb="12" eb="14">
      <t>ヨボウ</t>
    </rPh>
    <rPh sb="14" eb="16">
      <t>シエン</t>
    </rPh>
    <rPh sb="20" eb="22">
      <t>タントウ</t>
    </rPh>
    <rPh sb="22" eb="24">
      <t>ショクイン</t>
    </rPh>
    <phoneticPr fontId="2"/>
  </si>
  <si>
    <t>（１）　管理者</t>
    <phoneticPr fontId="2"/>
  </si>
  <si>
    <t>（４）　担当職員</t>
    <rPh sb="4" eb="6">
      <t>タントウ</t>
    </rPh>
    <rPh sb="6" eb="8">
      <t>ショクイン</t>
    </rPh>
    <phoneticPr fontId="2"/>
  </si>
  <si>
    <t>問５</t>
    <phoneticPr fontId="2"/>
  </si>
  <si>
    <t>問６</t>
  </si>
  <si>
    <t>　管理者が事業所に不在となる場合であっても、その他の従業者等を通じ、利用者が適切に管理者に連絡が取れる体制をとっている。</t>
    <rPh sb="1" eb="4">
      <t>カンリシャ</t>
    </rPh>
    <rPh sb="5" eb="8">
      <t>ジギョウショ</t>
    </rPh>
    <rPh sb="9" eb="11">
      <t>フザイ</t>
    </rPh>
    <rPh sb="14" eb="16">
      <t>バアイ</t>
    </rPh>
    <rPh sb="24" eb="25">
      <t>タ</t>
    </rPh>
    <rPh sb="26" eb="30">
      <t>ジュウギョウシャトウ</t>
    </rPh>
    <rPh sb="31" eb="32">
      <t>ツウ</t>
    </rPh>
    <rPh sb="34" eb="37">
      <t>リヨウシャ</t>
    </rPh>
    <rPh sb="38" eb="40">
      <t>テキセツ</t>
    </rPh>
    <rPh sb="41" eb="44">
      <t>カンリシャ</t>
    </rPh>
    <rPh sb="45" eb="47">
      <t>レンラク</t>
    </rPh>
    <rPh sb="48" eb="49">
      <t>ト</t>
    </rPh>
    <rPh sb="51" eb="53">
      <t>タイセイ</t>
    </rPh>
    <phoneticPr fontId="2"/>
  </si>
  <si>
    <t>　指定介護予防支援の提供に当たる必要な数の保健師その他の指定介護予防支援に関する知識を有する職員（以下「担当職員」という。）の雇用の際に資格を確認するとともに、免許証及び資格証等の写しを事業所に保管している。</t>
    <rPh sb="68" eb="70">
      <t>シカク</t>
    </rPh>
    <rPh sb="80" eb="83">
      <t>メンキョショウ</t>
    </rPh>
    <rPh sb="83" eb="84">
      <t>オヨ</t>
    </rPh>
    <rPh sb="85" eb="87">
      <t>シカク</t>
    </rPh>
    <rPh sb="87" eb="88">
      <t>ショウ</t>
    </rPh>
    <rPh sb="88" eb="89">
      <t>トウ</t>
    </rPh>
    <rPh sb="90" eb="91">
      <t>ウツ</t>
    </rPh>
    <rPh sb="93" eb="96">
      <t>ジギョウショ</t>
    </rPh>
    <phoneticPr fontId="2"/>
  </si>
  <si>
    <t>　正当な理由なく指定介護予防支援の提供を拒んでいない。</t>
    <phoneticPr fontId="2"/>
  </si>
  <si>
    <t>　指定介護予防支援の提供を求められた場合には、その者の提示する被保険者証によって、被保険者資格、要支援認定の有無及び要支援認定の有効期間を確認している。</t>
    <rPh sb="49" eb="51">
      <t>シエン</t>
    </rPh>
    <rPh sb="69" eb="71">
      <t>カクニン</t>
    </rPh>
    <phoneticPr fontId="2"/>
  </si>
  <si>
    <t>（３）　受給資格等の確認</t>
    <phoneticPr fontId="2"/>
  </si>
  <si>
    <t>　被保険者の要支援認定に係る申請について、利用申込者の意思を踏まえ、必要な協力を行っている。</t>
    <rPh sb="7" eb="9">
      <t>シエン</t>
    </rPh>
    <phoneticPr fontId="2"/>
  </si>
  <si>
    <t>　指定介護予防支援の提供の開始に際し、要支援認定を受けていない利用申込者については、要支援認定の申請が既に行われているかどうかを確認し、申請が行われていない場合は、当該利用申込者の意思を踏まえて速やかに当該申請が行われるよう必要な援助を行っている。</t>
    <rPh sb="3" eb="5">
      <t>カイゴ</t>
    </rPh>
    <rPh sb="5" eb="7">
      <t>ヨボウ</t>
    </rPh>
    <phoneticPr fontId="2"/>
  </si>
  <si>
    <t>　要支援認定の更新の申請が、遅くとも当該利用者が受けている要支援認定の有効期間の満了日の３０日前には行われるよう、必要な援助を行っている。</t>
    <phoneticPr fontId="2"/>
  </si>
  <si>
    <t>（５）　身分を証する書類の携行</t>
    <phoneticPr fontId="2"/>
  </si>
  <si>
    <t>　提供した指定介護予防支援について利用料の支払を受けた場合（※）は、当該利用料の額等を記載した指定介護予防支援提供証明書を利用者に対して交付している。
（※法定代理受領分以外で償還払いとなるケース。こうした利用者がいない場合は斜線を引いてください。）</t>
    <rPh sb="7" eb="9">
      <t>カイゴ</t>
    </rPh>
    <rPh sb="9" eb="11">
      <t>ヨボウ</t>
    </rPh>
    <rPh sb="65" eb="66">
      <t>タイ</t>
    </rPh>
    <rPh sb="68" eb="70">
      <t>コウフ</t>
    </rPh>
    <phoneticPr fontId="2"/>
  </si>
  <si>
    <t>（７）　保険給付の請求のための証明書の交付</t>
    <phoneticPr fontId="2"/>
  </si>
  <si>
    <t>（８）　指定介護予防支援の業務の委託</t>
    <rPh sb="13" eb="15">
      <t>ギョウム</t>
    </rPh>
    <rPh sb="16" eb="18">
      <t>イタク</t>
    </rPh>
    <phoneticPr fontId="2"/>
  </si>
  <si>
    <t>　委託に当たっては、適切かつ効率的に指定介護予防支援の業務が実施できるよう委託する業務の範囲や業務量について配慮している。</t>
    <phoneticPr fontId="2"/>
  </si>
  <si>
    <t>　委託する指定居宅介護支援事業者は、指定介護予防支援の業務に関する知識及び能力を有する介護支援専門員が従事する指定居宅介護支援事業者としている。</t>
    <rPh sb="1" eb="3">
      <t>イタク</t>
    </rPh>
    <rPh sb="5" eb="7">
      <t>シテイ</t>
    </rPh>
    <rPh sb="7" eb="9">
      <t>キョタク</t>
    </rPh>
    <rPh sb="9" eb="11">
      <t>カイゴ</t>
    </rPh>
    <rPh sb="11" eb="13">
      <t>シエン</t>
    </rPh>
    <rPh sb="13" eb="16">
      <t>ジギョウシャ</t>
    </rPh>
    <rPh sb="18" eb="20">
      <t>シテイ</t>
    </rPh>
    <rPh sb="20" eb="22">
      <t>カイゴ</t>
    </rPh>
    <rPh sb="22" eb="24">
      <t>ヨボウ</t>
    </rPh>
    <rPh sb="24" eb="26">
      <t>シエン</t>
    </rPh>
    <rPh sb="27" eb="29">
      <t>ギョウム</t>
    </rPh>
    <rPh sb="30" eb="31">
      <t>カン</t>
    </rPh>
    <rPh sb="33" eb="35">
      <t>チシキ</t>
    </rPh>
    <rPh sb="35" eb="36">
      <t>オヨ</t>
    </rPh>
    <rPh sb="37" eb="39">
      <t>ノウリョク</t>
    </rPh>
    <rPh sb="40" eb="41">
      <t>ユウ</t>
    </rPh>
    <rPh sb="43" eb="45">
      <t>カイゴ</t>
    </rPh>
    <rPh sb="45" eb="47">
      <t>シエン</t>
    </rPh>
    <rPh sb="47" eb="50">
      <t>センモンイン</t>
    </rPh>
    <rPh sb="51" eb="53">
      <t>ジュウジ</t>
    </rPh>
    <rPh sb="55" eb="57">
      <t>シテイ</t>
    </rPh>
    <rPh sb="57" eb="59">
      <t>キョタク</t>
    </rPh>
    <rPh sb="59" eb="61">
      <t>カイゴ</t>
    </rPh>
    <rPh sb="61" eb="63">
      <t>シエン</t>
    </rPh>
    <rPh sb="63" eb="66">
      <t>ジギョウシャ</t>
    </rPh>
    <phoneticPr fontId="2"/>
  </si>
  <si>
    <t>問６</t>
    <rPh sb="0" eb="1">
      <t>トイ</t>
    </rPh>
    <phoneticPr fontId="2"/>
  </si>
  <si>
    <t>問７</t>
  </si>
  <si>
    <t>（９） 法定代理受領サービスに係る報告</t>
    <phoneticPr fontId="2"/>
  </si>
  <si>
    <t>　毎月、市町村に対し、介護予防サービス計画において位置付けられている指定介護予防サービス等のうち法定代理受領サービスとして位置付けたものに関する情報を記載した文書（給付管理票）を提出している。</t>
    <rPh sb="11" eb="13">
      <t>カイゴ</t>
    </rPh>
    <rPh sb="13" eb="15">
      <t>ヨボウ</t>
    </rPh>
    <phoneticPr fontId="2"/>
  </si>
  <si>
    <t>　介護予防サービス計画に位置付けられている基準該当介護予防サービスに係る特例介護予防サービス費の支給に係る事務に必要な情報を記載した文書を、市町村に対して提出している。</t>
    <phoneticPr fontId="2"/>
  </si>
  <si>
    <t>（１０）　利用者に対する介護予防サービス計画等の書類の交付</t>
    <rPh sb="12" eb="14">
      <t>カイゴ</t>
    </rPh>
    <rPh sb="14" eb="16">
      <t>ヨボウ</t>
    </rPh>
    <phoneticPr fontId="2"/>
  </si>
  <si>
    <t>　要支援認定を受けている利用者が要介護認定を受けた場合その他利用者からの申出があった場合には、当該利用者に対し、直近の介護予防サービス計画及びその実施状況に関する書類を交付している。</t>
    <rPh sb="2" eb="4">
      <t>シエン</t>
    </rPh>
    <rPh sb="17" eb="19">
      <t>カイゴ</t>
    </rPh>
    <phoneticPr fontId="2"/>
  </si>
  <si>
    <t>（１１）　利用者に関する市町村への通知</t>
    <phoneticPr fontId="2"/>
  </si>
  <si>
    <t>　指定介護予防支援の提供を受けている利用者が次のいずれかに該当する場合は、遅滞なく、意見を付してその旨を市町村に通知している。</t>
    <rPh sb="3" eb="5">
      <t>カイゴ</t>
    </rPh>
    <rPh sb="5" eb="7">
      <t>ヨボウ</t>
    </rPh>
    <phoneticPr fontId="2"/>
  </si>
  <si>
    <t>（１２） 運営規程</t>
    <phoneticPr fontId="2"/>
  </si>
  <si>
    <t>（１３）　勤務体制の確保</t>
    <phoneticPr fontId="2"/>
  </si>
  <si>
    <t>　指定介護予防支援事業所ごとに、当該指定介護予防支援事業所の担当職員に指定介護予防支援の業務を担当させている。（ただし、担当職員の補助業務については、この限りではありません。）</t>
    <rPh sb="3" eb="5">
      <t>カイゴ</t>
    </rPh>
    <rPh sb="5" eb="7">
      <t>ヨボウ</t>
    </rPh>
    <rPh sb="30" eb="32">
      <t>タントウ</t>
    </rPh>
    <rPh sb="32" eb="34">
      <t>ショクイン</t>
    </rPh>
    <phoneticPr fontId="2"/>
  </si>
  <si>
    <t>　担当職員の資質の向上のために、その研修の機会を確保している。</t>
    <phoneticPr fontId="2"/>
  </si>
  <si>
    <t>　担当職員の清潔の保持及び健康状態について、必要な管理を行っている。</t>
    <phoneticPr fontId="2"/>
  </si>
  <si>
    <t>　自ら提供した指定介護予防支援又は自らが介護予防サービス計画に位置付けた指定介護予防サービス等に対する利用者及びその家族からの苦情に迅速かつ適切に対応している。</t>
    <rPh sb="9" eb="13">
      <t>カイゴヨボウ</t>
    </rPh>
    <rPh sb="20" eb="24">
      <t>カイゴヨボウ</t>
    </rPh>
    <rPh sb="38" eb="42">
      <t>カイゴヨボウ</t>
    </rPh>
    <phoneticPr fontId="2"/>
  </si>
  <si>
    <t>　自ら提供した指定介護予防支援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
　また、市町村からの求めがあった場合には、改善の内容を市町村に報告している。</t>
    <rPh sb="9" eb="13">
      <t>カイゴヨボウ</t>
    </rPh>
    <phoneticPr fontId="2"/>
  </si>
  <si>
    <t>　指定介護予防支援等に対する利用者からの苦情に関して国民健康保険団体連合会が行う調査に協力するとともに、自ら提供した指定介護予防支援に関して国民健康保険団体連合会から指導又は助言を受けた場合においては、当該指導又は助言に従って必要な改善を行っている。
　また、国民健康保険団体連合会からの求めがあった場合には、改善の内容を国民健康保険団体連合会に報告している。</t>
    <rPh sb="3" eb="7">
      <t>カイゴヨボウ</t>
    </rPh>
    <rPh sb="60" eb="64">
      <t>カイゴヨボウ</t>
    </rPh>
    <phoneticPr fontId="2"/>
  </si>
  <si>
    <t>　利用者に対する指定介護予防支援の提供により事故が発生した場合には、速やかに市町村、利用者の家族等に連絡を行うとともに、必要な措置を講じている。</t>
    <phoneticPr fontId="2"/>
  </si>
  <si>
    <t>　利用者に対する指定介護予防支援の提供により賠償すべき事故が発生した場合には、損害賠償を速やかに行っている。</t>
    <phoneticPr fontId="2"/>
  </si>
  <si>
    <t>　事業所ごとに経理を区分するとともに、指定介護予防支援の事業の会計とその他の事業の会計を区分している。</t>
    <phoneticPr fontId="2"/>
  </si>
  <si>
    <t>　介護予防の効果を最大限に発揮し、利用者が生活機能の改善を実現するための適切なサービスを選択できるよう、目標志向型の介護予防サービス計画を策定している。</t>
    <phoneticPr fontId="2"/>
  </si>
  <si>
    <t>　自らその提供する指定介護予防支援の質の評価を行い、常にその改善を図っている。</t>
    <phoneticPr fontId="2"/>
  </si>
  <si>
    <t>問３</t>
    <rPh sb="0" eb="1">
      <t>トイ</t>
    </rPh>
    <phoneticPr fontId="2"/>
  </si>
  <si>
    <t>　管理者は、担当職員に介護予防サービス計画の作成に関する業務を担当させている。</t>
    <phoneticPr fontId="2"/>
  </si>
  <si>
    <t>　指定介護予防支援の提供に当たっては、懇切丁寧に行うことを旨とし、利用者又はその家族に対し、サービスの提供方法等について、理解しやすいように説明を行っている。</t>
    <phoneticPr fontId="2"/>
  </si>
  <si>
    <t>　担当職員は、介護予防サービス計画の作成に当たっては、利用者の自立した日常生活の支援を効果的に行うため、利用者の心身又は家族の状況等に応じ、継続的かつ計画的に指定介護予防サービス等の利用が行われるようにしている。</t>
    <phoneticPr fontId="2"/>
  </si>
  <si>
    <t>　担当職員は、介護予防サービス計画の作成の開始に当たっては、利用者によるサービスの選択に資するよう、当該地域における指定介護予防サービス事業者等に関するサービス及び住民による自発的な活動によるサービスの内容、利用料等の情報を適正に利用者又はその家族に対して提供している。</t>
    <phoneticPr fontId="2"/>
  </si>
  <si>
    <t>　担当職員は、介護予防サービス計画に位置づけた期間が終了するときは、当該計画の目標の達成状況について評価している。</t>
    <phoneticPr fontId="2"/>
  </si>
  <si>
    <t>　担当職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利用者の要介護認定に係る申請について必要な支援を行い、介護保険施設への紹介その他の便宜の提供を行っている。</t>
    <phoneticPr fontId="2"/>
  </si>
  <si>
    <t>　単に運動機能や栄養状態、口腔機能といった特定の機能の改善だけを目指すものではなく、これらの機能の改善や環境の調整などを通じて、利用者の日常生活の自立のための取組を総合的に支援することによって生活の質の向上を目指している。</t>
    <phoneticPr fontId="2"/>
  </si>
  <si>
    <t>　利用者による主体的な取組を支援し、常に利用者の生活機能の向上に対する意欲を高めるよう支援している。</t>
    <phoneticPr fontId="2"/>
  </si>
  <si>
    <t>　具体的な日常生活における行為について、利用者の状態の特性を踏まえた目標を、期間を定めて設定し、利用者、サービス提供者等とともに目標を共有している。</t>
    <phoneticPr fontId="2"/>
  </si>
  <si>
    <t>　利用者の自立を最大限に引き出す支援を行うことを基本とし、利用者のできる行為は可能な限り本人が行うよう配慮している。</t>
    <phoneticPr fontId="2"/>
  </si>
  <si>
    <t>　サービス担当者会議等を通じて、多くの種類の専門職の連携により、地域における様々な予防給付の対象となるサービス以外の保健医療サービス又は福祉サービス、当該地域の住民による自発的な活動によるサービス等の利用も含めて、介護予防に資する取組を積極的に活用している。</t>
    <phoneticPr fontId="2"/>
  </si>
  <si>
    <t>　機能の改善の後についてもその状態の維持への支援に努めている。</t>
    <rPh sb="1" eb="3">
      <t>キノウ</t>
    </rPh>
    <rPh sb="4" eb="6">
      <t>カイゼン</t>
    </rPh>
    <rPh sb="7" eb="8">
      <t>ノチ</t>
    </rPh>
    <rPh sb="15" eb="17">
      <t>ジョウタイ</t>
    </rPh>
    <rPh sb="18" eb="20">
      <t>イジ</t>
    </rPh>
    <rPh sb="22" eb="24">
      <t>シエン</t>
    </rPh>
    <rPh sb="25" eb="26">
      <t>ツト</t>
    </rPh>
    <phoneticPr fontId="2"/>
  </si>
  <si>
    <t>　介護予防サービス計画の策定に当たっては、利用者の個別性を重視した効果的なものとしている。</t>
    <phoneticPr fontId="2"/>
  </si>
  <si>
    <t>　地域支援事業（法第115条の45に規定する地域支援事業をいう。）及び介護給付（法第18条第１号に規定する介護給付をいう。）と連続性及び一貫性を持った支援を行うよう配慮している。</t>
    <phoneticPr fontId="2"/>
  </si>
  <si>
    <t>要支援１</t>
    <rPh sb="0" eb="3">
      <t>ヨウシエン</t>
    </rPh>
    <phoneticPr fontId="2"/>
  </si>
  <si>
    <t>問２</t>
    <rPh sb="0" eb="1">
      <t>トイ</t>
    </rPh>
    <phoneticPr fontId="2"/>
  </si>
  <si>
    <t>　担当者が事業所に不在となる場合であっても、管理者、その他の従業者等を通じ、利用者が適切に担当職員に連絡が取れるなど利用者の支援に支障が生じないよう体制を整えている。</t>
    <phoneticPr fontId="2"/>
  </si>
  <si>
    <t>（５）　担当職員の配置状況</t>
    <rPh sb="4" eb="6">
      <t>タントウ</t>
    </rPh>
    <rPh sb="6" eb="8">
      <t>ショクイン</t>
    </rPh>
    <phoneticPr fontId="2"/>
  </si>
  <si>
    <t>（１）　介護予防支援費</t>
    <rPh sb="4" eb="6">
      <t>カイゴ</t>
    </rPh>
    <rPh sb="6" eb="8">
      <t>ヨボウ</t>
    </rPh>
    <rPh sb="8" eb="10">
      <t>シエン</t>
    </rPh>
    <rPh sb="10" eb="11">
      <t>ヒ</t>
    </rPh>
    <phoneticPr fontId="2"/>
  </si>
  <si>
    <t>（２）　初回加算</t>
    <rPh sb="4" eb="6">
      <t>ショカイ</t>
    </rPh>
    <rPh sb="6" eb="8">
      <t>カサン</t>
    </rPh>
    <phoneticPr fontId="2"/>
  </si>
  <si>
    <t>　○担当職員を交代（増員・減員を含む）する場合、「変更届」の提出が必要です。</t>
    <rPh sb="2" eb="4">
      <t>タントウ</t>
    </rPh>
    <rPh sb="4" eb="6">
      <t>ショクイン</t>
    </rPh>
    <rPh sb="7" eb="9">
      <t>コウタイ</t>
    </rPh>
    <rPh sb="10" eb="12">
      <t>ゾウイン</t>
    </rPh>
    <rPh sb="13" eb="15">
      <t>ゲンイン</t>
    </rPh>
    <rPh sb="16" eb="17">
      <t>フク</t>
    </rPh>
    <rPh sb="30" eb="32">
      <t>テイシュツ</t>
    </rPh>
    <phoneticPr fontId="2"/>
  </si>
  <si>
    <t>要支援２</t>
    <rPh sb="0" eb="3">
      <t>ヨウシエン</t>
    </rPh>
    <phoneticPr fontId="2"/>
  </si>
  <si>
    <t>委託分</t>
    <rPh sb="0" eb="2">
      <t>イタク</t>
    </rPh>
    <rPh sb="2" eb="3">
      <t>ブン</t>
    </rPh>
    <phoneticPr fontId="2"/>
  </si>
  <si>
    <t>合計</t>
    <rPh sb="0" eb="2">
      <t>ゴウケイ</t>
    </rPh>
    <phoneticPr fontId="2"/>
  </si>
  <si>
    <t>指定介護予防支援
事業所分</t>
    <rPh sb="0" eb="2">
      <t>シテイ</t>
    </rPh>
    <rPh sb="2" eb="4">
      <t>カイゴ</t>
    </rPh>
    <rPh sb="4" eb="6">
      <t>ヨボウ</t>
    </rPh>
    <rPh sb="6" eb="8">
      <t>シエン</t>
    </rPh>
    <rPh sb="9" eb="12">
      <t>ジギョウショ</t>
    </rPh>
    <rPh sb="12" eb="13">
      <t>ブン</t>
    </rPh>
    <phoneticPr fontId="2"/>
  </si>
  <si>
    <t>（６）　利用者数（件数）</t>
    <rPh sb="4" eb="7">
      <t>リヨウシャ</t>
    </rPh>
    <rPh sb="7" eb="8">
      <t>スウ</t>
    </rPh>
    <rPh sb="9" eb="11">
      <t>ケンスウ</t>
    </rPh>
    <phoneticPr fontId="2"/>
  </si>
  <si>
    <t>介護予防支援事業所従業者の状況</t>
    <rPh sb="0" eb="2">
      <t>カイゴ</t>
    </rPh>
    <rPh sb="2" eb="4">
      <t>ヨボウ</t>
    </rPh>
    <rPh sb="4" eb="6">
      <t>シエン</t>
    </rPh>
    <rPh sb="6" eb="9">
      <t>ジギョウショ</t>
    </rPh>
    <rPh sb="9" eb="12">
      <t>ジュウギョウシャ</t>
    </rPh>
    <rPh sb="13" eb="15">
      <t>ジョウキョウ</t>
    </rPh>
    <phoneticPr fontId="7"/>
  </si>
  <si>
    <t>職種</t>
    <rPh sb="0" eb="2">
      <t>ショクシュ</t>
    </rPh>
    <phoneticPr fontId="7"/>
  </si>
  <si>
    <t>管理者</t>
    <rPh sb="0" eb="3">
      <t>カンリシャ</t>
    </rPh>
    <phoneticPr fontId="7"/>
  </si>
  <si>
    <t>担当職員</t>
    <rPh sb="0" eb="4">
      <t>タントウショクイン</t>
    </rPh>
    <phoneticPr fontId="7"/>
  </si>
  <si>
    <t>氏名</t>
    <rPh sb="0" eb="2">
      <t>シメイ</t>
    </rPh>
    <phoneticPr fontId="7"/>
  </si>
  <si>
    <t>受講状況</t>
    <rPh sb="0" eb="2">
      <t>ジュコウ</t>
    </rPh>
    <rPh sb="2" eb="4">
      <t>ジョウキョウ</t>
    </rPh>
    <phoneticPr fontId="7"/>
  </si>
  <si>
    <t>保有資格名・取得年月日</t>
    <rPh sb="0" eb="2">
      <t>ホユウ</t>
    </rPh>
    <rPh sb="2" eb="4">
      <t>シカク</t>
    </rPh>
    <rPh sb="4" eb="5">
      <t>メイ</t>
    </rPh>
    <rPh sb="6" eb="8">
      <t>シュトク</t>
    </rPh>
    <rPh sb="8" eb="11">
      <t>ネンガッピ</t>
    </rPh>
    <phoneticPr fontId="7"/>
  </si>
  <si>
    <t>採用年月日</t>
    <rPh sb="0" eb="2">
      <t>サイヨウ</t>
    </rPh>
    <rPh sb="2" eb="5">
      <t>ネンガッピ</t>
    </rPh>
    <phoneticPr fontId="7"/>
  </si>
  <si>
    <t>常・非</t>
    <rPh sb="0" eb="1">
      <t>ジョウ</t>
    </rPh>
    <rPh sb="2" eb="3">
      <t>ヒ</t>
    </rPh>
    <phoneticPr fontId="7"/>
  </si>
  <si>
    <t>兼務先・職種</t>
    <rPh sb="0" eb="2">
      <t>ケンム</t>
    </rPh>
    <rPh sb="2" eb="3">
      <t>サキ</t>
    </rPh>
    <rPh sb="4" eb="6">
      <t>ショクシュ</t>
    </rPh>
    <phoneticPr fontId="7"/>
  </si>
  <si>
    <t>常勤換算</t>
    <rPh sb="0" eb="2">
      <t>ジョウキン</t>
    </rPh>
    <rPh sb="2" eb="4">
      <t>カンサン</t>
    </rPh>
    <phoneticPr fontId="7"/>
  </si>
  <si>
    <t>月合計勤務時間</t>
    <rPh sb="0" eb="1">
      <t>ツキ</t>
    </rPh>
    <rPh sb="1" eb="3">
      <t>ゴウケイ</t>
    </rPh>
    <rPh sb="3" eb="5">
      <t>キンム</t>
    </rPh>
    <rPh sb="5" eb="7">
      <t>ジカン</t>
    </rPh>
    <phoneticPr fontId="7"/>
  </si>
  <si>
    <t>専・兼</t>
    <rPh sb="0" eb="1">
      <t>マコト</t>
    </rPh>
    <rPh sb="2" eb="3">
      <t>ケン</t>
    </rPh>
    <phoneticPr fontId="7"/>
  </si>
  <si>
    <t>（注）1</t>
    <phoneticPr fontId="7"/>
  </si>
  <si>
    <t>職種ごとに「月合計勤務時間」の計を記入すること。</t>
    <phoneticPr fontId="7"/>
  </si>
  <si>
    <t>採用年月日は、当該事業所における採用年月日を記入すること。</t>
    <phoneticPr fontId="7"/>
  </si>
  <si>
    <t>業務の一部を委託している場合には「氏名」欄に「委託先事業所名」を記載の上、「常勤換算」欄に当該委託先における介護予防支援担当職員の総数（常勤換算数）について記載すること。</t>
    <phoneticPr fontId="7"/>
  </si>
  <si>
    <t>委託先職員については、「採用年月日」欄及び「兼務先・職種」欄については記載不要。</t>
    <phoneticPr fontId="7"/>
  </si>
  <si>
    <t>　管理者は、当該指定介護予防支援事業所の担当職員その他の従業者に運営に関する基準及び介護予防のための効果的な支援の方法に関する基準の規定を遵守させるため必要な指揮命令を行っている。</t>
    <rPh sb="20" eb="22">
      <t>タントウ</t>
    </rPh>
    <rPh sb="22" eb="24">
      <t>ショクイン</t>
    </rPh>
    <rPh sb="32" eb="34">
      <t>ウンエイ</t>
    </rPh>
    <rPh sb="35" eb="36">
      <t>カン</t>
    </rPh>
    <rPh sb="38" eb="40">
      <t>キジュン</t>
    </rPh>
    <rPh sb="40" eb="41">
      <t>オヨ</t>
    </rPh>
    <rPh sb="42" eb="44">
      <t>カイゴ</t>
    </rPh>
    <rPh sb="44" eb="46">
      <t>ヨボウ</t>
    </rPh>
    <rPh sb="50" eb="53">
      <t>コウカテキ</t>
    </rPh>
    <rPh sb="54" eb="56">
      <t>シエン</t>
    </rPh>
    <rPh sb="57" eb="59">
      <t>ホウホウ</t>
    </rPh>
    <rPh sb="60" eb="61">
      <t>カン</t>
    </rPh>
    <rPh sb="63" eb="65">
      <t>キジュン</t>
    </rPh>
    <rPh sb="66" eb="68">
      <t>キテイ</t>
    </rPh>
    <phoneticPr fontId="2"/>
  </si>
  <si>
    <t>　事業所ごとに１以上の員数の担当職員を置いている。</t>
    <rPh sb="14" eb="15">
      <t>タン</t>
    </rPh>
    <phoneticPr fontId="2"/>
  </si>
  <si>
    <t>（１）内容及び手続の説明及び同意　　　　　　　　　　　　　　　　　　</t>
    <phoneticPr fontId="2"/>
  </si>
  <si>
    <t>（６）　利用料等の受領</t>
    <rPh sb="7" eb="8">
      <t>トウ</t>
    </rPh>
    <phoneticPr fontId="2"/>
  </si>
  <si>
    <t>　事業者は、指定介護予防支援を提供した際にその利用者から支払を受ける利用料（償還払い）と、介護予防サービス計画費の額との間に、不合理な差額が生じないようにしている。</t>
    <rPh sb="1" eb="4">
      <t>ジギョウシャ</t>
    </rPh>
    <rPh sb="6" eb="8">
      <t>シテイ</t>
    </rPh>
    <rPh sb="8" eb="10">
      <t>カイゴ</t>
    </rPh>
    <rPh sb="10" eb="12">
      <t>ヨボウ</t>
    </rPh>
    <rPh sb="12" eb="14">
      <t>シエン</t>
    </rPh>
    <rPh sb="15" eb="17">
      <t>テイキョウ</t>
    </rPh>
    <rPh sb="19" eb="20">
      <t>サイ</t>
    </rPh>
    <rPh sb="23" eb="26">
      <t>リヨウシャ</t>
    </rPh>
    <rPh sb="28" eb="30">
      <t>シハライ</t>
    </rPh>
    <rPh sb="31" eb="32">
      <t>ウ</t>
    </rPh>
    <rPh sb="34" eb="37">
      <t>リヨウリョウ</t>
    </rPh>
    <rPh sb="38" eb="40">
      <t>ショウカン</t>
    </rPh>
    <rPh sb="40" eb="41">
      <t>バラ</t>
    </rPh>
    <rPh sb="45" eb="47">
      <t>カイゴ</t>
    </rPh>
    <rPh sb="47" eb="49">
      <t>ヨボウ</t>
    </rPh>
    <rPh sb="53" eb="55">
      <t>ケイカク</t>
    </rPh>
    <rPh sb="55" eb="56">
      <t>ヒ</t>
    </rPh>
    <rPh sb="57" eb="58">
      <t>ガク</t>
    </rPh>
    <rPh sb="60" eb="61">
      <t>アイダ</t>
    </rPh>
    <rPh sb="63" eb="66">
      <t>フゴウリ</t>
    </rPh>
    <rPh sb="67" eb="69">
      <t>サガク</t>
    </rPh>
    <rPh sb="70" eb="71">
      <t>ショウ</t>
    </rPh>
    <phoneticPr fontId="2"/>
  </si>
  <si>
    <t>　委託に当たっては、中立性及び公正性の確保を図るため横須賀市介護保険条例（平成12年横須賀市条例第16号）第21条第１項に規定する横須賀市介護保険運営協議会の議を経ている。</t>
    <rPh sb="26" eb="30">
      <t>ヨコスカシ</t>
    </rPh>
    <rPh sb="30" eb="32">
      <t>カイゴ</t>
    </rPh>
    <rPh sb="32" eb="34">
      <t>ホケン</t>
    </rPh>
    <rPh sb="34" eb="36">
      <t>ジョウレイ</t>
    </rPh>
    <rPh sb="37" eb="39">
      <t>ヘイセイ</t>
    </rPh>
    <rPh sb="41" eb="42">
      <t>ネン</t>
    </rPh>
    <rPh sb="42" eb="46">
      <t>ヨコスカシ</t>
    </rPh>
    <rPh sb="46" eb="48">
      <t>ジョウレイ</t>
    </rPh>
    <rPh sb="48" eb="49">
      <t>ダイ</t>
    </rPh>
    <rPh sb="51" eb="52">
      <t>ゴウ</t>
    </rPh>
    <rPh sb="53" eb="54">
      <t>ダイ</t>
    </rPh>
    <rPh sb="56" eb="57">
      <t>ジョウ</t>
    </rPh>
    <rPh sb="57" eb="58">
      <t>ダイ</t>
    </rPh>
    <rPh sb="59" eb="60">
      <t>コウ</t>
    </rPh>
    <rPh sb="61" eb="63">
      <t>キテイ</t>
    </rPh>
    <rPh sb="65" eb="69">
      <t>ヨコスカシ</t>
    </rPh>
    <rPh sb="69" eb="71">
      <t>カイゴ</t>
    </rPh>
    <rPh sb="71" eb="73">
      <t>ホケン</t>
    </rPh>
    <rPh sb="73" eb="75">
      <t>ウンエイ</t>
    </rPh>
    <rPh sb="75" eb="78">
      <t>キョウギカイ</t>
    </rPh>
    <phoneticPr fontId="2"/>
  </si>
  <si>
    <t>　委託する指定居宅介護支援事業者に対し、指定介護予防支援の業務を実施する介護支援専門員が、基本方針、運営に関する基準及び介護予防のための効果的な支援の方法に関する基準の規定を遵守するよう措置している。</t>
    <rPh sb="1" eb="3">
      <t>イタク</t>
    </rPh>
    <rPh sb="5" eb="7">
      <t>シテイ</t>
    </rPh>
    <rPh sb="7" eb="9">
      <t>キョタク</t>
    </rPh>
    <rPh sb="9" eb="11">
      <t>カイゴ</t>
    </rPh>
    <rPh sb="11" eb="13">
      <t>シエン</t>
    </rPh>
    <rPh sb="13" eb="16">
      <t>ジギョウシャ</t>
    </rPh>
    <rPh sb="17" eb="18">
      <t>タイ</t>
    </rPh>
    <rPh sb="20" eb="22">
      <t>シテイ</t>
    </rPh>
    <rPh sb="22" eb="24">
      <t>カイゴ</t>
    </rPh>
    <rPh sb="24" eb="26">
      <t>ヨボウ</t>
    </rPh>
    <rPh sb="26" eb="28">
      <t>シエン</t>
    </rPh>
    <rPh sb="29" eb="31">
      <t>ギョウム</t>
    </rPh>
    <rPh sb="32" eb="34">
      <t>ジッシ</t>
    </rPh>
    <rPh sb="36" eb="38">
      <t>カイゴ</t>
    </rPh>
    <rPh sb="38" eb="40">
      <t>シエン</t>
    </rPh>
    <rPh sb="40" eb="43">
      <t>センモンイン</t>
    </rPh>
    <rPh sb="45" eb="47">
      <t>キホン</t>
    </rPh>
    <rPh sb="47" eb="49">
      <t>ホウシン</t>
    </rPh>
    <rPh sb="50" eb="52">
      <t>ウンエイ</t>
    </rPh>
    <rPh sb="53" eb="54">
      <t>カン</t>
    </rPh>
    <rPh sb="56" eb="58">
      <t>キジュン</t>
    </rPh>
    <rPh sb="58" eb="59">
      <t>オヨ</t>
    </rPh>
    <rPh sb="60" eb="62">
      <t>カイゴ</t>
    </rPh>
    <rPh sb="62" eb="64">
      <t>ヨボウ</t>
    </rPh>
    <rPh sb="68" eb="71">
      <t>コウカテキ</t>
    </rPh>
    <rPh sb="72" eb="74">
      <t>シエン</t>
    </rPh>
    <rPh sb="75" eb="77">
      <t>ホウホウ</t>
    </rPh>
    <rPh sb="78" eb="79">
      <t>カン</t>
    </rPh>
    <rPh sb="81" eb="83">
      <t>キジュン</t>
    </rPh>
    <rPh sb="84" eb="86">
      <t>キテイ</t>
    </rPh>
    <rPh sb="87" eb="89">
      <t>ジュンシュ</t>
    </rPh>
    <rPh sb="93" eb="95">
      <t>ソチ</t>
    </rPh>
    <phoneticPr fontId="2"/>
  </si>
  <si>
    <t>　委託を行った指定居宅介護支援事業所との関係等について利用者に誤解のないよう説明している。</t>
    <phoneticPr fontId="2"/>
  </si>
  <si>
    <t>　委託を受けた指定居宅介護支援事業所が介護予防サービス計画原案を作成した際には、当該介護予防サービス計画原案が適切に作成されているか、内容が妥当か等について確認を行っている。</t>
    <phoneticPr fontId="2"/>
  </si>
  <si>
    <t>　業務の一部を委託する場合は、アセスメント業務や介護予防サービス計画の作成業務等が一体的に行えるように配慮している。</t>
    <rPh sb="1" eb="3">
      <t>ギョウム</t>
    </rPh>
    <rPh sb="4" eb="6">
      <t>イチブ</t>
    </rPh>
    <rPh sb="7" eb="9">
      <t>イタク</t>
    </rPh>
    <rPh sb="11" eb="13">
      <t>バアイ</t>
    </rPh>
    <rPh sb="21" eb="23">
      <t>ギョウム</t>
    </rPh>
    <rPh sb="24" eb="26">
      <t>カイゴ</t>
    </rPh>
    <rPh sb="26" eb="28">
      <t>ヨボウ</t>
    </rPh>
    <rPh sb="32" eb="34">
      <t>ケイカク</t>
    </rPh>
    <rPh sb="35" eb="37">
      <t>サクセイ</t>
    </rPh>
    <rPh sb="37" eb="40">
      <t>ギョウムトウ</t>
    </rPh>
    <rPh sb="41" eb="44">
      <t>イッタイテキ</t>
    </rPh>
    <rPh sb="45" eb="46">
      <t>オコナ</t>
    </rPh>
    <rPh sb="51" eb="53">
      <t>ハイリョ</t>
    </rPh>
    <phoneticPr fontId="2"/>
  </si>
  <si>
    <t>　担当職員は、介護予防サービス計画の作成に当たっては、利用者の日常生活全般を支援する観点から、予防給付（法第18条第２号に規定する予防給付をいう。以下同じ。）の対象となるサービス以外の保健医療サービス又は福祉サービス、当該地域の住民による自発的な活動によるサービス等の利用も含めて介護予防サービス計画上に位置付けるよう努めている。</t>
    <phoneticPr fontId="2"/>
  </si>
  <si>
    <t>　担当職員は、サービス担当者会議の開催により、利用者の状況等に関する情報を担当職員が介護予防サービス計画の作成のために介護予防サービス計画の原案に位置付けた指定介護予防サービス等の担当者（以下「担当者」という。）と共有するとともに、当該介護予防サービス計画の原案の内容について、担当者から、専門的な見地からの意見を求めている。（ただし、やむを得ない理由がある場合については、担当者に対する照会等により意見を求めることができる。）</t>
    <rPh sb="37" eb="39">
      <t>タントウ</t>
    </rPh>
    <rPh sb="39" eb="41">
      <t>ショクイン</t>
    </rPh>
    <rPh sb="42" eb="44">
      <t>カイゴ</t>
    </rPh>
    <rPh sb="44" eb="46">
      <t>ヨボウ</t>
    </rPh>
    <rPh sb="50" eb="52">
      <t>ケイカク</t>
    </rPh>
    <rPh sb="53" eb="55">
      <t>サクセイ</t>
    </rPh>
    <rPh sb="59" eb="61">
      <t>カイゴ</t>
    </rPh>
    <rPh sb="61" eb="63">
      <t>ヨボウ</t>
    </rPh>
    <rPh sb="67" eb="69">
      <t>ケイカク</t>
    </rPh>
    <rPh sb="70" eb="72">
      <t>ゲンアン</t>
    </rPh>
    <rPh sb="73" eb="76">
      <t>イチヅ</t>
    </rPh>
    <rPh sb="78" eb="80">
      <t>シテイ</t>
    </rPh>
    <rPh sb="80" eb="82">
      <t>カイゴ</t>
    </rPh>
    <rPh sb="82" eb="84">
      <t>ヨボウ</t>
    </rPh>
    <rPh sb="88" eb="89">
      <t>トウ</t>
    </rPh>
    <rPh sb="94" eb="96">
      <t>イカ</t>
    </rPh>
    <rPh sb="97" eb="100">
      <t>タントウシャ</t>
    </rPh>
    <phoneticPr fontId="2"/>
  </si>
  <si>
    <t>　介護予防サービス計画を変更する際には、介護予防サービス計画作成に当たっての一連の業務を行っている。</t>
    <rPh sb="1" eb="3">
      <t>カイゴ</t>
    </rPh>
    <rPh sb="3" eb="5">
      <t>ヨボウ</t>
    </rPh>
    <rPh sb="9" eb="11">
      <t>ケイカク</t>
    </rPh>
    <rPh sb="12" eb="14">
      <t>ヘンコウ</t>
    </rPh>
    <rPh sb="16" eb="17">
      <t>サイ</t>
    </rPh>
    <rPh sb="20" eb="22">
      <t>カイゴ</t>
    </rPh>
    <rPh sb="22" eb="24">
      <t>ヨボウ</t>
    </rPh>
    <rPh sb="28" eb="30">
      <t>ケイカク</t>
    </rPh>
    <rPh sb="30" eb="32">
      <t>サクセイ</t>
    </rPh>
    <rPh sb="33" eb="34">
      <t>ア</t>
    </rPh>
    <rPh sb="38" eb="40">
      <t>イチレン</t>
    </rPh>
    <rPh sb="41" eb="43">
      <t>ギョウム</t>
    </rPh>
    <rPh sb="44" eb="45">
      <t>オコナ</t>
    </rPh>
    <phoneticPr fontId="2"/>
  </si>
  <si>
    <t>　利用者が月を通じて介護予防特定施設入居者生活介護又は介護予防小規模多機能型居宅介護（短期利用介護予防居宅介護費を算定する場合を除く。）若しくは介護予防認知症対応型共同生活介護（介護予防短期利用認知症対応型共同生活介護費を算定する場合を除く。）を受けている場合は、当該月については、介護予防支援費は、算定していない。</t>
    <rPh sb="1" eb="4">
      <t>リヨウシャ</t>
    </rPh>
    <rPh sb="5" eb="6">
      <t>ツキ</t>
    </rPh>
    <rPh sb="7" eb="8">
      <t>ツウ</t>
    </rPh>
    <rPh sb="10" eb="12">
      <t>カイゴ</t>
    </rPh>
    <rPh sb="12" eb="14">
      <t>ヨボウ</t>
    </rPh>
    <rPh sb="14" eb="16">
      <t>トクテイ</t>
    </rPh>
    <rPh sb="16" eb="18">
      <t>シセツ</t>
    </rPh>
    <rPh sb="18" eb="21">
      <t>ニュウキョシャ</t>
    </rPh>
    <rPh sb="21" eb="23">
      <t>セイカツ</t>
    </rPh>
    <rPh sb="23" eb="25">
      <t>カイゴ</t>
    </rPh>
    <rPh sb="25" eb="26">
      <t>マタ</t>
    </rPh>
    <rPh sb="27" eb="29">
      <t>カイゴ</t>
    </rPh>
    <rPh sb="29" eb="31">
      <t>ヨボウ</t>
    </rPh>
    <rPh sb="31" eb="34">
      <t>ショウキボ</t>
    </rPh>
    <rPh sb="34" eb="38">
      <t>タキノウガタ</t>
    </rPh>
    <rPh sb="38" eb="40">
      <t>キョタク</t>
    </rPh>
    <rPh sb="40" eb="42">
      <t>カイゴ</t>
    </rPh>
    <rPh sb="43" eb="45">
      <t>タンキ</t>
    </rPh>
    <rPh sb="45" eb="47">
      <t>リヨウ</t>
    </rPh>
    <rPh sb="47" eb="49">
      <t>カイゴ</t>
    </rPh>
    <rPh sb="49" eb="51">
      <t>ヨボウ</t>
    </rPh>
    <rPh sb="51" eb="53">
      <t>キョタク</t>
    </rPh>
    <rPh sb="53" eb="55">
      <t>カイゴ</t>
    </rPh>
    <rPh sb="55" eb="56">
      <t>ヒ</t>
    </rPh>
    <rPh sb="57" eb="59">
      <t>サンテイ</t>
    </rPh>
    <rPh sb="61" eb="63">
      <t>バアイ</t>
    </rPh>
    <rPh sb="64" eb="65">
      <t>ノゾ</t>
    </rPh>
    <rPh sb="68" eb="69">
      <t>モ</t>
    </rPh>
    <rPh sb="72" eb="74">
      <t>カイゴ</t>
    </rPh>
    <rPh sb="74" eb="76">
      <t>ヨボウ</t>
    </rPh>
    <rPh sb="76" eb="78">
      <t>ニンチ</t>
    </rPh>
    <rPh sb="78" eb="79">
      <t>ショウ</t>
    </rPh>
    <rPh sb="79" eb="82">
      <t>タイオウガタ</t>
    </rPh>
    <rPh sb="82" eb="84">
      <t>キョウドウ</t>
    </rPh>
    <rPh sb="84" eb="86">
      <t>セイカツ</t>
    </rPh>
    <rPh sb="86" eb="88">
      <t>カイゴ</t>
    </rPh>
    <rPh sb="89" eb="91">
      <t>カイゴ</t>
    </rPh>
    <rPh sb="91" eb="93">
      <t>ヨボウ</t>
    </rPh>
    <rPh sb="93" eb="95">
      <t>タンキ</t>
    </rPh>
    <rPh sb="95" eb="97">
      <t>リヨウ</t>
    </rPh>
    <rPh sb="97" eb="99">
      <t>ニンチ</t>
    </rPh>
    <rPh sb="99" eb="100">
      <t>ショウ</t>
    </rPh>
    <rPh sb="100" eb="103">
      <t>タイオウガタ</t>
    </rPh>
    <rPh sb="103" eb="105">
      <t>キョウドウ</t>
    </rPh>
    <rPh sb="105" eb="107">
      <t>セイカツ</t>
    </rPh>
    <rPh sb="107" eb="109">
      <t>カイゴ</t>
    </rPh>
    <rPh sb="109" eb="110">
      <t>ヒ</t>
    </rPh>
    <rPh sb="111" eb="113">
      <t>サンテイ</t>
    </rPh>
    <rPh sb="115" eb="117">
      <t>バアイ</t>
    </rPh>
    <rPh sb="118" eb="119">
      <t>ノゾ</t>
    </rPh>
    <rPh sb="123" eb="124">
      <t>ウ</t>
    </rPh>
    <rPh sb="128" eb="130">
      <t>バアイ</t>
    </rPh>
    <rPh sb="132" eb="134">
      <t>トウガイ</t>
    </rPh>
    <rPh sb="134" eb="135">
      <t>ツキ</t>
    </rPh>
    <rPh sb="141" eb="143">
      <t>カイゴ</t>
    </rPh>
    <rPh sb="143" eb="145">
      <t>ヨボウ</t>
    </rPh>
    <rPh sb="145" eb="147">
      <t>シエン</t>
    </rPh>
    <rPh sb="147" eb="148">
      <t>ヒ</t>
    </rPh>
    <rPh sb="150" eb="152">
      <t>サンテイ</t>
    </rPh>
    <phoneticPr fontId="2"/>
  </si>
  <si>
    <t>問７</t>
    <rPh sb="0" eb="1">
      <t>トイ</t>
    </rPh>
    <phoneticPr fontId="2"/>
  </si>
  <si>
    <t>問８</t>
    <phoneticPr fontId="2"/>
  </si>
  <si>
    <t>問９</t>
    <rPh sb="0" eb="1">
      <t>トイ</t>
    </rPh>
    <phoneticPr fontId="2"/>
  </si>
  <si>
    <t>問10</t>
    <phoneticPr fontId="2"/>
  </si>
  <si>
    <t>当該指定介護予防支援事業者である地域包括支援センターで兼務する職種</t>
    <rPh sb="12" eb="13">
      <t>シャ</t>
    </rPh>
    <phoneticPr fontId="2"/>
  </si>
  <si>
    <t>　常勤専従職員を配置している。（ただし、管理業務に支障がない場合は、当該事業所の他の職務に従事し、または当該指定介護予防支援事業者である地域包括支援センターの職務に従事することが可能です。）</t>
    <rPh sb="1" eb="3">
      <t>ジョウキン</t>
    </rPh>
    <rPh sb="3" eb="5">
      <t>センジュウ</t>
    </rPh>
    <rPh sb="5" eb="7">
      <t>ショクイン</t>
    </rPh>
    <rPh sb="8" eb="10">
      <t>ハイチ</t>
    </rPh>
    <rPh sb="20" eb="22">
      <t>カンリ</t>
    </rPh>
    <rPh sb="22" eb="24">
      <t>ギョウム</t>
    </rPh>
    <rPh sb="25" eb="27">
      <t>シショウ</t>
    </rPh>
    <rPh sb="30" eb="32">
      <t>バアイ</t>
    </rPh>
    <rPh sb="34" eb="36">
      <t>トウガイ</t>
    </rPh>
    <rPh sb="36" eb="39">
      <t>ジギョウショ</t>
    </rPh>
    <rPh sb="40" eb="41">
      <t>タ</t>
    </rPh>
    <rPh sb="42" eb="44">
      <t>ショクム</t>
    </rPh>
    <rPh sb="45" eb="47">
      <t>ジュウジ</t>
    </rPh>
    <rPh sb="52" eb="54">
      <t>トウガイ</t>
    </rPh>
    <rPh sb="54" eb="56">
      <t>シテイ</t>
    </rPh>
    <rPh sb="56" eb="58">
      <t>カイゴ</t>
    </rPh>
    <rPh sb="58" eb="60">
      <t>ヨボウ</t>
    </rPh>
    <rPh sb="60" eb="62">
      <t>シエン</t>
    </rPh>
    <rPh sb="62" eb="65">
      <t>ジギョウシャ</t>
    </rPh>
    <rPh sb="68" eb="70">
      <t>チイキ</t>
    </rPh>
    <rPh sb="70" eb="72">
      <t>ホウカツ</t>
    </rPh>
    <rPh sb="72" eb="74">
      <t>シエン</t>
    </rPh>
    <rPh sb="79" eb="81">
      <t>ショクム</t>
    </rPh>
    <rPh sb="82" eb="84">
      <t>ジュウジ</t>
    </rPh>
    <rPh sb="89" eb="91">
      <t>カノウ</t>
    </rPh>
    <phoneticPr fontId="2"/>
  </si>
  <si>
    <t>管理者自身を含む従業者全員の雇用契約書等の写しを事業所に保管している。</t>
    <rPh sb="18" eb="19">
      <t>ショ</t>
    </rPh>
    <phoneticPr fontId="2"/>
  </si>
  <si>
    <t>（４）　要支援認定の申請に係る援助</t>
    <rPh sb="5" eb="7">
      <t>シエン</t>
    </rPh>
    <phoneticPr fontId="2"/>
  </si>
  <si>
    <t>　委託を受けた指定居宅介護支援事業者が評価を行った際には、当該評価の内容について必要な援助・指導を行っている。</t>
    <rPh sb="17" eb="18">
      <t>シャ</t>
    </rPh>
    <phoneticPr fontId="2"/>
  </si>
  <si>
    <t>　受託する指定居宅介護支援事業者が本来行うべき指定居宅介護支援の業務の適正な実施に影響を及ぼすことのないよう、委託する業務の範囲及び業務量について十分に配慮している。　</t>
    <rPh sb="15" eb="16">
      <t>シャ</t>
    </rPh>
    <phoneticPr fontId="2"/>
  </si>
  <si>
    <t>問５</t>
    <phoneticPr fontId="2"/>
  </si>
  <si>
    <t>　指定介護予防支援は、利用者の介護予防（介護保険法（以下「法」という。）第８条の２第２項に規定する介護予防をいう。以下同じ。）に資するよう行われるとともに、医療サービスとの連携に十分配慮して行っている。</t>
    <rPh sb="1" eb="3">
      <t>シテイ</t>
    </rPh>
    <rPh sb="3" eb="5">
      <t>カイゴ</t>
    </rPh>
    <rPh sb="5" eb="7">
      <t>ヨボウ</t>
    </rPh>
    <rPh sb="7" eb="9">
      <t>シエン</t>
    </rPh>
    <rPh sb="11" eb="14">
      <t>リヨウシャ</t>
    </rPh>
    <rPh sb="15" eb="17">
      <t>カイゴ</t>
    </rPh>
    <rPh sb="17" eb="19">
      <t>ヨボウ</t>
    </rPh>
    <rPh sb="20" eb="22">
      <t>カイゴ</t>
    </rPh>
    <rPh sb="22" eb="24">
      <t>ホケン</t>
    </rPh>
    <rPh sb="24" eb="25">
      <t>ホウ</t>
    </rPh>
    <rPh sb="26" eb="28">
      <t>イカ</t>
    </rPh>
    <rPh sb="29" eb="30">
      <t>ホウ</t>
    </rPh>
    <rPh sb="36" eb="37">
      <t>ダイ</t>
    </rPh>
    <rPh sb="38" eb="39">
      <t>ジョウ</t>
    </rPh>
    <rPh sb="41" eb="42">
      <t>ダイ</t>
    </rPh>
    <rPh sb="43" eb="44">
      <t>コウ</t>
    </rPh>
    <rPh sb="45" eb="47">
      <t>キテイ</t>
    </rPh>
    <rPh sb="49" eb="51">
      <t>カイゴ</t>
    </rPh>
    <rPh sb="51" eb="53">
      <t>ヨボウ</t>
    </rPh>
    <rPh sb="57" eb="59">
      <t>イカ</t>
    </rPh>
    <rPh sb="59" eb="60">
      <t>オナ</t>
    </rPh>
    <rPh sb="64" eb="65">
      <t>シ</t>
    </rPh>
    <rPh sb="69" eb="70">
      <t>オコナ</t>
    </rPh>
    <rPh sb="78" eb="80">
      <t>イリョウ</t>
    </rPh>
    <rPh sb="86" eb="88">
      <t>レンケイ</t>
    </rPh>
    <rPh sb="89" eb="91">
      <t>ジュウブン</t>
    </rPh>
    <rPh sb="91" eb="93">
      <t>ハイリョ</t>
    </rPh>
    <rPh sb="95" eb="96">
      <t>オコナ</t>
    </rPh>
    <phoneticPr fontId="2"/>
  </si>
  <si>
    <t>　担当職員は、介護予防サービス計画の作成後、介護予防サービス計画の実施状況の把握（利用者についての継続的なアセスメントを含む。以下「モニタリング」という。）を行い、必要に応じて介護予防サービス計画の変更、指定介護予防サービス事業者等との連絡調整その他の便宜の提供を行っている。</t>
    <phoneticPr fontId="2"/>
  </si>
  <si>
    <t>　事業所において、新規（過去２月以上、当該事業所において介護予防支援を提供しておらず、介護予防支援費が算定されていない場合）に、介護予防サービス計画を作成する利用者に対し指定介護予防支援を行った場合について、算定している。</t>
    <rPh sb="1" eb="4">
      <t>ジギョウショ</t>
    </rPh>
    <rPh sb="9" eb="11">
      <t>シンキ</t>
    </rPh>
    <rPh sb="12" eb="14">
      <t>カコ</t>
    </rPh>
    <rPh sb="15" eb="18">
      <t>ゲツイジョウ</t>
    </rPh>
    <rPh sb="19" eb="21">
      <t>トウガイ</t>
    </rPh>
    <rPh sb="21" eb="24">
      <t>ジギョウショ</t>
    </rPh>
    <rPh sb="28" eb="30">
      <t>カイゴ</t>
    </rPh>
    <rPh sb="30" eb="32">
      <t>ヨボウ</t>
    </rPh>
    <rPh sb="32" eb="34">
      <t>シエン</t>
    </rPh>
    <rPh sb="35" eb="37">
      <t>テイキョウ</t>
    </rPh>
    <rPh sb="43" eb="45">
      <t>カイゴ</t>
    </rPh>
    <rPh sb="45" eb="47">
      <t>ヨボウ</t>
    </rPh>
    <rPh sb="47" eb="49">
      <t>シエン</t>
    </rPh>
    <rPh sb="49" eb="50">
      <t>ヒ</t>
    </rPh>
    <rPh sb="51" eb="53">
      <t>サンテイ</t>
    </rPh>
    <rPh sb="59" eb="61">
      <t>バアイ</t>
    </rPh>
    <rPh sb="64" eb="68">
      <t>カイゴヨボウ</t>
    </rPh>
    <rPh sb="72" eb="74">
      <t>ケイカク</t>
    </rPh>
    <rPh sb="75" eb="77">
      <t>サクセイ</t>
    </rPh>
    <rPh sb="79" eb="82">
      <t>リヨウシャ</t>
    </rPh>
    <rPh sb="83" eb="84">
      <t>タイ</t>
    </rPh>
    <rPh sb="85" eb="93">
      <t>シテイカイゴヨボウシエン</t>
    </rPh>
    <rPh sb="94" eb="95">
      <t>オコナ</t>
    </rPh>
    <rPh sb="97" eb="99">
      <t>バアイ</t>
    </rPh>
    <phoneticPr fontId="2"/>
  </si>
  <si>
    <t>問３</t>
    <phoneticPr fontId="2"/>
  </si>
  <si>
    <t>　指定介護予防支援の提供の開始に際し、あらかじめ、利用者又はその家族に対し、利用者について、病院又は診療所に入院する必要が生じた場合には、担当職員の氏名及び連絡先を当該病院又は診療所に伝えるよう求めている。</t>
    <rPh sb="3" eb="5">
      <t>カイゴ</t>
    </rPh>
    <rPh sb="5" eb="7">
      <t>ヨボウ</t>
    </rPh>
    <rPh sb="7" eb="9">
      <t>シエン</t>
    </rPh>
    <rPh sb="69" eb="71">
      <t>タントウ</t>
    </rPh>
    <rPh sb="71" eb="73">
      <t>ショクイン</t>
    </rPh>
    <phoneticPr fontId="2"/>
  </si>
  <si>
    <t>問27</t>
    <rPh sb="0" eb="1">
      <t>ト</t>
    </rPh>
    <phoneticPr fontId="2"/>
  </si>
  <si>
    <t>問29</t>
    <rPh sb="0" eb="1">
      <t>ト</t>
    </rPh>
    <phoneticPr fontId="2"/>
  </si>
  <si>
    <t>　利用者に対して指定介護予防支援を行い、毎月給付管理票を提出し、所定単位数を算定している。</t>
    <rPh sb="1" eb="4">
      <t>リヨウシャ</t>
    </rPh>
    <rPh sb="5" eb="6">
      <t>タイ</t>
    </rPh>
    <rPh sb="8" eb="10">
      <t>シテイ</t>
    </rPh>
    <rPh sb="10" eb="12">
      <t>カイゴ</t>
    </rPh>
    <rPh sb="12" eb="14">
      <t>ヨボウ</t>
    </rPh>
    <rPh sb="14" eb="16">
      <t>シエン</t>
    </rPh>
    <rPh sb="17" eb="18">
      <t>オコナ</t>
    </rPh>
    <rPh sb="20" eb="22">
      <t>マイツキ</t>
    </rPh>
    <rPh sb="22" eb="24">
      <t>キュウフ</t>
    </rPh>
    <rPh sb="24" eb="26">
      <t>カンリ</t>
    </rPh>
    <rPh sb="26" eb="27">
      <t>ヒョウ</t>
    </rPh>
    <rPh sb="28" eb="30">
      <t>テイシュツ</t>
    </rPh>
    <rPh sb="32" eb="34">
      <t>ショテイ</t>
    </rPh>
    <rPh sb="34" eb="37">
      <t>タンイスウ</t>
    </rPh>
    <rPh sb="38" eb="40">
      <t>サンテイ</t>
    </rPh>
    <phoneticPr fontId="2"/>
  </si>
  <si>
    <t>（２）　従業者の職種、員数及び職務内容</t>
    <rPh sb="4" eb="7">
      <t>ジュウギョウシャ</t>
    </rPh>
    <phoneticPr fontId="2"/>
  </si>
  <si>
    <t>令和　　　年　　　月現在</t>
    <rPh sb="0" eb="1">
      <t>レイ</t>
    </rPh>
    <rPh sb="1" eb="2">
      <t>ワ</t>
    </rPh>
    <rPh sb="5" eb="6">
      <t>ネン</t>
    </rPh>
    <rPh sb="9" eb="10">
      <t>ガツ</t>
    </rPh>
    <rPh sb="10" eb="12">
      <t>ゲンザイ</t>
    </rPh>
    <phoneticPr fontId="7"/>
  </si>
  <si>
    <t>　介護予防サービス計画が基本方針及び利用者の希望に基づき作成されるものであり、利用者は複数の指定介護予防サービス事業者等を紹介するよう求めることができること等につき説明を行い、理解を得ている。</t>
    <rPh sb="48" eb="50">
      <t>カイゴ</t>
    </rPh>
    <rPh sb="50" eb="52">
      <t>ヨボウ</t>
    </rPh>
    <phoneticPr fontId="2"/>
  </si>
  <si>
    <t>（２）　個々の利用者ごとに次に掲げる事項を記載した介護予防支援台帳
　　　　・介護予防サービス計画
　　　　・アセスメントの結果の記録
　　　　・サービス担当者会議等の記録
　　　　・モニタリングの結果の記録
　　　　・介護予防サービス計画の目標の達成状況についての評価の結果の記録</t>
    <rPh sb="110" eb="112">
      <t>カイゴ</t>
    </rPh>
    <rPh sb="112" eb="114">
      <t>ヨボウ</t>
    </rPh>
    <rPh sb="118" eb="120">
      <t>ケイカク</t>
    </rPh>
    <rPh sb="121" eb="123">
      <t>モクヒョウ</t>
    </rPh>
    <rPh sb="124" eb="126">
      <t>タッセイ</t>
    </rPh>
    <rPh sb="126" eb="128">
      <t>ジョウキョウ</t>
    </rPh>
    <rPh sb="133" eb="135">
      <t>ヒョウカ</t>
    </rPh>
    <rPh sb="136" eb="138">
      <t>ケッカ</t>
    </rPh>
    <rPh sb="139" eb="141">
      <t>キロク</t>
    </rPh>
    <phoneticPr fontId="2"/>
  </si>
  <si>
    <t>　担当職員は、指定介護予防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している。</t>
    <rPh sb="7" eb="9">
      <t>シテイ</t>
    </rPh>
    <rPh sb="17" eb="20">
      <t>ジギョウシャ</t>
    </rPh>
    <rPh sb="20" eb="21">
      <t>トウ</t>
    </rPh>
    <rPh sb="27" eb="28">
      <t>カカ</t>
    </rPh>
    <rPh sb="29" eb="31">
      <t>ジョウホウ</t>
    </rPh>
    <rPh sb="32" eb="34">
      <t>テイキョウ</t>
    </rPh>
    <rPh sb="35" eb="36">
      <t>ウ</t>
    </rPh>
    <rPh sb="42" eb="43">
      <t>タ</t>
    </rPh>
    <rPh sb="43" eb="45">
      <t>ヒツヨウ</t>
    </rPh>
    <rPh sb="46" eb="47">
      <t>ミト</t>
    </rPh>
    <rPh sb="53" eb="56">
      <t>リヨウシャ</t>
    </rPh>
    <rPh sb="57" eb="59">
      <t>フクヤク</t>
    </rPh>
    <rPh sb="59" eb="61">
      <t>ジョウキョウ</t>
    </rPh>
    <rPh sb="62" eb="64">
      <t>コウクウ</t>
    </rPh>
    <rPh sb="64" eb="66">
      <t>キノウ</t>
    </rPh>
    <rPh sb="68" eb="69">
      <t>タ</t>
    </rPh>
    <rPh sb="70" eb="73">
      <t>リヨウシャ</t>
    </rPh>
    <rPh sb="74" eb="76">
      <t>シンシン</t>
    </rPh>
    <rPh sb="76" eb="77">
      <t>マタ</t>
    </rPh>
    <rPh sb="78" eb="80">
      <t>セイカツ</t>
    </rPh>
    <rPh sb="81" eb="83">
      <t>ジョウキョウ</t>
    </rPh>
    <rPh sb="84" eb="85">
      <t>カカ</t>
    </rPh>
    <rPh sb="86" eb="88">
      <t>ジョウホウ</t>
    </rPh>
    <rPh sb="91" eb="93">
      <t>ヒツヨウ</t>
    </rPh>
    <rPh sb="94" eb="95">
      <t>ミト</t>
    </rPh>
    <rPh sb="101" eb="104">
      <t>リヨウシャ</t>
    </rPh>
    <rPh sb="105" eb="107">
      <t>ドウイ</t>
    </rPh>
    <rPh sb="108" eb="109">
      <t>エ</t>
    </rPh>
    <rPh sb="110" eb="111">
      <t>シュ</t>
    </rPh>
    <rPh sb="111" eb="112">
      <t>ジ</t>
    </rPh>
    <rPh sb="113" eb="115">
      <t>イシ</t>
    </rPh>
    <rPh sb="115" eb="116">
      <t>モ</t>
    </rPh>
    <rPh sb="119" eb="121">
      <t>シカ</t>
    </rPh>
    <rPh sb="121" eb="123">
      <t>イシ</t>
    </rPh>
    <rPh sb="123" eb="124">
      <t>マタ</t>
    </rPh>
    <rPh sb="125" eb="128">
      <t>ヤクザイシ</t>
    </rPh>
    <phoneticPr fontId="2"/>
  </si>
  <si>
    <t>「常勤換算」欄は、兼務・非常勤者の介護予防支援事業所（委託の場合には居宅介護支援事業所）における勤務の割合を、常勤者の通常の勤務時間を１として示すこと。専従者は１として記入すること。例えば、専従者の1日の勤務時間が8時間のとき、兼務・非常勤者の当該事業所における1日の勤務時間が2時間であれば、2/8=0.25となる。勤務形態の実情に合わせて、1ヶ月、1週間又は1日単位で算定すること。</t>
    <rPh sb="9" eb="11">
      <t>ケンム</t>
    </rPh>
    <rPh sb="76" eb="78">
      <t>センジュウ</t>
    </rPh>
    <rPh sb="95" eb="97">
      <t>センジュウ</t>
    </rPh>
    <rPh sb="114" eb="116">
      <t>ケンム</t>
    </rPh>
    <phoneticPr fontId="7"/>
  </si>
  <si>
    <t>　委託を行った場合も、指定介護予防支援に係る責任主体は、指定介護予防支援事業者であることを認識している。</t>
    <rPh sb="1" eb="3">
      <t>イタク</t>
    </rPh>
    <rPh sb="4" eb="5">
      <t>オコナ</t>
    </rPh>
    <rPh sb="7" eb="9">
      <t>バアイ</t>
    </rPh>
    <rPh sb="11" eb="13">
      <t>シテイ</t>
    </rPh>
    <rPh sb="13" eb="15">
      <t>カイゴ</t>
    </rPh>
    <rPh sb="15" eb="17">
      <t>ヨボウ</t>
    </rPh>
    <rPh sb="17" eb="19">
      <t>シエン</t>
    </rPh>
    <rPh sb="20" eb="21">
      <t>カカ</t>
    </rPh>
    <rPh sb="22" eb="24">
      <t>セキニン</t>
    </rPh>
    <rPh sb="24" eb="26">
      <t>シュタイ</t>
    </rPh>
    <rPh sb="28" eb="30">
      <t>シテイ</t>
    </rPh>
    <rPh sb="30" eb="32">
      <t>カイゴ</t>
    </rPh>
    <rPh sb="32" eb="34">
      <t>ヨボウ</t>
    </rPh>
    <rPh sb="34" eb="36">
      <t>シエン</t>
    </rPh>
    <rPh sb="36" eb="39">
      <t>ジギョウシャ</t>
    </rPh>
    <rPh sb="45" eb="47">
      <t>ニンシキ</t>
    </rPh>
    <phoneticPr fontId="2"/>
  </si>
  <si>
    <t>　担当職員は、指定介護予防サービス事業者等に対して、介護予防サービス計画に基づき、介護予防訪問看護計画書等指定介護予防サービス等基準において位置付けられている計画の作成を指導するとともに、サービスの提供状況や利用者の状態等に関する報告を少なくとも１月に１回、聴取している。</t>
    <rPh sb="47" eb="48">
      <t>カン</t>
    </rPh>
    <rPh sb="51" eb="52">
      <t>ショ</t>
    </rPh>
    <rPh sb="72" eb="73">
      <t>ツ</t>
    </rPh>
    <phoneticPr fontId="2"/>
  </si>
  <si>
    <t>「受講状況」欄は、「介護予防支援従事者研修（新予防給付ケアマネジメント従事者研修を含む）」については「A」、「地域包括支援センター職員研修」については「B」、平成18年度以降の介護支援専門員実務研修については、「C」と記入すること。</t>
    <phoneticPr fontId="7"/>
  </si>
  <si>
    <t>　・指定介護予防支援等の事業の人員等に関する基準等を定める条例（平成30年横須賀市条例第33号）
　・指定介護予防支援等の事業の人員等に関する基準等を定める条例施行規則（平成27年横須賀市規則第２号）
　・指定介護予防支援に要する費用の額の算定に関する基準（平成18年厚生労働省告示第129号）
　・指定介護予防サービスに要する費用の額の算定に関する基準の制定に伴う実施上の留意事項について（平成18年３月
　　17日老計発第0317001号・老振発第0317001号・老老発第0317001号厚生労働省老健局計画・振興・老人保健課長連名
　　通知）
　　その他関係通知</t>
    <rPh sb="32" eb="34">
      <t>ヘイセイ</t>
    </rPh>
    <rPh sb="36" eb="37">
      <t>ネン</t>
    </rPh>
    <rPh sb="37" eb="41">
      <t>ヨコスカシ</t>
    </rPh>
    <rPh sb="41" eb="43">
      <t>ジョウレイ</t>
    </rPh>
    <rPh sb="43" eb="44">
      <t>ダイ</t>
    </rPh>
    <rPh sb="46" eb="47">
      <t>ゴウ</t>
    </rPh>
    <rPh sb="85" eb="87">
      <t>ヘイセイ</t>
    </rPh>
    <rPh sb="89" eb="90">
      <t>ネン</t>
    </rPh>
    <rPh sb="90" eb="94">
      <t>ヨコスカシ</t>
    </rPh>
    <rPh sb="94" eb="96">
      <t>キソク</t>
    </rPh>
    <rPh sb="96" eb="97">
      <t>ダイ</t>
    </rPh>
    <rPh sb="98" eb="99">
      <t>ゴウ</t>
    </rPh>
    <rPh sb="103" eb="105">
      <t>シテイ</t>
    </rPh>
    <rPh sb="105" eb="107">
      <t>カイゴ</t>
    </rPh>
    <rPh sb="107" eb="109">
      <t>ヨボウ</t>
    </rPh>
    <rPh sb="109" eb="111">
      <t>シエン</t>
    </rPh>
    <rPh sb="112" eb="113">
      <t>ヨウ</t>
    </rPh>
    <rPh sb="115" eb="117">
      <t>ヒヨウ</t>
    </rPh>
    <rPh sb="118" eb="119">
      <t>ガク</t>
    </rPh>
    <rPh sb="120" eb="122">
      <t>サンテイ</t>
    </rPh>
    <rPh sb="123" eb="124">
      <t>カン</t>
    </rPh>
    <rPh sb="126" eb="128">
      <t>キジュン</t>
    </rPh>
    <rPh sb="129" eb="131">
      <t>ヘイセイ</t>
    </rPh>
    <rPh sb="133" eb="134">
      <t>ネン</t>
    </rPh>
    <rPh sb="139" eb="141">
      <t>コクジ</t>
    </rPh>
    <rPh sb="141" eb="142">
      <t>ダイ</t>
    </rPh>
    <rPh sb="145" eb="146">
      <t>ゴウ</t>
    </rPh>
    <rPh sb="161" eb="162">
      <t>ヨウ</t>
    </rPh>
    <rPh sb="164" eb="166">
      <t>ヒヨウ</t>
    </rPh>
    <rPh sb="167" eb="168">
      <t>ガク</t>
    </rPh>
    <rPh sb="169" eb="171">
      <t>サンテイ</t>
    </rPh>
    <rPh sb="172" eb="173">
      <t>カン</t>
    </rPh>
    <rPh sb="175" eb="177">
      <t>キジュン</t>
    </rPh>
    <rPh sb="178" eb="180">
      <t>セイテイ</t>
    </rPh>
    <rPh sb="181" eb="182">
      <t>トモナ</t>
    </rPh>
    <rPh sb="183" eb="185">
      <t>ジッシ</t>
    </rPh>
    <rPh sb="185" eb="186">
      <t>ジョウ</t>
    </rPh>
    <rPh sb="187" eb="189">
      <t>リュウイ</t>
    </rPh>
    <rPh sb="189" eb="191">
      <t>ジコウ</t>
    </rPh>
    <rPh sb="196" eb="198">
      <t>ヘイセイ</t>
    </rPh>
    <rPh sb="200" eb="201">
      <t>ネン</t>
    </rPh>
    <rPh sb="202" eb="203">
      <t>ガツ</t>
    </rPh>
    <rPh sb="208" eb="209">
      <t>ニチ</t>
    </rPh>
    <rPh sb="211" eb="212">
      <t>ハツ</t>
    </rPh>
    <rPh sb="212" eb="213">
      <t>ダイ</t>
    </rPh>
    <rPh sb="220" eb="221">
      <t>ゴウ</t>
    </rPh>
    <rPh sb="222" eb="223">
      <t>ロウ</t>
    </rPh>
    <rPh sb="235" eb="236">
      <t>ロウ</t>
    </rPh>
    <rPh sb="247" eb="249">
      <t>コウセイ</t>
    </rPh>
    <rPh sb="249" eb="251">
      <t>ロウドウ</t>
    </rPh>
    <rPh sb="251" eb="252">
      <t>ショウ</t>
    </rPh>
    <rPh sb="252" eb="254">
      <t>ロウケン</t>
    </rPh>
    <rPh sb="254" eb="255">
      <t>キョク</t>
    </rPh>
    <rPh sb="255" eb="257">
      <t>ケイカク</t>
    </rPh>
    <rPh sb="258" eb="260">
      <t>シンコウ</t>
    </rPh>
    <rPh sb="261" eb="263">
      <t>ロウジン</t>
    </rPh>
    <rPh sb="263" eb="265">
      <t>ホケン</t>
    </rPh>
    <rPh sb="265" eb="267">
      <t>カチョウ</t>
    </rPh>
    <rPh sb="267" eb="269">
      <t>レンメイ</t>
    </rPh>
    <rPh sb="272" eb="274">
      <t>ツウチ</t>
    </rPh>
    <phoneticPr fontId="3"/>
  </si>
  <si>
    <t>　　（１） 正当な理由なしに介護給付等対象サービスの利用に関する指示に従わないこと
　　　　等により、要支援状態の程度を増進させたと認められるとき又は要介護状態に
　　　　なったと認められるとき。</t>
    <rPh sb="52" eb="54">
      <t>シエン</t>
    </rPh>
    <rPh sb="73" eb="74">
      <t>マタ</t>
    </rPh>
    <rPh sb="75" eb="78">
      <t>ヨウカイゴ</t>
    </rPh>
    <rPh sb="78" eb="80">
      <t>ジョウタイ</t>
    </rPh>
    <rPh sb="90" eb="91">
      <t>ミト</t>
    </rPh>
    <phoneticPr fontId="2"/>
  </si>
  <si>
    <t>（７）　その他運営に関する重要事項（事故発生時の対応、従業者及び
　　退職後の秘密保持、苦情・相談体制、従業者の研修等）</t>
    <rPh sb="18" eb="20">
      <t>ジコ</t>
    </rPh>
    <rPh sb="20" eb="22">
      <t>ハッセイ</t>
    </rPh>
    <rPh sb="22" eb="23">
      <t>ジ</t>
    </rPh>
    <rPh sb="24" eb="26">
      <t>タイオウ</t>
    </rPh>
    <rPh sb="27" eb="30">
      <t>ジュウギョウシャ</t>
    </rPh>
    <rPh sb="30" eb="31">
      <t>オヨ</t>
    </rPh>
    <rPh sb="35" eb="36">
      <t>タイ</t>
    </rPh>
    <rPh sb="36" eb="37">
      <t>ショク</t>
    </rPh>
    <rPh sb="37" eb="38">
      <t>ゴ</t>
    </rPh>
    <rPh sb="39" eb="41">
      <t>ヒミツ</t>
    </rPh>
    <rPh sb="41" eb="43">
      <t>ホジ</t>
    </rPh>
    <rPh sb="44" eb="46">
      <t>クジョウ</t>
    </rPh>
    <rPh sb="47" eb="49">
      <t>ソウダン</t>
    </rPh>
    <rPh sb="49" eb="51">
      <t>タイセイ</t>
    </rPh>
    <rPh sb="52" eb="55">
      <t>ジュウギョウシャ</t>
    </rPh>
    <rPh sb="56" eb="59">
      <t>ケンシュウトウ</t>
    </rPh>
    <phoneticPr fontId="2"/>
  </si>
  <si>
    <t>　感染症や非常災害の発生時において、利用者に対するサービスの提供を継続的に実施するための、及び非常時の体制で早期の業務再開を図るための計画（業務継続計画）を策定し、当該業務策継続計画に従い必要な措置を講じている。</t>
    <phoneticPr fontId="2"/>
  </si>
  <si>
    <t>　定期的に業務継続計画の見直しを行い、必要に応じて業務継続計画の変更を行っている。</t>
    <phoneticPr fontId="2"/>
  </si>
  <si>
    <t>（１５） 設備及び備品等</t>
    <phoneticPr fontId="2"/>
  </si>
  <si>
    <t>（１６） 従業者の健康管理</t>
    <phoneticPr fontId="2"/>
  </si>
  <si>
    <t>　事業所において感染症が発生し、またはまん延しないように、次の措置を講じている。</t>
    <rPh sb="1" eb="4">
      <t>ジギョウショ</t>
    </rPh>
    <rPh sb="8" eb="11">
      <t>カンセンショウ</t>
    </rPh>
    <rPh sb="12" eb="14">
      <t>ハッセイ</t>
    </rPh>
    <rPh sb="21" eb="22">
      <t>エン</t>
    </rPh>
    <rPh sb="29" eb="30">
      <t>ツギ</t>
    </rPh>
    <rPh sb="31" eb="33">
      <t>ソチ</t>
    </rPh>
    <rPh sb="34" eb="35">
      <t>コウ</t>
    </rPh>
    <phoneticPr fontId="2"/>
  </si>
  <si>
    <t>　感染症の予防及びまん延の防止のための対策を検討する委員会をおおむね６月に１回以上開催するとともに、その結果について、担当職員に周知徹底を図っている。</t>
    <rPh sb="59" eb="61">
      <t>タントウ</t>
    </rPh>
    <rPh sb="61" eb="63">
      <t>ショクイン</t>
    </rPh>
    <phoneticPr fontId="2"/>
  </si>
  <si>
    <t>　感染症の予防及びまん延の防止のための指針を整備している。</t>
    <phoneticPr fontId="2"/>
  </si>
  <si>
    <t>①</t>
    <phoneticPr fontId="2"/>
  </si>
  <si>
    <t>②</t>
    <phoneticPr fontId="2"/>
  </si>
  <si>
    <t>③</t>
    <phoneticPr fontId="2"/>
  </si>
  <si>
    <t>（１８） 掲示</t>
    <phoneticPr fontId="2"/>
  </si>
  <si>
    <t>（１９）　秘密保持</t>
    <phoneticPr fontId="2"/>
  </si>
  <si>
    <t>（２０） 広告</t>
    <phoneticPr fontId="2"/>
  </si>
  <si>
    <t>（２１）　介護予防サービス事業者等からの利益収受の禁止等</t>
    <rPh sb="5" eb="7">
      <t>カイゴ</t>
    </rPh>
    <rPh sb="7" eb="9">
      <t>ヨボウ</t>
    </rPh>
    <phoneticPr fontId="2"/>
  </si>
  <si>
    <t>（２２）　苦情処理</t>
    <phoneticPr fontId="2"/>
  </si>
  <si>
    <t>（２３）　事故発生時の対応</t>
    <phoneticPr fontId="2"/>
  </si>
  <si>
    <t>　虐待の発生又はその再発を防止するため、次の措置を講じている。</t>
    <rPh sb="1" eb="3">
      <t>ギャクタイ</t>
    </rPh>
    <rPh sb="4" eb="6">
      <t>ハッセイ</t>
    </rPh>
    <rPh sb="6" eb="7">
      <t>マタ</t>
    </rPh>
    <rPh sb="10" eb="12">
      <t>サイハツ</t>
    </rPh>
    <rPh sb="13" eb="15">
      <t>ボウシ</t>
    </rPh>
    <rPh sb="20" eb="21">
      <t>ツギ</t>
    </rPh>
    <rPh sb="22" eb="24">
      <t>ソチ</t>
    </rPh>
    <rPh sb="25" eb="26">
      <t>コウ</t>
    </rPh>
    <phoneticPr fontId="2"/>
  </si>
  <si>
    <t>④</t>
    <phoneticPr fontId="2"/>
  </si>
  <si>
    <t>　虐待の防止のための対策を検討する委員会を定期的に開催し、その結果について担当職員に周知徹底している。</t>
    <rPh sb="37" eb="39">
      <t>タントウ</t>
    </rPh>
    <rPh sb="39" eb="41">
      <t>ショクイン</t>
    </rPh>
    <phoneticPr fontId="2"/>
  </si>
  <si>
    <t>　虐待の防止のための指針を整備している。</t>
    <phoneticPr fontId="2"/>
  </si>
  <si>
    <t>　①～③の措置を適切に実施するための担当者を置いている。</t>
    <rPh sb="5" eb="7">
      <t>ソチ</t>
    </rPh>
    <rPh sb="8" eb="10">
      <t>テキセツ</t>
    </rPh>
    <rPh sb="11" eb="13">
      <t>ジッシ</t>
    </rPh>
    <rPh sb="18" eb="21">
      <t>タントウシャ</t>
    </rPh>
    <rPh sb="22" eb="23">
      <t>オ</t>
    </rPh>
    <phoneticPr fontId="2"/>
  </si>
  <si>
    <t>（２５） 会計の区分</t>
    <phoneticPr fontId="2"/>
  </si>
  <si>
    <t>（２６）記録の整備</t>
    <phoneticPr fontId="2"/>
  </si>
  <si>
    <t>（２７）　指定介護予防支援の基本取扱方針</t>
    <rPh sb="9" eb="11">
      <t>ヨボウ</t>
    </rPh>
    <phoneticPr fontId="2"/>
  </si>
  <si>
    <t>（２８）　指定介護予防支援の具体的取扱方針</t>
    <phoneticPr fontId="2"/>
  </si>
  <si>
    <t>（２９）　介護予防支援の提供にあたっての留意点　　　　　　　　　　　　　　　　　　　　　　　　　　　　　　　　 　　　　</t>
    <rPh sb="5" eb="7">
      <t>カイゴ</t>
    </rPh>
    <rPh sb="7" eb="9">
      <t>ヨボウ</t>
    </rPh>
    <rPh sb="9" eb="11">
      <t>シエン</t>
    </rPh>
    <rPh sb="12" eb="14">
      <t>テイキョウ</t>
    </rPh>
    <rPh sb="20" eb="22">
      <t>リュウイ</t>
    </rPh>
    <rPh sb="22" eb="23">
      <t>テン</t>
    </rPh>
    <phoneticPr fontId="2"/>
  </si>
  <si>
    <t>（３０）業務管理体制の整備</t>
    <rPh sb="4" eb="6">
      <t>ギョウム</t>
    </rPh>
    <rPh sb="6" eb="8">
      <t>カンリ</t>
    </rPh>
    <rPh sb="8" eb="10">
      <t>タイセイ</t>
    </rPh>
    <rPh sb="11" eb="13">
      <t>セイビ</t>
    </rPh>
    <phoneticPr fontId="2"/>
  </si>
  <si>
    <t>（３）　委託連携加算　　　　　　　　　　　　　　　　　　　　　　</t>
    <rPh sb="4" eb="6">
      <t>イタク</t>
    </rPh>
    <rPh sb="6" eb="8">
      <t>レンケイ</t>
    </rPh>
    <rPh sb="8" eb="10">
      <t>カサン</t>
    </rPh>
    <phoneticPr fontId="2"/>
  </si>
  <si>
    <t>利用者に提供する指定介護予防支援を指定居宅介護支援事業所に委託する際、当該利用者に係る必要な情報を当該指定居宅介護支援事業所に提供し、当該指定居宅介護支援事業所における介護予防サービス計画の作成等に協力した場合に算定している。</t>
    <rPh sb="0" eb="3">
      <t>リヨウシャ</t>
    </rPh>
    <rPh sb="4" eb="6">
      <t>テイキョウ</t>
    </rPh>
    <rPh sb="8" eb="10">
      <t>シテイ</t>
    </rPh>
    <rPh sb="10" eb="12">
      <t>カイゴ</t>
    </rPh>
    <rPh sb="12" eb="14">
      <t>ヨボウ</t>
    </rPh>
    <rPh sb="14" eb="16">
      <t>シエン</t>
    </rPh>
    <rPh sb="17" eb="19">
      <t>シテイ</t>
    </rPh>
    <rPh sb="19" eb="21">
      <t>キョタク</t>
    </rPh>
    <rPh sb="21" eb="23">
      <t>カイゴ</t>
    </rPh>
    <rPh sb="23" eb="25">
      <t>シエン</t>
    </rPh>
    <rPh sb="25" eb="28">
      <t>ジギョウショ</t>
    </rPh>
    <rPh sb="29" eb="31">
      <t>イタク</t>
    </rPh>
    <rPh sb="33" eb="34">
      <t>サイ</t>
    </rPh>
    <rPh sb="35" eb="37">
      <t>トウガイ</t>
    </rPh>
    <rPh sb="37" eb="40">
      <t>リヨウシャ</t>
    </rPh>
    <rPh sb="41" eb="42">
      <t>カカ</t>
    </rPh>
    <rPh sb="43" eb="45">
      <t>ヒツヨウ</t>
    </rPh>
    <rPh sb="46" eb="48">
      <t>ジョウホウ</t>
    </rPh>
    <rPh sb="49" eb="51">
      <t>トウガイ</t>
    </rPh>
    <rPh sb="51" eb="53">
      <t>シテイ</t>
    </rPh>
    <rPh sb="53" eb="62">
      <t>キョタクカイゴシエンジギョウショ</t>
    </rPh>
    <rPh sb="63" eb="65">
      <t>テイキョウ</t>
    </rPh>
    <rPh sb="67" eb="69">
      <t>トウガイ</t>
    </rPh>
    <rPh sb="69" eb="71">
      <t>シテイ</t>
    </rPh>
    <rPh sb="71" eb="73">
      <t>キョタク</t>
    </rPh>
    <rPh sb="73" eb="75">
      <t>カイゴ</t>
    </rPh>
    <rPh sb="75" eb="77">
      <t>シエン</t>
    </rPh>
    <rPh sb="77" eb="80">
      <t>ジギョウショ</t>
    </rPh>
    <rPh sb="84" eb="86">
      <t>カイゴ</t>
    </rPh>
    <rPh sb="86" eb="88">
      <t>ヨボウ</t>
    </rPh>
    <rPh sb="92" eb="94">
      <t>ケイカク</t>
    </rPh>
    <rPh sb="95" eb="97">
      <t>サクセイ</t>
    </rPh>
    <rPh sb="97" eb="98">
      <t>トウ</t>
    </rPh>
    <rPh sb="99" eb="101">
      <t>キョウリョク</t>
    </rPh>
    <rPh sb="103" eb="105">
      <t>バアイ</t>
    </rPh>
    <rPh sb="106" eb="108">
      <t>サンテイ</t>
    </rPh>
    <phoneticPr fontId="2"/>
  </si>
  <si>
    <t>※この運営状況点検書(別添を含む)に掲載している各項目については、下記の基準等に基づいています。</t>
    <phoneticPr fontId="3"/>
  </si>
  <si>
    <t>　職場において行われる性的な言動又は優越的な関係を背景とした言動であって業務上必要かつ相当な範囲を超えたものにより担当職員の就業環境が害されることを防止するための方針の明確化等の必要な措置を講じている。</t>
    <rPh sb="57" eb="59">
      <t>タントウ</t>
    </rPh>
    <rPh sb="59" eb="61">
      <t>ショクイン</t>
    </rPh>
    <phoneticPr fontId="2"/>
  </si>
  <si>
    <t>　指定介護予防支援の提供の開始に際し、あらかじめ、利用申込者又はその家族に対し、運営規程の概要その他の利用申込者のサービスの選択に資すると認められる重要事項を記した文書を交付して説明を行い、当該提供の開始について利用申込者の同意を書面で得ている。
　※「電磁的方法」でも可とする。</t>
    <rPh sb="3" eb="5">
      <t>カイゴ</t>
    </rPh>
    <rPh sb="5" eb="7">
      <t>ヨボウ</t>
    </rPh>
    <rPh sb="115" eb="117">
      <t>ショメン</t>
    </rPh>
    <rPh sb="127" eb="130">
      <t>デンジテキ</t>
    </rPh>
    <rPh sb="130" eb="132">
      <t>ホウホウ</t>
    </rPh>
    <rPh sb="135" eb="136">
      <t>カ</t>
    </rPh>
    <phoneticPr fontId="2"/>
  </si>
  <si>
    <t>ⅰ）</t>
    <phoneticPr fontId="2"/>
  </si>
  <si>
    <t>ⅱ）</t>
    <phoneticPr fontId="2"/>
  </si>
  <si>
    <t>ⅲ）</t>
    <phoneticPr fontId="2"/>
  </si>
  <si>
    <t>※括弧内の状態は、あくまでｉ）～ｉｉｉ）の状態の者に該当する可能性のあるものを例示したにすぎません。逆に括弧内の状態以外の者であっても、ｉ）～ｉｉｉ）の状態であると判断される場合もあり得ます。</t>
    <rPh sb="39" eb="41">
      <t>レイジ</t>
    </rPh>
    <rPh sb="50" eb="51">
      <t>ギャク</t>
    </rPh>
    <rPh sb="92" eb="93">
      <t>エ</t>
    </rPh>
    <phoneticPr fontId="2"/>
  </si>
  <si>
    <t>問31</t>
    <rPh sb="0" eb="1">
      <t>ト</t>
    </rPh>
    <phoneticPr fontId="2"/>
  </si>
  <si>
    <t>※医師の医学的な所見については、主治医意見書による確認のほか、医師の診断書又は担当職員が聴取した介護予防サービス計画に記載する医師の所見により確認する方法でも差し支えありません。</t>
    <rPh sb="41" eb="43">
      <t>ショクイン</t>
    </rPh>
    <rPh sb="48" eb="50">
      <t>カイゴ</t>
    </rPh>
    <rPh sb="50" eb="52">
      <t>ヨボウ</t>
    </rPh>
    <phoneticPr fontId="2"/>
  </si>
  <si>
    <t>　指定介護予防支援事業者は、法第115条の48第４項の規定に基づき、地域ケア会議及び在宅療養連携会議から、同条第２項の検討を行うための資料又は情報の提供、意見の開陳その他必要な協力の求めがあった場合には、これに協力するよう努めている。</t>
    <rPh sb="3" eb="7">
      <t>カイゴヨボウ</t>
    </rPh>
    <rPh sb="34" eb="36">
      <t>チイキ</t>
    </rPh>
    <rPh sb="38" eb="40">
      <t>カイギ</t>
    </rPh>
    <rPh sb="40" eb="41">
      <t>オヨ</t>
    </rPh>
    <rPh sb="42" eb="44">
      <t>ザイタク</t>
    </rPh>
    <rPh sb="44" eb="46">
      <t>リョウヨウ</t>
    </rPh>
    <rPh sb="46" eb="48">
      <t>レンケイ</t>
    </rPh>
    <rPh sb="48" eb="50">
      <t>カイギ</t>
    </rPh>
    <phoneticPr fontId="2"/>
  </si>
  <si>
    <t>〒</t>
    <phoneticPr fontId="2"/>
  </si>
  <si>
    <t>加算の算定要件を満たしていない場合、加算の取下げが必要なケースがあります。
まずは、横須賀市福祉こども部指導監査課に相談してください。</t>
    <rPh sb="42" eb="46">
      <t>ヨコスカシ</t>
    </rPh>
    <rPh sb="46" eb="48">
      <t>フクシ</t>
    </rPh>
    <rPh sb="51" eb="52">
      <t>ブ</t>
    </rPh>
    <rPh sb="52" eb="54">
      <t>シドウ</t>
    </rPh>
    <rPh sb="54" eb="56">
      <t>カンサ</t>
    </rPh>
    <rPh sb="56" eb="57">
      <t>カ</t>
    </rPh>
    <phoneticPr fontId="2"/>
  </si>
  <si>
    <t>～この点検書は、運営指導等の際に確認します。～</t>
    <rPh sb="3" eb="5">
      <t>テンケン</t>
    </rPh>
    <rPh sb="5" eb="6">
      <t>ショ</t>
    </rPh>
    <rPh sb="8" eb="10">
      <t>ウンエイ</t>
    </rPh>
    <rPh sb="10" eb="12">
      <t>シドウ</t>
    </rPh>
    <rPh sb="14" eb="15">
      <t>サイ</t>
    </rPh>
    <rPh sb="16" eb="18">
      <t>カクニン</t>
    </rPh>
    <phoneticPr fontId="2"/>
  </si>
  <si>
    <t>　○管理者が他の職務を兼ねることができるのは、①当該事業所の他の職務に従事する場合、又は
　　②当該指定介護予防支援事業者である地域包括支援センターの職務に従事する場合のみです。
  　（いずれの場合も管理者としての職務に支障がないことが前提です。）</t>
    <rPh sb="30" eb="31">
      <t>タ</t>
    </rPh>
    <rPh sb="35" eb="37">
      <t>ジュウジ</t>
    </rPh>
    <rPh sb="80" eb="81">
      <t>マタカンリシャショクム</t>
    </rPh>
    <phoneticPr fontId="2"/>
  </si>
  <si>
    <t xml:space="preserve">　担当職員は次のいずれかの要件を満たす者であって、都道府県が実施する研修を受講する等介護予防支援業務に関する必要な知識及び能力を有する者を充てている。（担当職員は、下記の要件を満たす者であれば、当該介護予防支援事業所である地域包括支援センターの職員等と兼務が可能です。また、利用者の給付管理に係る業務等の事務的な業務に従事する者については、下記の要件を満たしていなくても差し支えありません。）　　　
　　　　①保健師
　　　　②介護支援専門員
　　　　③社会福祉士
　　　　④経験ある看護師
　　　　⑤高齢者保健福祉に関する相談業務等に３年以上従事した社会福祉主事
</t>
    <rPh sb="129" eb="131">
      <t>カノウ</t>
    </rPh>
    <phoneticPr fontId="2"/>
  </si>
  <si>
    <t>（１４） 業務継続計画の策定等</t>
    <rPh sb="5" eb="7">
      <t>ギョウム</t>
    </rPh>
    <rPh sb="7" eb="9">
      <t>ケイゾク</t>
    </rPh>
    <rPh sb="9" eb="11">
      <t>ケイカク</t>
    </rPh>
    <rPh sb="12" eb="14">
      <t>サクテイ</t>
    </rPh>
    <rPh sb="14" eb="15">
      <t>トウ</t>
    </rPh>
    <phoneticPr fontId="2"/>
  </si>
  <si>
    <t>（２４） 虐待の防止</t>
    <rPh sb="5" eb="7">
      <t>ギャクタイ</t>
    </rPh>
    <rPh sb="8" eb="10">
      <t>ボウシ</t>
    </rPh>
    <phoneticPr fontId="2"/>
  </si>
  <si>
    <t>　指定介護予防支援の提供に当たっては、当該利用者又は他の利用者等の生命又は身体を保護するため緊急やむを得ない場合を除き、身体的拘束その他利用者の行動を制限する行為（以下「身体的拘束等」という。）を行っていない。</t>
    <rPh sb="3" eb="5">
      <t>カイゴ</t>
    </rPh>
    <rPh sb="5" eb="7">
      <t>ヨボウ</t>
    </rPh>
    <rPh sb="7" eb="9">
      <t>シエン</t>
    </rPh>
    <phoneticPr fontId="2"/>
  </si>
  <si>
    <t>　身体的拘束等を行う場合には、その態様及び時間、その際の利用者の心身の状況並びに緊急やむを得ない理由を記録している。</t>
    <phoneticPr fontId="2"/>
  </si>
  <si>
    <t>問３</t>
  </si>
  <si>
    <t>問４</t>
  </si>
  <si>
    <t>問５</t>
  </si>
  <si>
    <t>問８</t>
  </si>
  <si>
    <t>問９</t>
  </si>
  <si>
    <t>問10</t>
    <phoneticPr fontId="2"/>
  </si>
  <si>
    <t>問11</t>
    <phoneticPr fontId="2"/>
  </si>
  <si>
    <t>問12</t>
    <phoneticPr fontId="2"/>
  </si>
  <si>
    <t>問13</t>
    <phoneticPr fontId="2"/>
  </si>
  <si>
    <t>問14</t>
    <phoneticPr fontId="2"/>
  </si>
  <si>
    <t>問15</t>
    <phoneticPr fontId="2"/>
  </si>
  <si>
    <t>問16</t>
    <phoneticPr fontId="2"/>
  </si>
  <si>
    <t>問17</t>
    <phoneticPr fontId="2"/>
  </si>
  <si>
    <t>問18</t>
    <phoneticPr fontId="2"/>
  </si>
  <si>
    <t>問19</t>
    <phoneticPr fontId="2"/>
  </si>
  <si>
    <t>問20</t>
    <phoneticPr fontId="2"/>
  </si>
  <si>
    <t>問21</t>
    <phoneticPr fontId="2"/>
  </si>
  <si>
    <t>問22</t>
    <phoneticPr fontId="2"/>
  </si>
  <si>
    <t>問23</t>
    <phoneticPr fontId="2"/>
  </si>
  <si>
    <t>問24</t>
    <rPh sb="0" eb="1">
      <t>ト</t>
    </rPh>
    <phoneticPr fontId="2"/>
  </si>
  <si>
    <t>問26</t>
    <phoneticPr fontId="2"/>
  </si>
  <si>
    <t>問28</t>
    <phoneticPr fontId="2"/>
  </si>
  <si>
    <t>問30</t>
    <rPh sb="0" eb="1">
      <t>ト</t>
    </rPh>
    <phoneticPr fontId="2"/>
  </si>
  <si>
    <t>問34</t>
    <rPh sb="0" eb="1">
      <t>ト</t>
    </rPh>
    <phoneticPr fontId="2"/>
  </si>
  <si>
    <t>問33</t>
    <rPh sb="0" eb="1">
      <t>ト</t>
    </rPh>
    <phoneticPr fontId="2"/>
  </si>
  <si>
    <t>　担当職員は、介護予防サービス計画の作成に当たっては、適切な方法により、利用者について、その有している生活機能や健康状態、その置かれている環境等を把握した上で、次に掲げる各領域ごとに利用者の日常生活の状況を把握し、利用者及び家族の意欲及び意向を踏まえて、生活機能の低下の原因を含む利用者が現に抱える問題点を明らかにするとともに、介護予防の効果を最大限に発揮し、利用者が自立した日常生活を営むことができるように支援すべき総合的な課題を把握している。
イ　運動及び移動
ロ　家庭生活を含む日常生活
ハ　社会参加並びに対人関係及びコミュニケーション
ニ　健康管理</t>
    <phoneticPr fontId="2"/>
  </si>
  <si>
    <t>（１）　モニタリングに当たって行った指定介護予防サービス事業者等との連絡調整
     に関する記録</t>
    <rPh sb="11" eb="12">
      <t>ア</t>
    </rPh>
    <rPh sb="15" eb="16">
      <t>オコナ</t>
    </rPh>
    <phoneticPr fontId="2"/>
  </si>
  <si>
    <t>（１７） 感染症の予防及びまん延の防止のための措置</t>
    <rPh sb="5" eb="8">
      <t>カンセンショウ</t>
    </rPh>
    <rPh sb="9" eb="11">
      <t>ヨボウ</t>
    </rPh>
    <rPh sb="11" eb="12">
      <t>オヨ</t>
    </rPh>
    <rPh sb="15" eb="16">
      <t>エン</t>
    </rPh>
    <rPh sb="17" eb="19">
      <t>ボウシ</t>
    </rPh>
    <rPh sb="23" eb="25">
      <t>ソチ</t>
    </rPh>
    <phoneticPr fontId="2"/>
  </si>
  <si>
    <t>問32</t>
  </si>
  <si>
    <t>問35</t>
    <rPh sb="0" eb="1">
      <t>ト</t>
    </rPh>
    <phoneticPr fontId="2"/>
  </si>
  <si>
    <t>　○管理者は常勤であり、原則として専ら当該指定介護予防支援事業所の管理者の職務に従事する
     者でなければなりません。</t>
    <rPh sb="21" eb="23">
      <t>シテイ</t>
    </rPh>
    <rPh sb="23" eb="25">
      <t>カイゴ</t>
    </rPh>
    <rPh sb="25" eb="27">
      <t>ヨボウ</t>
    </rPh>
    <phoneticPr fontId="2"/>
  </si>
  <si>
    <t>（３）　身体的拘束等の態様及び時間、その際の利用者の心身の状況並びに緊急
　　やむを得ない理由の記録</t>
    <phoneticPr fontId="2"/>
  </si>
  <si>
    <t>（４）　市町村への通知に係る記録</t>
    <phoneticPr fontId="2"/>
  </si>
  <si>
    <t>（５）　苦情の内容等の記録</t>
    <phoneticPr fontId="2"/>
  </si>
  <si>
    <t>（６）　事故の状況及び事故に際して採った処置についての記録</t>
    <phoneticPr fontId="2"/>
  </si>
  <si>
    <t>(介　護　予　防　支　援　※地域包括支援センター）</t>
    <rPh sb="1" eb="2">
      <t>カイ</t>
    </rPh>
    <rPh sb="3" eb="4">
      <t>ゴ</t>
    </rPh>
    <rPh sb="5" eb="6">
      <t>ヨ</t>
    </rPh>
    <rPh sb="7" eb="8">
      <t>ボウ</t>
    </rPh>
    <rPh sb="9" eb="10">
      <t>シ</t>
    </rPh>
    <rPh sb="11" eb="12">
      <t>エン</t>
    </rPh>
    <rPh sb="14" eb="20">
      <t>チイキホウカツシエン</t>
    </rPh>
    <phoneticPr fontId="2"/>
  </si>
  <si>
    <r>
      <t xml:space="preserve">勤務形態
</t>
    </r>
    <r>
      <rPr>
        <sz val="10"/>
        <color theme="1"/>
        <rFont val="ＭＳ Ｐゴシック"/>
        <family val="3"/>
        <charset val="128"/>
      </rPr>
      <t>（該当するものに☑印）</t>
    </r>
    <phoneticPr fontId="2"/>
  </si>
  <si>
    <r>
      <t>　事業所の担当職員に身分を証する書類を携行させ、初回訪問時</t>
    </r>
    <r>
      <rPr>
        <sz val="11"/>
        <color theme="1"/>
        <rFont val="ＭＳ Ｐゴシック"/>
        <family val="3"/>
        <charset val="128"/>
      </rPr>
      <t>及び利用者又はその家族から求められたときは、これを提示すべき旨を指導している。</t>
    </r>
    <rPh sb="1" eb="4">
      <t>ジギョウショ</t>
    </rPh>
    <rPh sb="5" eb="9">
      <t>タントウショクイン</t>
    </rPh>
    <rPh sb="29" eb="30">
      <t>オヨ</t>
    </rPh>
    <rPh sb="34" eb="35">
      <t>マタ</t>
    </rPh>
    <phoneticPr fontId="2"/>
  </si>
  <si>
    <r>
      <t xml:space="preserve">　利用者に対し適切な指定介護予防支援を提供できるよう、指定介護予防支援事業所ごとに担当職員その他の従業者の勤務の体制を定めている。
</t>
    </r>
    <r>
      <rPr>
        <sz val="10"/>
        <color theme="1"/>
        <rFont val="ＭＳ Ｐゴシック"/>
        <family val="3"/>
        <charset val="128"/>
      </rPr>
      <t>※原則として月ごとの勤務形態一覧表を作成し、担当職員については、日々の勤務時間、常勤・非常勤の別、管理者との兼務関係等を明確にしておく必要があります。</t>
    </r>
    <rPh sb="12" eb="14">
      <t>カイゴ</t>
    </rPh>
    <rPh sb="14" eb="16">
      <t>ヨボウ</t>
    </rPh>
    <rPh sb="29" eb="33">
      <t>カイゴヨボウ</t>
    </rPh>
    <rPh sb="41" eb="43">
      <t>タントウ</t>
    </rPh>
    <rPh sb="43" eb="45">
      <t>ショクイン</t>
    </rPh>
    <rPh sb="79" eb="81">
      <t>ケイタイ</t>
    </rPh>
    <rPh sb="81" eb="83">
      <t>イチラン</t>
    </rPh>
    <rPh sb="89" eb="93">
      <t>タントウショクイン</t>
    </rPh>
    <phoneticPr fontId="2"/>
  </si>
  <si>
    <r>
      <t xml:space="preserve">　事業を行うために必要な広さの区画を有するとともに、指定介護予防支援の提供に必要な設備及び備品等を備えている。
</t>
    </r>
    <r>
      <rPr>
        <sz val="10"/>
        <color theme="1"/>
        <rFont val="ＭＳ Ｐゴシック"/>
        <family val="3"/>
        <charset val="128"/>
      </rPr>
      <t>※レイアウトを変更する場合、「変更届」の提出が必要です。</t>
    </r>
    <rPh sb="28" eb="32">
      <t>カイゴヨボウ</t>
    </rPh>
    <rPh sb="32" eb="34">
      <t>シエン</t>
    </rPh>
    <rPh sb="69" eb="71">
      <t>バアイ</t>
    </rPh>
    <phoneticPr fontId="2"/>
  </si>
  <si>
    <r>
      <t xml:space="preserve">　事業所の担当職員その他の従業者及び担当職員その他の従業者であった者が、正当な理由なく、その業務上知り得た利用者又はその家族の秘密を漏らすことのないよう、必要な措置を講じている。　
</t>
    </r>
    <r>
      <rPr>
        <sz val="10"/>
        <color theme="1"/>
        <rFont val="ＭＳ Ｐゴシック"/>
        <family val="3"/>
        <charset val="128"/>
      </rPr>
      <t>※具体的には、従業者の雇用時に、在職期間中だけでなく、退職後も秘密を保持することを取り決め、例えば、違約金の定めを置くなどの措置を講じることが必要です。</t>
    </r>
    <rPh sb="1" eb="4">
      <t>ジギョウショ</t>
    </rPh>
    <rPh sb="16" eb="17">
      <t>オヨ</t>
    </rPh>
    <rPh sb="33" eb="34">
      <t>モノ</t>
    </rPh>
    <rPh sb="107" eb="109">
      <t>ザイショク</t>
    </rPh>
    <rPh sb="109" eb="111">
      <t>キカン</t>
    </rPh>
    <rPh sb="111" eb="112">
      <t>チュウ</t>
    </rPh>
    <rPh sb="162" eb="164">
      <t>ヒツヨウ</t>
    </rPh>
    <phoneticPr fontId="2"/>
  </si>
  <si>
    <r>
      <t>　事業者及び管理者は、介護予防サービス計画の作成又は変更に関し、事業所の担当職員に対して特定の介護予防サービス事業者等によるサービスを位置付けるべき旨の指示等をして</t>
    </r>
    <r>
      <rPr>
        <u/>
        <sz val="11"/>
        <color theme="1"/>
        <rFont val="ＭＳ Ｐゴシック"/>
        <family val="3"/>
        <charset val="128"/>
      </rPr>
      <t>いない。</t>
    </r>
    <rPh sb="11" eb="13">
      <t>カイゴ</t>
    </rPh>
    <rPh sb="13" eb="15">
      <t>ヨボウ</t>
    </rPh>
    <rPh sb="36" eb="38">
      <t>タントウ</t>
    </rPh>
    <rPh sb="38" eb="40">
      <t>ショクイン</t>
    </rPh>
    <rPh sb="47" eb="49">
      <t>カイゴ</t>
    </rPh>
    <rPh sb="49" eb="51">
      <t>ヨボウ</t>
    </rPh>
    <rPh sb="74" eb="75">
      <t>ムネ</t>
    </rPh>
    <rPh sb="78" eb="79">
      <t>トウ</t>
    </rPh>
    <phoneticPr fontId="2"/>
  </si>
  <si>
    <r>
      <t>　事業所の担当職員は、介護予防サービス計画の作成又は変更に関し、利用者に対して特定の介護予防サービス事業者等によるサービスを利用すべき旨の指示等を行って</t>
    </r>
    <r>
      <rPr>
        <u/>
        <sz val="11"/>
        <color theme="1"/>
        <rFont val="ＭＳ Ｐゴシック"/>
        <family val="3"/>
        <charset val="128"/>
      </rPr>
      <t>いない。</t>
    </r>
    <rPh sb="5" eb="7">
      <t>タントウ</t>
    </rPh>
    <rPh sb="7" eb="9">
      <t>ショクイン</t>
    </rPh>
    <rPh sb="11" eb="15">
      <t>カイゴヨボウ</t>
    </rPh>
    <rPh sb="42" eb="44">
      <t>カイゴ</t>
    </rPh>
    <rPh sb="44" eb="46">
      <t>ヨボウ</t>
    </rPh>
    <phoneticPr fontId="2"/>
  </si>
  <si>
    <t>　問24の場合において、担当職員は、介護予防サービス計画を作成した際には、当該介護予防サービス計画を主治の医師等に交付している。</t>
    <rPh sb="12" eb="14">
      <t>タントウ</t>
    </rPh>
    <rPh sb="14" eb="16">
      <t>ショクイン</t>
    </rPh>
    <rPh sb="18" eb="20">
      <t>カイゴ</t>
    </rPh>
    <rPh sb="20" eb="22">
      <t>ヨボウ</t>
    </rPh>
    <rPh sb="39" eb="41">
      <t>カイゴ</t>
    </rPh>
    <rPh sb="41" eb="43">
      <t>ヨボウ</t>
    </rPh>
    <phoneticPr fontId="2"/>
  </si>
  <si>
    <r>
      <t>　担当職員は、介護予防サービス計画に介護予防訪問看護、介護予防通所リハビリテーション等の医療サービスを位置付ける場合にあっては、当該医療サービスに係る主治の医師等の指示がある場合に限り行っている</t>
    </r>
    <r>
      <rPr>
        <sz val="10"/>
        <color theme="1"/>
        <rFont val="ＭＳ Ｐゴシック"/>
        <family val="3"/>
        <charset val="128"/>
      </rPr>
      <t>。</t>
    </r>
    <r>
      <rPr>
        <sz val="11"/>
        <color theme="1"/>
        <rFont val="ＭＳ Ｐゴシック"/>
        <family val="3"/>
        <charset val="128"/>
      </rPr>
      <t xml:space="preserve">
　また、医療サービス以外の指定介護予防サービス等を位置付ける場合にあっては、当該指定介護予防サービス等に係る主治の医師等の医学的観点からの留意事項が示されているときは、当該留意点を尊重して行っている。</t>
    </r>
    <rPh sb="103" eb="105">
      <t>イリョウ</t>
    </rPh>
    <rPh sb="109" eb="111">
      <t>イガイ</t>
    </rPh>
    <rPh sb="112" eb="114">
      <t>シテイ</t>
    </rPh>
    <rPh sb="114" eb="116">
      <t>カイゴ</t>
    </rPh>
    <rPh sb="116" eb="118">
      <t>ヨボウ</t>
    </rPh>
    <rPh sb="122" eb="123">
      <t>トウ</t>
    </rPh>
    <rPh sb="124" eb="126">
      <t>イチ</t>
    </rPh>
    <rPh sb="126" eb="127">
      <t>ツ</t>
    </rPh>
    <rPh sb="129" eb="131">
      <t>バアイ</t>
    </rPh>
    <rPh sb="137" eb="139">
      <t>トウガイ</t>
    </rPh>
    <rPh sb="139" eb="141">
      <t>シテイ</t>
    </rPh>
    <rPh sb="141" eb="143">
      <t>カイゴ</t>
    </rPh>
    <rPh sb="143" eb="145">
      <t>ヨボウ</t>
    </rPh>
    <rPh sb="149" eb="150">
      <t>トウ</t>
    </rPh>
    <rPh sb="151" eb="152">
      <t>カカ</t>
    </rPh>
    <phoneticPr fontId="2"/>
  </si>
  <si>
    <r>
      <t>　担当職員は、介護予防サービス計画に対象外種目の介護予防福祉用具貸与を位置付ける場合は、認定調査の調査票のうち</t>
    </r>
    <r>
      <rPr>
        <sz val="11"/>
        <color theme="1"/>
        <rFont val="ＭＳ Ｐゴシック"/>
        <family val="3"/>
        <charset val="128"/>
      </rPr>
      <t>基本調査の直近の結果の中で必要な部分の写しを市町村から入手している。また、その写しを指定介護予防福祉用具貸与事業者に提示することについて同意を得た上で、指定介護予防福祉用具貸与事業者に送付している。</t>
    </r>
    <rPh sb="1" eb="3">
      <t>タントウ</t>
    </rPh>
    <rPh sb="3" eb="5">
      <t>ショクイン</t>
    </rPh>
    <rPh sb="7" eb="9">
      <t>カイゴ</t>
    </rPh>
    <rPh sb="9" eb="11">
      <t>ヨボウ</t>
    </rPh>
    <rPh sb="15" eb="17">
      <t>ケイカク</t>
    </rPh>
    <rPh sb="24" eb="26">
      <t>カイゴ</t>
    </rPh>
    <rPh sb="26" eb="28">
      <t>ヨボウ</t>
    </rPh>
    <rPh sb="55" eb="57">
      <t>キホン</t>
    </rPh>
    <rPh sb="57" eb="59">
      <t>チョウサ</t>
    </rPh>
    <rPh sb="60" eb="62">
      <t>チョッキン</t>
    </rPh>
    <rPh sb="63" eb="65">
      <t>ケッカ</t>
    </rPh>
    <rPh sb="66" eb="67">
      <t>ナカ</t>
    </rPh>
    <rPh sb="77" eb="80">
      <t>シチョウソン</t>
    </rPh>
    <rPh sb="82" eb="84">
      <t>ニュウシュ</t>
    </rPh>
    <rPh sb="99" eb="101">
      <t>カイゴ</t>
    </rPh>
    <rPh sb="101" eb="103">
      <t>ヨボウ</t>
    </rPh>
    <rPh sb="113" eb="115">
      <t>テイジ</t>
    </rPh>
    <rPh sb="123" eb="125">
      <t>ドウイ</t>
    </rPh>
    <rPh sb="126" eb="127">
      <t>エ</t>
    </rPh>
    <rPh sb="128" eb="129">
      <t>ウエ</t>
    </rPh>
    <rPh sb="133" eb="135">
      <t>カイゴ</t>
    </rPh>
    <rPh sb="135" eb="137">
      <t>ヨボウ</t>
    </rPh>
    <phoneticPr fontId="2"/>
  </si>
  <si>
    <r>
      <t>　</t>
    </r>
    <r>
      <rPr>
        <sz val="11"/>
        <color theme="1"/>
        <rFont val="ＭＳ Ｐゴシック"/>
        <family val="3"/>
        <charset val="128"/>
      </rPr>
      <t>基本調査の結果にかかわらず、軽度者に介護予防福祉用具貸与を行う際は、次のｉ）～ｉｉｉ）に該当することが医師の医学的な所見に基づき判断され、かつ、サービス担当者会議等を通じた適切なケアマネジメントにより介護予防福祉用具貸与が特に必要であることについて、市町村から書面等確実な方法で確認を得ている。</t>
    </r>
    <rPh sb="19" eb="21">
      <t>カイゴ</t>
    </rPh>
    <rPh sb="21" eb="23">
      <t>ヨボウ</t>
    </rPh>
    <rPh sb="80" eb="82">
      <t>カイギ</t>
    </rPh>
    <rPh sb="101" eb="103">
      <t>カイゴ</t>
    </rPh>
    <rPh sb="103" eb="105">
      <t>ヨボウ</t>
    </rPh>
    <rPh sb="143" eb="144">
      <t>エ</t>
    </rPh>
    <phoneticPr fontId="2"/>
  </si>
  <si>
    <r>
      <t>　担当職員は、介護予防サービス計画に特定介護予防福祉用具販売を位置付ける場合にあっては、その利用の妥当性を検討し、当該計画に特定介護予防福祉用具販売が必要な理由を記載している</t>
    </r>
    <r>
      <rPr>
        <sz val="11"/>
        <color theme="1"/>
        <rFont val="ＭＳ Ｐゴシック"/>
        <family val="3"/>
        <charset val="128"/>
      </rPr>
      <t>。</t>
    </r>
    <phoneticPr fontId="2"/>
  </si>
  <si>
    <r>
      <t>　</t>
    </r>
    <r>
      <rPr>
        <sz val="11"/>
        <color theme="1"/>
        <rFont val="ＭＳ Ｐゴシック"/>
        <family val="3"/>
        <charset val="128"/>
      </rPr>
      <t>担当職員は、利用者が提示する被保険者証に、法第73条第２項に規定する認定審査会意見又は法第37条第１項の規定による指定に係る介護予防サービスの種類若しくは地域密着型介護予防サービスの種類についての記載がある場合には、利用者にその趣旨(同条第１項の規定による指定に係る介護予防サービス若しくは地域密着型介護予防サービスの種類については、その変更の申請ができることを含む。)を説明し、理解を得た上で、その内容に沿って介護予防サービス計画を作成している。</t>
    </r>
    <phoneticPr fontId="2"/>
  </si>
  <si>
    <t>疾病その他の原因により、状態が変動しやすく、日によって又は時間帯によって、頻繁に利用者等告示第88号において準用する第31号のイに該当する者（例　パーキンソン病の治療薬によるON・OFF現象）</t>
    <phoneticPr fontId="2"/>
  </si>
  <si>
    <t>疾病その他の原因により、状態が急速に悪化し、短期間のうちに利用者等告示第88号において準用する第31号のイに該当することが確実に見込まれる者（例　がん末期の急速な状態悪化）</t>
    <rPh sb="54" eb="56">
      <t>ガイトウ</t>
    </rPh>
    <phoneticPr fontId="2"/>
  </si>
  <si>
    <t>疾病その他の原因により、身体への重大な危険性又は症状の重篤化の回避等医学的判断から利用者等告示第88号において準用する第31号のイに該当すると判断できる者（例　ぜんそく発作等による呼吸不全、心疾患による心不全、嚥下障害による誤嚥性肺炎の回避）</t>
    <phoneticPr fontId="2"/>
  </si>
  <si>
    <r>
      <t>　担当職員のうち、介護支援専門員</t>
    </r>
    <r>
      <rPr>
        <sz val="11"/>
        <color theme="1"/>
        <rFont val="ＭＳ Ｐゴシック"/>
        <family val="3"/>
        <charset val="128"/>
        <scheme val="minor"/>
      </rPr>
      <t>については、介護支援専門員証により有効期間の満了日を確認している。</t>
    </r>
    <phoneticPr fontId="2"/>
  </si>
  <si>
    <r>
      <t>　指定介護予防支援事業所ごとに、事業の運営についての重要事項に関する規程（運営規程）として次に掲げる事項を定めて</t>
    </r>
    <r>
      <rPr>
        <sz val="11"/>
        <color theme="1"/>
        <rFont val="ＭＳ Ｐゴシック"/>
        <family val="3"/>
        <charset val="128"/>
      </rPr>
      <t>いる。</t>
    </r>
    <r>
      <rPr>
        <sz val="11"/>
        <color theme="1"/>
        <rFont val="ＭＳ Ｐゴシック"/>
        <family val="3"/>
        <charset val="128"/>
        <scheme val="minor"/>
      </rPr>
      <t>（運営規程に記載している項目に○をしてください。）</t>
    </r>
    <rPh sb="3" eb="5">
      <t>カイゴ</t>
    </rPh>
    <rPh sb="5" eb="7">
      <t>ヨボウ</t>
    </rPh>
    <rPh sb="37" eb="39">
      <t>ウンエイ</t>
    </rPh>
    <rPh sb="39" eb="41">
      <t>キテイ</t>
    </rPh>
    <rPh sb="60" eb="62">
      <t>ウンエイ</t>
    </rPh>
    <rPh sb="62" eb="64">
      <t>キテイ</t>
    </rPh>
    <phoneticPr fontId="2"/>
  </si>
  <si>
    <r>
      <t>　担当職員に対し、業務継続計画について周知するとともに、必要な研修及び訓練を定期的に</t>
    </r>
    <r>
      <rPr>
        <sz val="11"/>
        <color theme="1"/>
        <rFont val="ＭＳ Ｐゴシック"/>
        <family val="3"/>
        <charset val="128"/>
        <scheme val="minor"/>
      </rPr>
      <t>（年１回以上）実施している。</t>
    </r>
    <rPh sb="1" eb="3">
      <t>タントウ</t>
    </rPh>
    <rPh sb="3" eb="5">
      <t>ショクイン</t>
    </rPh>
    <rPh sb="43" eb="44">
      <t>ネン</t>
    </rPh>
    <rPh sb="45" eb="46">
      <t>カイ</t>
    </rPh>
    <rPh sb="46" eb="48">
      <t>イジョウ</t>
    </rPh>
    <phoneticPr fontId="2"/>
  </si>
  <si>
    <r>
      <t>　担当職員に対し、感染症の予防及びまん延の防止のための研修及び訓練を定期的に</t>
    </r>
    <r>
      <rPr>
        <sz val="11"/>
        <color theme="1"/>
        <rFont val="ＭＳ Ｐゴシック"/>
        <family val="3"/>
        <charset val="128"/>
        <scheme val="minor"/>
      </rPr>
      <t>（年１回以上）実施している。</t>
    </r>
    <rPh sb="1" eb="3">
      <t>タントウ</t>
    </rPh>
    <rPh sb="3" eb="5">
      <t>ショクイン</t>
    </rPh>
    <rPh sb="39" eb="40">
      <t>ネン</t>
    </rPh>
    <rPh sb="41" eb="44">
      <t>カイイジョウ</t>
    </rPh>
    <phoneticPr fontId="2"/>
  </si>
  <si>
    <r>
      <t>　指定介護予防支援事業所について広告</t>
    </r>
    <r>
      <rPr>
        <sz val="11"/>
        <color theme="1"/>
        <rFont val="ＭＳ Ｐゴシック"/>
        <family val="3"/>
        <charset val="128"/>
      </rPr>
      <t>している</t>
    </r>
    <r>
      <rPr>
        <sz val="11"/>
        <color theme="1"/>
        <rFont val="ＭＳ Ｐゴシック"/>
        <family val="3"/>
        <charset val="128"/>
        <scheme val="minor"/>
      </rPr>
      <t>場合、その内容が虚偽又は誇大なもの</t>
    </r>
    <r>
      <rPr>
        <u/>
        <sz val="11"/>
        <color theme="1"/>
        <rFont val="ＭＳ Ｐゴシック"/>
        <family val="3"/>
        <charset val="128"/>
      </rPr>
      <t>ではない。</t>
    </r>
    <rPh sb="3" eb="7">
      <t>カイゴヨボウ</t>
    </rPh>
    <phoneticPr fontId="2"/>
  </si>
  <si>
    <r>
      <t>　事業者及びその従業者は、介護予防サービス計画</t>
    </r>
    <r>
      <rPr>
        <sz val="11"/>
        <color theme="1"/>
        <rFont val="ＭＳ Ｐゴシック"/>
        <family val="3"/>
        <charset val="128"/>
      </rPr>
      <t>の</t>
    </r>
    <r>
      <rPr>
        <sz val="11"/>
        <color theme="1"/>
        <rFont val="ＭＳ Ｐゴシック"/>
        <family val="3"/>
        <charset val="128"/>
        <scheme val="minor"/>
      </rPr>
      <t>作成又は変更に関し、利用者に対して特定の介護予防サービス事業者等によるサービスを利用させることの対償として、当該介護予防サービス事業者等から金品その他の財産上の利益を収受して</t>
    </r>
    <r>
      <rPr>
        <u/>
        <sz val="11"/>
        <color theme="1"/>
        <rFont val="ＭＳ Ｐゴシック"/>
        <family val="3"/>
        <charset val="128"/>
      </rPr>
      <t>いない。</t>
    </r>
    <rPh sb="13" eb="15">
      <t>カイゴ</t>
    </rPh>
    <rPh sb="15" eb="17">
      <t>ヨボウ</t>
    </rPh>
    <rPh sb="44" eb="48">
      <t>カイゴヨボウ</t>
    </rPh>
    <rPh sb="80" eb="84">
      <t>カイゴヨボウ</t>
    </rPh>
    <phoneticPr fontId="2"/>
  </si>
  <si>
    <r>
      <t>　自らが介護予防サービス計画に位置付けた指定介護予防サービス又は</t>
    </r>
    <r>
      <rPr>
        <sz val="11"/>
        <color theme="1"/>
        <rFont val="ＭＳ Ｐゴシック"/>
        <family val="3"/>
        <charset val="128"/>
      </rPr>
      <t>指定</t>
    </r>
    <r>
      <rPr>
        <sz val="11"/>
        <color theme="1"/>
        <rFont val="ＭＳ Ｐゴシック"/>
        <family val="3"/>
        <charset val="128"/>
        <scheme val="minor"/>
      </rPr>
      <t>地域密着型介護予防サービスに対する苦情の国民健康保険団体連合会への申立てに関して、利用者に対し必要な援助を行っている。</t>
    </r>
    <rPh sb="4" eb="8">
      <t>カイゴヨボウ</t>
    </rPh>
    <rPh sb="22" eb="26">
      <t>カイゴヨボウ</t>
    </rPh>
    <rPh sb="32" eb="34">
      <t>シテイ</t>
    </rPh>
    <rPh sb="39" eb="43">
      <t>カイゴヨボウ</t>
    </rPh>
    <phoneticPr fontId="2"/>
  </si>
  <si>
    <r>
      <t>　利用者に対する指定介護予防支援の提供により事故が発生した場合の対応方法として</t>
    </r>
    <r>
      <rPr>
        <sz val="11"/>
        <color theme="1"/>
        <rFont val="ＭＳ Ｐゴシック"/>
        <family val="3"/>
        <charset val="128"/>
        <scheme val="minor"/>
      </rPr>
      <t>対応マニュアル等を作成し、従業者全員に周知している。</t>
    </r>
    <rPh sb="1" eb="4">
      <t>リヨウシャ</t>
    </rPh>
    <rPh sb="5" eb="6">
      <t>タイ</t>
    </rPh>
    <rPh sb="8" eb="10">
      <t>シテイ</t>
    </rPh>
    <rPh sb="14" eb="16">
      <t>シエン</t>
    </rPh>
    <rPh sb="17" eb="19">
      <t>テイキョウ</t>
    </rPh>
    <rPh sb="22" eb="24">
      <t>ジコ</t>
    </rPh>
    <rPh sb="25" eb="27">
      <t>ハッセイ</t>
    </rPh>
    <rPh sb="29" eb="31">
      <t>バアイ</t>
    </rPh>
    <rPh sb="32" eb="34">
      <t>タイオウ</t>
    </rPh>
    <rPh sb="34" eb="36">
      <t>ホウホウ</t>
    </rPh>
    <rPh sb="46" eb="47">
      <t>トウ</t>
    </rPh>
    <rPh sb="52" eb="55">
      <t>ジュウギョウシャ</t>
    </rPh>
    <phoneticPr fontId="2"/>
  </si>
  <si>
    <r>
      <t>　事故が生じた際にはその原因を解明し、再発生を防ぐための措置を講じている</t>
    </r>
    <r>
      <rPr>
        <sz val="11"/>
        <color theme="1"/>
        <rFont val="ＭＳ Ｐゴシック"/>
        <family val="3"/>
        <charset val="128"/>
        <scheme val="minor"/>
      </rPr>
      <t>。</t>
    </r>
    <rPh sb="1" eb="3">
      <t>ジコ</t>
    </rPh>
    <rPh sb="4" eb="5">
      <t>セイ</t>
    </rPh>
    <rPh sb="7" eb="8">
      <t>サイ</t>
    </rPh>
    <rPh sb="12" eb="14">
      <t>ゲンイン</t>
    </rPh>
    <rPh sb="15" eb="17">
      <t>カイメイ</t>
    </rPh>
    <rPh sb="19" eb="22">
      <t>サイハッセイ</t>
    </rPh>
    <rPh sb="23" eb="24">
      <t>フセ</t>
    </rPh>
    <rPh sb="28" eb="30">
      <t>ソチ</t>
    </rPh>
    <rPh sb="31" eb="32">
      <t>コウ</t>
    </rPh>
    <phoneticPr fontId="2"/>
  </si>
  <si>
    <r>
      <t>　担当職員に対し、虐待の防止のための研修を定期的に</t>
    </r>
    <r>
      <rPr>
        <sz val="11"/>
        <color theme="1"/>
        <rFont val="ＭＳ Ｐゴシック"/>
        <family val="3"/>
        <charset val="128"/>
        <scheme val="minor"/>
      </rPr>
      <t>（年１回以上）実施している。</t>
    </r>
    <rPh sb="1" eb="3">
      <t>タントウ</t>
    </rPh>
    <rPh sb="3" eb="5">
      <t>ショクイン</t>
    </rPh>
    <rPh sb="26" eb="27">
      <t>ネン</t>
    </rPh>
    <rPh sb="28" eb="29">
      <t>カイ</t>
    </rPh>
    <rPh sb="29" eb="31">
      <t>イジョウ</t>
    </rPh>
    <phoneticPr fontId="2"/>
  </si>
  <si>
    <r>
      <t>　利用者に対する指定介護予防支援の提供に関する次に掲げる記録を整備し、その完結の日から</t>
    </r>
    <r>
      <rPr>
        <sz val="11"/>
        <color theme="1"/>
        <rFont val="ＭＳ Ｐゴシック"/>
        <family val="3"/>
        <charset val="128"/>
      </rPr>
      <t>５</t>
    </r>
    <r>
      <rPr>
        <sz val="11"/>
        <color theme="1"/>
        <rFont val="ＭＳ Ｐゴシック"/>
        <family val="3"/>
        <charset val="128"/>
        <scheme val="minor"/>
      </rPr>
      <t>年間保存している。</t>
    </r>
    <phoneticPr fontId="2"/>
  </si>
  <si>
    <r>
      <t>　担当職員は、解決すべき課題の把握（以下「アセスメント」という。）に当たっては、利用者の居宅を訪問し、利用者及びその家族に面接して行っている。この場合において、担当職員は、面接の趣旨を利用者及びその家族に対して十分に説明し、理解を得ている</t>
    </r>
    <r>
      <rPr>
        <sz val="11"/>
        <color theme="1"/>
        <rFont val="ＭＳ Ｐゴシック"/>
        <family val="3"/>
        <charset val="128"/>
        <scheme val="minor"/>
      </rPr>
      <t>。</t>
    </r>
    <phoneticPr fontId="2"/>
  </si>
  <si>
    <r>
      <t>　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ている</t>
    </r>
    <r>
      <rPr>
        <sz val="11"/>
        <color theme="1"/>
        <rFont val="ＭＳ Ｐゴシック"/>
        <family val="3"/>
        <charset val="128"/>
        <scheme val="minor"/>
      </rPr>
      <t>。</t>
    </r>
    <phoneticPr fontId="2"/>
  </si>
  <si>
    <r>
      <t>　担当職員は、介護予防サービス計画の原案に位置付けた指定介護予防サービス等について、保険給付の対象となるかどうかを区分した上で、当該介護予防サービス計画の原案の内容について利用者又はその家族に対して説明し、文書により利用者の同意を得ている</t>
    </r>
    <r>
      <rPr>
        <sz val="11"/>
        <color theme="1"/>
        <rFont val="ＭＳ Ｐゴシック"/>
        <family val="3"/>
        <charset val="128"/>
        <scheme val="minor"/>
      </rPr>
      <t>。</t>
    </r>
    <phoneticPr fontId="2"/>
  </si>
  <si>
    <r>
      <t>　担当職員は、介護予防サービス計画を作成した際には、当該介護予防サービス計画を利用者及び担当者に交付している</t>
    </r>
    <r>
      <rPr>
        <sz val="11"/>
        <color theme="1"/>
        <rFont val="ＭＳ Ｐゴシック"/>
        <family val="3"/>
        <charset val="128"/>
        <scheme val="minor"/>
      </rPr>
      <t>。</t>
    </r>
    <phoneticPr fontId="2"/>
  </si>
  <si>
    <r>
      <t>　担当職員は、介護予防サービス計画に位置付けた指定介護予防サービス事業者等に対して、介護予防訪問看護計画書等指定介護予防サービス</t>
    </r>
    <r>
      <rPr>
        <sz val="11"/>
        <color theme="1"/>
        <rFont val="ＭＳ Ｐゴシック"/>
        <family val="3"/>
        <charset val="128"/>
        <scheme val="minor"/>
      </rPr>
      <t>等基準において位置付けられている計画の提出を求めている。</t>
    </r>
    <rPh sb="64" eb="65">
      <t>トウ</t>
    </rPh>
    <phoneticPr fontId="2"/>
  </si>
  <si>
    <r>
      <t>　担当職員は、介護保険施設等から退院又は退所しようとする要支援者から依頼があった場合には、居宅における生活へ円滑に移行できるよう、あらかじめ、介護予防サービス計画の作成等の援助を行っている</t>
    </r>
    <r>
      <rPr>
        <sz val="11"/>
        <color theme="1"/>
        <rFont val="ＭＳ Ｐゴシック"/>
        <family val="3"/>
        <charset val="128"/>
        <scheme val="minor"/>
      </rPr>
      <t>。</t>
    </r>
    <phoneticPr fontId="2"/>
  </si>
  <si>
    <r>
      <t>　担当職員は、利用者が介護予防訪問看護、介護予防通所リハビリテーション等の医療サービスの利用を希望している場合その他必要な場合には、利用者の同意を得て主治の医師又は歯科医師（以下「主治の医師等」という。）の意見を求めている</t>
    </r>
    <r>
      <rPr>
        <sz val="11"/>
        <color theme="1"/>
        <rFont val="ＭＳ Ｐゴシック"/>
        <family val="3"/>
        <charset val="128"/>
        <scheme val="minor"/>
      </rPr>
      <t>。</t>
    </r>
    <phoneticPr fontId="2"/>
  </si>
  <si>
    <r>
      <t>　担当職員は、介護予防サービス計画に介護予防短期入所生活介護又は介護予防短期入所療養介護を位置付ける場合にあっては、利用者の居宅における自立した日常生活の維持に十分に留意するものとし、利用者の心身の状況等を勘案して特に必要と認められる場合を除き、介護予防短期入所生活介護及び介護予防短期入所療養介護を利用する日数が要支援認定の有効期間のおおむね半数を超えないようにしている</t>
    </r>
    <r>
      <rPr>
        <sz val="11"/>
        <color theme="1"/>
        <rFont val="ＭＳ Ｐゴシック"/>
        <family val="3"/>
        <charset val="128"/>
        <scheme val="minor"/>
      </rPr>
      <t>。</t>
    </r>
    <phoneticPr fontId="2"/>
  </si>
  <si>
    <r>
      <t>　担当職員は、介護予防サービス計画に介護予防福祉用具貸与を位置づける場合にあっては、その利用の妥当性を検討し、当該計画に介護予防福祉用具貸与が必要な理由を記載するとともに、必要に応じて随時、サービス担当者会議を開催し、その継続の必要性について検証をした上で、継続が必要な場合にはその理由を介護予防サービス計画に記載している</t>
    </r>
    <r>
      <rPr>
        <sz val="11"/>
        <color theme="1"/>
        <rFont val="ＭＳ Ｐゴシック"/>
        <family val="3"/>
        <charset val="128"/>
        <scheme val="minor"/>
      </rPr>
      <t>。</t>
    </r>
    <phoneticPr fontId="2"/>
  </si>
  <si>
    <r>
      <t>　</t>
    </r>
    <r>
      <rPr>
        <sz val="11"/>
        <color theme="1"/>
        <rFont val="ＭＳ Ｐゴシック"/>
        <family val="3"/>
        <charset val="128"/>
        <scheme val="minor"/>
      </rPr>
      <t>対象福祉用具を介護予防サービス計画に位置づける場合には、福祉用具の適時適切な利用及び利用者の安全を確保する観点から、福祉用具貸与又は特定福祉用具販売のいずれかを利用者が選択できることや、それぞれのメリット及びデメリット等、利用者の選択に資するよう、必要な情報を提供している。
※対象福祉用具の提案を行う際、利用者の心身の状況の確認に当たっては、利用者へのアセスメントの結果に加え、医師やリハビリテーション専門職等からの意見聴取、退院・退所前カンファレンス又はサービス担当者会議等の結果を踏まえることとし、医師の所見を取得する具体的な方法は、主治医意見書による方法のほか、医師の診断書又は医師から所見を聴取する方法が考えられます。</t>
    </r>
    <rPh sb="287" eb="289">
      <t>イシ</t>
    </rPh>
    <rPh sb="290" eb="293">
      <t>シンダンショ</t>
    </rPh>
    <phoneticPr fontId="2"/>
  </si>
  <si>
    <r>
      <t>　担当職員は、要支援認定を受けている利用者が要介護認定を受けた場合には、指定居宅介護支援事業者と当該利用者に係る必要な情報を提供する等の連携を図っている</t>
    </r>
    <r>
      <rPr>
        <sz val="11"/>
        <color theme="1"/>
        <rFont val="ＭＳ Ｐゴシック"/>
        <family val="3"/>
        <charset val="128"/>
        <scheme val="minor"/>
      </rPr>
      <t>。</t>
    </r>
    <phoneticPr fontId="2"/>
  </si>
  <si>
    <t>令 和 ７ 年 度　運 営 状 況 点 検 書</t>
    <rPh sb="0" eb="1">
      <t>レイ</t>
    </rPh>
    <rPh sb="2" eb="3">
      <t>ワ</t>
    </rPh>
    <phoneticPr fontId="2"/>
  </si>
  <si>
    <t>◎　勤務形態一覧表（令和７年６月分）を添付してください。</t>
    <rPh sb="10" eb="11">
      <t>レイ</t>
    </rPh>
    <rPh sb="11" eb="12">
      <t>ワ</t>
    </rPh>
    <rPh sb="13" eb="14">
      <t>ネン</t>
    </rPh>
    <phoneticPr fontId="2"/>
  </si>
  <si>
    <r>
      <t>令和７年１月～６月の担当職員の員数を、</t>
    </r>
    <r>
      <rPr>
        <u/>
        <sz val="11"/>
        <color theme="1"/>
        <rFont val="ＭＳ Ｐゴシック"/>
        <family val="3"/>
        <charset val="128"/>
      </rPr>
      <t>常勤換算後の人数ではなく、実人数</t>
    </r>
    <r>
      <rPr>
        <sz val="11"/>
        <color theme="1"/>
        <rFont val="ＭＳ Ｐゴシック"/>
        <family val="3"/>
        <charset val="128"/>
      </rPr>
      <t xml:space="preserve">
</t>
    </r>
    <r>
      <rPr>
        <u/>
        <sz val="11"/>
        <color theme="1"/>
        <rFont val="ＭＳ Ｐゴシック"/>
        <family val="3"/>
        <charset val="128"/>
      </rPr>
      <t>（延べ人数）</t>
    </r>
    <r>
      <rPr>
        <sz val="11"/>
        <color theme="1"/>
        <rFont val="ＭＳ Ｐゴシック"/>
        <family val="3"/>
        <charset val="128"/>
      </rPr>
      <t>で記載してください。PC入力の場合、合計は自動計算されます。</t>
    </r>
    <rPh sb="0" eb="2">
      <t>レイワ</t>
    </rPh>
    <rPh sb="3" eb="4">
      <t>ネン</t>
    </rPh>
    <rPh sb="10" eb="12">
      <t>タントウ</t>
    </rPh>
    <rPh sb="12" eb="14">
      <t>ショクイン</t>
    </rPh>
    <rPh sb="43" eb="45">
      <t>キサイ</t>
    </rPh>
    <rPh sb="54" eb="56">
      <t>ニュウリョク</t>
    </rPh>
    <rPh sb="57" eb="59">
      <t>バアイ</t>
    </rPh>
    <rPh sb="60" eb="62">
      <t>ゴウケイ</t>
    </rPh>
    <rPh sb="63" eb="65">
      <t>ジドウ</t>
    </rPh>
    <rPh sb="65" eb="67">
      <t>ケイサン</t>
    </rPh>
    <phoneticPr fontId="2"/>
  </si>
  <si>
    <t>令和７年</t>
    <rPh sb="0" eb="2">
      <t>レイワ</t>
    </rPh>
    <phoneticPr fontId="2"/>
  </si>
  <si>
    <t>令和７年１月～６月の利用者数を、記載してください。</t>
    <rPh sb="0" eb="2">
      <t>レイワ</t>
    </rPh>
    <rPh sb="10" eb="12">
      <t>リヨウ</t>
    </rPh>
    <rPh sb="12" eb="13">
      <t>シャ</t>
    </rPh>
    <rPh sb="13" eb="14">
      <t>スウ</t>
    </rPh>
    <rPh sb="16" eb="18">
      <t>キサイ</t>
    </rPh>
    <phoneticPr fontId="2"/>
  </si>
  <si>
    <t xml:space="preserve">　担当職員は、次に掲げる場合においては、サービス担当者会議の開催により、介護予防サービス計画の変更の必要性について、担当者から、専門的な見地からの意見を求めている。ただし、やむを得ない理由がある場合については、担当者に対する照会等により意見を求めている。
  イ　要支援認定を受けている利用者が法第33条第２項に規定する要支援更新認
    定を受けた場合
  ロ　要支援認定を受けている利用者が法第33条の２第１項に規定する要支援状
    態区分の変更の認定を受けた場合
</t>
    <phoneticPr fontId="2"/>
  </si>
  <si>
    <t>（６）  虐待の防止のための措置に関する事項</t>
    <phoneticPr fontId="2"/>
  </si>
  <si>
    <t>（４）　指定介護予防支援の提供方法、内容及び利用料その他の費用
　　の額(利用者の相談を受ける場所、課題分析の手順等）</t>
    <rPh sb="6" eb="8">
      <t>カイゴ</t>
    </rPh>
    <rPh sb="8" eb="10">
      <t>ヨボウ</t>
    </rPh>
    <phoneticPr fontId="2"/>
  </si>
  <si>
    <t>　指定介護予防支援事業所の見やすい場所に、運営規程の概要、担当職員の勤務の体制その他の利用申込者のサービスの選択に資すると認められる重要事項の最新の情報を掲示している。又は、重要事項を記載した書面を事業所に備え付け、かつ、これをいつでも関係者に自由に閲覧させることができるようにしている。</t>
    <rPh sb="3" eb="7">
      <t>カイゴヨボウ</t>
    </rPh>
    <rPh sb="29" eb="33">
      <t>タントウショクイン</t>
    </rPh>
    <rPh sb="71" eb="73">
      <t>サイシン</t>
    </rPh>
    <rPh sb="74" eb="76">
      <t>ジョウホウ</t>
    </rPh>
    <phoneticPr fontId="2"/>
  </si>
  <si>
    <r>
      <t>次の添付書類を忘れずに作成し、添付して下さい。
・勤務形態一覧表（令和７年</t>
    </r>
    <r>
      <rPr>
        <sz val="11"/>
        <color theme="1"/>
        <rFont val="ＭＳ Ｐゴシック"/>
        <family val="3"/>
        <charset val="128"/>
        <scheme val="minor"/>
      </rPr>
      <t>６月）
・介護予防支援事業所従業者の状況</t>
    </r>
    <rPh sb="0" eb="1">
      <t>ツギ</t>
    </rPh>
    <rPh sb="2" eb="4">
      <t>テンプ</t>
    </rPh>
    <rPh sb="4" eb="6">
      <t>ショルイ</t>
    </rPh>
    <rPh sb="7" eb="8">
      <t>ワス</t>
    </rPh>
    <rPh sb="11" eb="13">
      <t>サクセイ</t>
    </rPh>
    <rPh sb="15" eb="17">
      <t>テンプ</t>
    </rPh>
    <rPh sb="19" eb="20">
      <t>クダ</t>
    </rPh>
    <rPh sb="25" eb="27">
      <t>キンム</t>
    </rPh>
    <rPh sb="27" eb="29">
      <t>ケイタイ</t>
    </rPh>
    <rPh sb="29" eb="31">
      <t>イチラン</t>
    </rPh>
    <rPh sb="31" eb="32">
      <t>ヒョウ</t>
    </rPh>
    <rPh sb="33" eb="34">
      <t>レイ</t>
    </rPh>
    <rPh sb="34" eb="35">
      <t>ワ</t>
    </rPh>
    <rPh sb="36" eb="37">
      <t>ネン</t>
    </rPh>
    <rPh sb="38" eb="39">
      <t>ガツ</t>
    </rPh>
    <rPh sb="42" eb="44">
      <t>カイゴ</t>
    </rPh>
    <rPh sb="44" eb="46">
      <t>ヨボウ</t>
    </rPh>
    <rPh sb="46" eb="48">
      <t>シエン</t>
    </rPh>
    <rPh sb="48" eb="51">
      <t>ジギョウショ</t>
    </rPh>
    <rPh sb="51" eb="54">
      <t>ジュウギョウシャ</t>
    </rPh>
    <rPh sb="55" eb="57">
      <t>ジョウキョウ</t>
    </rPh>
    <phoneticPr fontId="2"/>
  </si>
  <si>
    <t>（標準様式1）</t>
    <rPh sb="1" eb="3">
      <t>ヒョウジュン</t>
    </rPh>
    <rPh sb="3" eb="5">
      <t>ヨウシキ</t>
    </rPh>
    <phoneticPr fontId="2"/>
  </si>
  <si>
    <t>従業者の勤務の体制及び勤務形態一覧表</t>
    <phoneticPr fontId="11"/>
  </si>
  <si>
    <t>サービス種別</t>
    <rPh sb="4" eb="6">
      <t>シュベツ</t>
    </rPh>
    <phoneticPr fontId="11"/>
  </si>
  <si>
    <t>(</t>
    <phoneticPr fontId="11"/>
  </si>
  <si>
    <t>介護予防支援</t>
    <rPh sb="0" eb="2">
      <t>カイゴ</t>
    </rPh>
    <rPh sb="2" eb="4">
      <t>ヨボウ</t>
    </rPh>
    <rPh sb="4" eb="6">
      <t>シエン</t>
    </rPh>
    <phoneticPr fontId="11"/>
  </si>
  <si>
    <t>）</t>
    <phoneticPr fontId="11"/>
  </si>
  <si>
    <t>令和</t>
    <rPh sb="0" eb="2">
      <t>レイワ</t>
    </rPh>
    <phoneticPr fontId="11"/>
  </si>
  <si>
    <t>)</t>
    <phoneticPr fontId="11"/>
  </si>
  <si>
    <t>年</t>
    <rPh sb="0" eb="1">
      <t>ネン</t>
    </rPh>
    <phoneticPr fontId="11"/>
  </si>
  <si>
    <t>月</t>
    <rPh sb="0" eb="1">
      <t>ゲツ</t>
    </rPh>
    <phoneticPr fontId="11"/>
  </si>
  <si>
    <t>事業所名</t>
    <rPh sb="0" eb="3">
      <t>ジギョウショ</t>
    </rPh>
    <rPh sb="3" eb="4">
      <t>メイ</t>
    </rPh>
    <phoneticPr fontId="11"/>
  </si>
  <si>
    <t>(1)</t>
    <phoneticPr fontId="11"/>
  </si>
  <si>
    <t>暦月</t>
  </si>
  <si>
    <t>(2)</t>
    <phoneticPr fontId="11"/>
  </si>
  <si>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</si>
  <si>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1"/>
  </si>
  <si>
    <t>時間/週</t>
    <rPh sb="0" eb="2">
      <t>ジカン</t>
    </rPh>
    <rPh sb="3" eb="4">
      <t>シュウ</t>
    </rPh>
    <phoneticPr fontId="11"/>
  </si>
  <si>
    <t>時間/月</t>
    <rPh sb="0" eb="2">
      <t>ジカン</t>
    </rPh>
    <rPh sb="3" eb="4">
      <t>ツキ</t>
    </rPh>
    <phoneticPr fontId="11"/>
  </si>
  <si>
    <t>(4) 利用者数（新規の場合は推定数）</t>
  </si>
  <si>
    <t>人</t>
    <rPh sb="0" eb="1">
      <t>ニン</t>
    </rPh>
    <phoneticPr fontId="11"/>
  </si>
  <si>
    <t>当月の日数</t>
    <rPh sb="0" eb="2">
      <t>トウゲツ</t>
    </rPh>
    <rPh sb="3" eb="5">
      <t>ニッスウ</t>
    </rPh>
    <phoneticPr fontId="11"/>
  </si>
  <si>
    <t>日</t>
    <rPh sb="0" eb="1">
      <t>ニチ</t>
    </rPh>
    <phoneticPr fontId="11"/>
  </si>
  <si>
    <t>No</t>
    <phoneticPr fontId="11"/>
  </si>
  <si>
    <t>(5) 
職種</t>
    <phoneticPr fontId="2"/>
  </si>
  <si>
    <t>(6)
勤務
形態</t>
    <phoneticPr fontId="2"/>
  </si>
  <si>
    <t>(7)
資格</t>
    <rPh sb="4" eb="6">
      <t>シカク</t>
    </rPh>
    <phoneticPr fontId="11"/>
  </si>
  <si>
    <t>(8) 氏　名</t>
    <phoneticPr fontId="2"/>
  </si>
  <si>
    <t>(9)</t>
    <phoneticPr fontId="1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</si>
  <si>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</si>
  <si>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</si>
  <si>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1週目</t>
    <rPh sb="1" eb="2">
      <t>シュウ</t>
    </rPh>
    <rPh sb="2" eb="3">
      <t>メ</t>
    </rPh>
    <phoneticPr fontId="11"/>
  </si>
  <si>
    <t>2週目</t>
    <rPh sb="1" eb="2">
      <t>シュウ</t>
    </rPh>
    <rPh sb="2" eb="3">
      <t>メ</t>
    </rPh>
    <phoneticPr fontId="11"/>
  </si>
  <si>
    <t>3週目</t>
    <rPh sb="1" eb="2">
      <t>シュウ</t>
    </rPh>
    <rPh sb="2" eb="3">
      <t>メ</t>
    </rPh>
    <phoneticPr fontId="11"/>
  </si>
  <si>
    <t>4週目</t>
    <rPh sb="1" eb="2">
      <t>シュウ</t>
    </rPh>
    <rPh sb="2" eb="3">
      <t>メ</t>
    </rPh>
    <phoneticPr fontId="11"/>
  </si>
  <si>
    <t>5週目</t>
    <rPh sb="1" eb="2">
      <t>シュウ</t>
    </rPh>
    <rPh sb="2" eb="3">
      <t>メ</t>
    </rPh>
    <phoneticPr fontId="11"/>
  </si>
  <si>
    <t>管理者</t>
    <rPh sb="0" eb="3">
      <t>カンリシャ</t>
    </rPh>
    <phoneticPr fontId="11"/>
  </si>
  <si>
    <t>主任介護支援専門員</t>
    <rPh sb="0" eb="2">
      <t>シュニン</t>
    </rPh>
    <rPh sb="2" eb="4">
      <t>カイゴ</t>
    </rPh>
    <rPh sb="4" eb="6">
      <t>シエン</t>
    </rPh>
    <rPh sb="6" eb="9">
      <t>センモンイン</t>
    </rPh>
    <phoneticPr fontId="11"/>
  </si>
  <si>
    <t>介護予防支援担当職員</t>
    <rPh sb="0" eb="2">
      <t>カイゴ</t>
    </rPh>
    <rPh sb="2" eb="4">
      <t>ヨボウ</t>
    </rPh>
    <rPh sb="4" eb="6">
      <t>シエン</t>
    </rPh>
    <rPh sb="6" eb="8">
      <t>タントウ</t>
    </rPh>
    <rPh sb="8" eb="10">
      <t>ショクイン</t>
    </rPh>
    <phoneticPr fontId="11"/>
  </si>
  <si>
    <t>介護支援専門員</t>
    <rPh sb="0" eb="2">
      <t>カイゴ</t>
    </rPh>
    <rPh sb="2" eb="4">
      <t>シエン</t>
    </rPh>
    <rPh sb="4" eb="7">
      <t>センモンイン</t>
    </rPh>
    <phoneticPr fontId="11"/>
  </si>
  <si>
    <t>保健師</t>
    <rPh sb="0" eb="3">
      <t>ホケンシ</t>
    </rPh>
    <phoneticPr fontId="11"/>
  </si>
  <si>
    <t>○○　B子</t>
    <rPh sb="4" eb="5">
      <t>コ</t>
    </rPh>
    <phoneticPr fontId="11"/>
  </si>
  <si>
    <t>社会福祉士</t>
    <rPh sb="0" eb="2">
      <t>シャカイ</t>
    </rPh>
    <rPh sb="2" eb="5">
      <t>フクシシ</t>
    </rPh>
    <phoneticPr fontId="11"/>
  </si>
  <si>
    <t>○○　C子</t>
    <rPh sb="4" eb="5">
      <t>コ</t>
    </rPh>
    <phoneticPr fontId="11"/>
  </si>
  <si>
    <t>経験ある看護師</t>
    <rPh sb="0" eb="2">
      <t>ケイケン</t>
    </rPh>
    <rPh sb="4" eb="7">
      <t>カンゴシ</t>
    </rPh>
    <phoneticPr fontId="11"/>
  </si>
  <si>
    <t>○○　D子</t>
    <rPh sb="4" eb="5">
      <t>コ</t>
    </rPh>
    <phoneticPr fontId="11"/>
  </si>
  <si>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1"/>
  </si>
  <si>
    <t>（勤務形態の記号）</t>
    <rPh sb="1" eb="3">
      <t>キンム</t>
    </rPh>
    <rPh sb="3" eb="5">
      <t>ケイタイ</t>
    </rPh>
    <rPh sb="6" eb="8">
      <t>キゴウ</t>
    </rPh>
    <phoneticPr fontId="11"/>
  </si>
  <si>
    <t>勤務形態</t>
    <rPh sb="0" eb="2">
      <t>キンム</t>
    </rPh>
    <rPh sb="2" eb="4">
      <t>ケイタイ</t>
    </rPh>
    <phoneticPr fontId="11"/>
  </si>
  <si>
    <t>勤務時間数合計</t>
    <rPh sb="0" eb="2">
      <t>キンム</t>
    </rPh>
    <rPh sb="2" eb="5">
      <t>ジカンスウ</t>
    </rPh>
    <rPh sb="5" eb="7">
      <t>ゴウケイ</t>
    </rPh>
    <phoneticPr fontId="11"/>
  </si>
  <si>
    <t>常勤換算の対象時間数</t>
    <rPh sb="0" eb="2">
      <t>ジョウキン</t>
    </rPh>
    <rPh sb="2" eb="4">
      <t>カンサン</t>
    </rPh>
    <rPh sb="5" eb="7">
      <t>タイショウ</t>
    </rPh>
    <rPh sb="7" eb="9">
      <t>ジカン</t>
    </rPh>
    <rPh sb="9" eb="10">
      <t>スウ</t>
    </rPh>
    <phoneticPr fontId="11"/>
  </si>
  <si>
    <t>常勤換算方法対象外の</t>
    <rPh sb="0" eb="2">
      <t>ジョウキン</t>
    </rPh>
    <rPh sb="2" eb="4">
      <t>カンサン</t>
    </rPh>
    <rPh sb="4" eb="6">
      <t>ホウホウ</t>
    </rPh>
    <rPh sb="6" eb="9">
      <t>タイショウガイ</t>
    </rPh>
    <phoneticPr fontId="11"/>
  </si>
  <si>
    <t>記号</t>
    <rPh sb="0" eb="2">
      <t>キゴウ</t>
    </rPh>
    <phoneticPr fontId="11"/>
  </si>
  <si>
    <t>区分</t>
    <rPh sb="0" eb="2">
      <t>クブン</t>
    </rPh>
    <phoneticPr fontId="11"/>
  </si>
  <si>
    <t>当月合計</t>
    <rPh sb="0" eb="2">
      <t>トウゲツ</t>
    </rPh>
    <rPh sb="2" eb="4">
      <t>ゴウケイ</t>
    </rPh>
    <phoneticPr fontId="11"/>
  </si>
  <si>
    <t>週平均</t>
    <rPh sb="0" eb="3">
      <t>シュウヘイキン</t>
    </rPh>
    <phoneticPr fontId="11"/>
  </si>
  <si>
    <t>常勤の従業者の人数</t>
    <rPh sb="0" eb="2">
      <t>ジョウキン</t>
    </rPh>
    <rPh sb="3" eb="6">
      <t>ジュウギョウシャ</t>
    </rPh>
    <rPh sb="7" eb="9">
      <t>ニンズウ</t>
    </rPh>
    <phoneticPr fontId="11"/>
  </si>
  <si>
    <t>A</t>
    <phoneticPr fontId="11"/>
  </si>
  <si>
    <t>常勤で専従</t>
    <rPh sb="0" eb="2">
      <t>ジョウキン</t>
    </rPh>
    <rPh sb="3" eb="5">
      <t>センジュウ</t>
    </rPh>
    <phoneticPr fontId="11"/>
  </si>
  <si>
    <t>B</t>
    <phoneticPr fontId="11"/>
  </si>
  <si>
    <t>常勤で兼務</t>
    <rPh sb="0" eb="2">
      <t>ジョウキン</t>
    </rPh>
    <rPh sb="3" eb="5">
      <t>ケンム</t>
    </rPh>
    <phoneticPr fontId="11"/>
  </si>
  <si>
    <t>C</t>
    <phoneticPr fontId="11"/>
  </si>
  <si>
    <t>非常勤で専従</t>
    <rPh sb="0" eb="3">
      <t>ヒジョウキン</t>
    </rPh>
    <rPh sb="4" eb="6">
      <t>センジュウ</t>
    </rPh>
    <phoneticPr fontId="11"/>
  </si>
  <si>
    <t>-</t>
    <phoneticPr fontId="11"/>
  </si>
  <si>
    <t>D</t>
    <phoneticPr fontId="11"/>
  </si>
  <si>
    <t>非常勤で兼務</t>
    <rPh sb="0" eb="3">
      <t>ヒジョウキン</t>
    </rPh>
    <rPh sb="4" eb="6">
      <t>ケンム</t>
    </rPh>
    <phoneticPr fontId="11"/>
  </si>
  <si>
    <t>合計</t>
    <rPh sb="0" eb="2">
      <t>ゴウケイ</t>
    </rPh>
    <phoneticPr fontId="11"/>
  </si>
  <si>
    <t>■ 常勤換算方法による人数</t>
    <rPh sb="2" eb="4">
      <t>ジョウキン</t>
    </rPh>
    <rPh sb="4" eb="6">
      <t>カンサン</t>
    </rPh>
    <rPh sb="6" eb="8">
      <t>ホウホウ</t>
    </rPh>
    <rPh sb="11" eb="13">
      <t>ニンズウ</t>
    </rPh>
    <phoneticPr fontId="11"/>
  </si>
  <si>
    <t>基準：</t>
    <rPh sb="0" eb="2">
      <t>キジュン</t>
    </rPh>
    <phoneticPr fontId="11"/>
  </si>
  <si>
    <t>常勤換算の</t>
    <rPh sb="0" eb="2">
      <t>ジョウキン</t>
    </rPh>
    <rPh sb="2" eb="4">
      <t>カンサン</t>
    </rPh>
    <phoneticPr fontId="11"/>
  </si>
  <si>
    <t>常勤の従業者が</t>
    <rPh sb="0" eb="2">
      <t>ジョウキン</t>
    </rPh>
    <rPh sb="3" eb="6">
      <t>ジュウギョウシャ</t>
    </rPh>
    <phoneticPr fontId="11"/>
  </si>
  <si>
    <t>常勤換算後の人数</t>
    <rPh sb="0" eb="2">
      <t>ジョウキン</t>
    </rPh>
    <rPh sb="2" eb="4">
      <t>カンサン</t>
    </rPh>
    <rPh sb="4" eb="5">
      <t>ゴ</t>
    </rPh>
    <rPh sb="6" eb="8">
      <t>ニンズウ</t>
    </rPh>
    <phoneticPr fontId="11"/>
  </si>
  <si>
    <t>÷</t>
    <phoneticPr fontId="11"/>
  </si>
  <si>
    <t>＝</t>
    <phoneticPr fontId="11"/>
  </si>
  <si>
    <t>（小数点第2位以下切り捨て）</t>
    <rPh sb="1" eb="4">
      <t>ショウスウテン</t>
    </rPh>
    <rPh sb="4" eb="5">
      <t>ダイ</t>
    </rPh>
    <rPh sb="6" eb="7">
      <t>イ</t>
    </rPh>
    <rPh sb="7" eb="9">
      <t>イカ</t>
    </rPh>
    <rPh sb="9" eb="10">
      <t>キ</t>
    </rPh>
    <rPh sb="11" eb="12">
      <t>ス</t>
    </rPh>
    <phoneticPr fontId="11"/>
  </si>
  <si>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1"/>
  </si>
  <si>
    <t>常勤の従業者の人数</t>
  </si>
  <si>
    <t>常勤換算方法による人数</t>
    <rPh sb="0" eb="2">
      <t>ジョウキン</t>
    </rPh>
    <rPh sb="2" eb="4">
      <t>カンサン</t>
    </rPh>
    <rPh sb="4" eb="6">
      <t>ホウホウ</t>
    </rPh>
    <rPh sb="9" eb="11">
      <t>ニンズウ</t>
    </rPh>
    <phoneticPr fontId="11"/>
  </si>
  <si>
    <t>＋</t>
    <phoneticPr fontId="11"/>
  </si>
  <si>
    <t>B</t>
  </si>
  <si>
    <t>横須賀　太郎</t>
    <rPh sb="0" eb="3">
      <t>ヨコスカ</t>
    </rPh>
    <rPh sb="4" eb="6">
      <t>タロウ</t>
    </rPh>
    <phoneticPr fontId="11"/>
  </si>
  <si>
    <t>D</t>
  </si>
  <si>
    <t>令和７年</t>
    <phoneticPr fontId="2"/>
  </si>
  <si>
    <t>月</t>
    <phoneticPr fontId="2"/>
  </si>
  <si>
    <t>１．サービス種別</t>
    <rPh sb="6" eb="8">
      <t>シュベツ</t>
    </rPh>
    <phoneticPr fontId="11"/>
  </si>
  <si>
    <t>サービス種別名</t>
    <rPh sb="4" eb="6">
      <t>シュベツ</t>
    </rPh>
    <rPh sb="6" eb="7">
      <t>メイ</t>
    </rPh>
    <phoneticPr fontId="11"/>
  </si>
  <si>
    <t>居宅介護支援</t>
    <rPh sb="0" eb="2">
      <t>キョタク</t>
    </rPh>
    <rPh sb="2" eb="4">
      <t>カイゴ</t>
    </rPh>
    <rPh sb="4" eb="6">
      <t>シエン</t>
    </rPh>
    <phoneticPr fontId="11"/>
  </si>
  <si>
    <t>２．職種名・資格名称</t>
    <rPh sb="2" eb="4">
      <t>ショクシュ</t>
    </rPh>
    <rPh sb="4" eb="5">
      <t>メイ</t>
    </rPh>
    <rPh sb="6" eb="8">
      <t>シカク</t>
    </rPh>
    <rPh sb="8" eb="10">
      <t>メイショウ</t>
    </rPh>
    <phoneticPr fontId="11"/>
  </si>
  <si>
    <t>職種名</t>
    <rPh sb="0" eb="2">
      <t>ショクシュ</t>
    </rPh>
    <rPh sb="2" eb="3">
      <t>メイ</t>
    </rPh>
    <phoneticPr fontId="11"/>
  </si>
  <si>
    <t>ー</t>
    <phoneticPr fontId="11"/>
  </si>
  <si>
    <t>資格</t>
    <rPh sb="0" eb="2">
      <t>シカク</t>
    </rPh>
    <phoneticPr fontId="11"/>
  </si>
  <si>
    <t>ー</t>
  </si>
  <si>
    <t>社会福祉主事（3年以上従事）</t>
    <rPh sb="0" eb="2">
      <t>シャカイ</t>
    </rPh>
    <rPh sb="2" eb="4">
      <t>フクシ</t>
    </rPh>
    <rPh sb="4" eb="6">
      <t>シュジ</t>
    </rPh>
    <rPh sb="8" eb="9">
      <t>ネン</t>
    </rPh>
    <rPh sb="9" eb="11">
      <t>イジョウ</t>
    </rPh>
    <rPh sb="11" eb="13">
      <t>ジュウジ</t>
    </rPh>
    <phoneticPr fontId="11"/>
  </si>
  <si>
    <t>【自治体の皆様へ】</t>
    <rPh sb="1" eb="4">
      <t>ジチタイ</t>
    </rPh>
    <rPh sb="5" eb="7">
      <t>ミナサマ</t>
    </rPh>
    <phoneticPr fontId="11"/>
  </si>
  <si>
    <t>※ INDIRECT関数使用のため、以下のとおりセルに「名前の定義」をしています。</t>
    <rPh sb="10" eb="12">
      <t>カンスウ</t>
    </rPh>
    <rPh sb="12" eb="14">
      <t>シヨウ</t>
    </rPh>
    <rPh sb="18" eb="20">
      <t>イカ</t>
    </rPh>
    <rPh sb="28" eb="30">
      <t>ナマエ</t>
    </rPh>
    <rPh sb="31" eb="33">
      <t>テイギ</t>
    </rPh>
    <phoneticPr fontId="11"/>
  </si>
  <si>
    <t>　15行目・・・「職種」</t>
    <rPh sb="3" eb="5">
      <t>ギョウメ</t>
    </rPh>
    <rPh sb="9" eb="11">
      <t>ショクシュ</t>
    </rPh>
    <phoneticPr fontId="11"/>
  </si>
  <si>
    <t>　C列・・・「管理者」</t>
    <rPh sb="2" eb="3">
      <t>レツ</t>
    </rPh>
    <rPh sb="7" eb="10">
      <t>カンリシャ</t>
    </rPh>
    <phoneticPr fontId="11"/>
  </si>
  <si>
    <t>　D列・・・「介護支援専門員」</t>
    <rPh sb="2" eb="3">
      <t>レツ</t>
    </rPh>
    <rPh sb="7" eb="9">
      <t>カイゴ</t>
    </rPh>
    <rPh sb="9" eb="11">
      <t>シエン</t>
    </rPh>
    <rPh sb="11" eb="14">
      <t>センモンイン</t>
    </rPh>
    <phoneticPr fontId="11"/>
  </si>
  <si>
    <t>　E列・・・「介護予防支援担当職員」</t>
    <rPh sb="2" eb="3">
      <t>レツ</t>
    </rPh>
    <rPh sb="7" eb="9">
      <t>カイゴ</t>
    </rPh>
    <rPh sb="9" eb="11">
      <t>ヨボウ</t>
    </rPh>
    <rPh sb="11" eb="13">
      <t>シエン</t>
    </rPh>
    <rPh sb="13" eb="15">
      <t>タントウ</t>
    </rPh>
    <rPh sb="15" eb="17">
      <t>ショクイン</t>
    </rPh>
    <phoneticPr fontId="1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</si>
  <si>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1"/>
  </si>
  <si>
    <t>　行が足りない場合は、適宜追加してください。</t>
    <rPh sb="1" eb="2">
      <t>ギョウ</t>
    </rPh>
    <rPh sb="3" eb="4">
      <t>タ</t>
    </rPh>
    <rPh sb="7" eb="9">
      <t>バアイ</t>
    </rPh>
    <rPh sb="11" eb="13">
      <t>テキギ</t>
    </rPh>
    <rPh sb="13" eb="15">
      <t>ツイカ</t>
    </rPh>
    <phoneticPr fontId="1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</si>
  <si>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</si>
  <si>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1"/>
  </si>
  <si>
    <t>　・「数式」タブ　⇒　「名前の定義」を選択</t>
    <rPh sb="3" eb="5">
      <t>スウシキ</t>
    </rPh>
    <rPh sb="12" eb="14">
      <t>ナマエ</t>
    </rPh>
    <rPh sb="15" eb="17">
      <t>テイギ</t>
    </rPh>
    <rPh sb="19" eb="21">
      <t>センタク</t>
    </rPh>
    <phoneticPr fontId="11"/>
  </si>
  <si>
    <t>　・「名前」に職種名を入力</t>
    <rPh sb="3" eb="5">
      <t>ナマエ</t>
    </rPh>
    <rPh sb="7" eb="9">
      <t>ショクシュ</t>
    </rPh>
    <rPh sb="9" eb="10">
      <t>メイ</t>
    </rPh>
    <rPh sb="11" eb="13">
      <t>ニュウリョク</t>
    </rPh>
    <phoneticPr fontId="1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</si>
  <si>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</si>
  <si>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1"/>
  </si>
  <si>
    <t>　</t>
  </si>
  <si>
    <t>○○地域包括支援センター管理者</t>
    <rPh sb="2" eb="8">
      <t>チイキホウカツシエン</t>
    </rPh>
    <rPh sb="12" eb="15">
      <t>カンリシャ</t>
    </rPh>
    <phoneticPr fontId="7"/>
  </si>
  <si>
    <t>○○地域包括支援センター</t>
    <rPh sb="2" eb="8">
      <t>チイキホウカツシエン</t>
    </rPh>
    <phoneticPr fontId="11"/>
  </si>
  <si>
    <t>○○地域包括支援センター職員</t>
    <phoneticPr fontId="7"/>
  </si>
  <si>
    <t>A</t>
  </si>
  <si>
    <t>○○　A子</t>
    <rPh sb="4" eb="5">
      <t>コ</t>
    </rPh>
    <phoneticPr fontId="7"/>
  </si>
  <si>
    <t>○○地域包括支援センター管理者</t>
    <rPh sb="12" eb="15">
      <t>カンリシャ</t>
    </rPh>
    <phoneticPr fontId="7"/>
  </si>
  <si>
    <t>　担当職員は、モニタリングに当たっては、利用者及びその家族、指定介護予防サービス事業者等との連絡を継続的に行うこととし、利用者側に事情のない限り、次に定めるところにより行っている。
イ　少なくともサービスの提供を開始する月の翌月から起算して３月に１回、利用
　　者に面接すること。
ロ　イの規定による面接は、利用者の居宅を訪問することによって行うこと。ただ
　　し、次のいずれにも該当する場合であって、サービスの提供を開始する月の翌
　　月から起算して３月ごとの期間（以下この号において単に「期間」という。）に
　　ついて、少なくとも連続する２期間に１回、利用者の居宅を訪問し、面接すると
　　きは、利用者の居宅を訪問しない期間において、テレビ電話装置等を活用し
　　て、利用者に面接することができる。
　（１）　テレビ電話装置等を活用して面接を行うことについて、文書により利用者
     の同意を得ていること。
　（２）　サービス担当者会議等において、次に掲げる事項について主治の医師、
　　 担当者その他の関係者の合意を得ていること。
　　（ｉ）　利用者の心身の状況が安定していること。
　　（ｉｉ）　利用者がテレビ電話装置等を活用して意思疎通を行うことができること。
　　（ｉｉｉ）　担当職員が、テレビ電話装置等を活用したモニタリングでは把握できな
　　　い情報について、担当者から提供を受けること。
ハ　サービスの評価期間が終了する月及び利用者の状況に著しい変化があった
　　ときは、利用者の居宅を訪問し、利用者に面接すること。
ニ　利用者の居宅を訪問しない月（ロただし書の規定によりテレビ電話装置等を活
　　用して利用者に面接する月を除く。）においては、可能な限り、指定介護予防通
　　所リハビリテーション事業所を訪問する等の方法により利用者に面接するよう
　　努めるとともに、当該面接ができない場合にあっては、電話等により利用者と
　　の連絡を実施すること。
ホ　少なくとも１月に１回、モニタリングの結果を記録すること。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</si>
</sst>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numFmt numFmtId="177" formatCode="#,###&quot;人&quot;"/>
    <numFmt numFmtId="178" formatCode="0.0"/>
    <numFmt numFmtId="179" formatCode="#,##0.0#"/>
    <numFmt numFmtId="180" formatCode="#,##0&quot;人&quot;"/>
    <numFmt numFmtId="181" formatCode="#,##0.##"/>
    <numFmt numFmtId="182" formatCode="#,##0.0;[Red]\-#,##0.0"/>
    <numFmt numFmtId="183" formatCode="#,##0.0&quot;人&quot;"/>
    <numFmt numFmtId="184" formatCode="0&quot;月&quot;"/>
    <numFmt numFmtId="185" formatCode="0&quot;日&quot;"/>
  </numFmts>
  <fonts count="3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明朝"/>
      <family val="1"/>
      <charset val="128"/>
    </font>
    <font>
      <sz val="12"/>
      <name val="ＭＳ Ｐゴシック"/>
      <family val="3"/>
      <charset val="128"/>
    </font>
    <font>
      <sz val="11"/>
      <name val="ＭＳ Ｐゴシック"/>
      <family val="3"/>
      <charset val="128"/>
    </font>
    <font>
      <u/>
      <sz val="11"/>
      <color theme="1"/>
      <name val="ＭＳ Ｐゴシック"/>
      <family val="3"/>
      <charset val="128"/>
      <scheme val="minor"/>
    </font>
    <font>
      <sz val="6"/>
      <name val="ＭＳ Ｐゴシック"/>
      <family val="3"/>
      <charset val="128"/>
      <scheme val="minor"/>
    </font>
    <font>
      <b/>
      <sz val="12"/>
      <color theme="1"/>
      <name val="ＭＳ Ｐゴシック"/>
      <family val="3"/>
      <charset val="128"/>
      <scheme val="minor"/>
    </font>
    <font>
      <sz val="8"/>
      <color theme="1"/>
      <name val="ＭＳ ゴシック"/>
      <family val="3"/>
      <charset val="128"/>
    </font>
    <font>
      <sz val="10.5"/>
      <color theme="1"/>
      <name val="ＭＳ ゴシック"/>
      <family val="3"/>
      <charset val="128"/>
    </font>
    <font>
      <sz val="6"/>
      <name val="ＭＳ Ｐゴシック"/>
      <family val="2"/>
      <charset val="128"/>
      <scheme val="minor"/>
    </font>
    <font>
      <sz val="10"/>
      <color theme="1"/>
      <name val="ＭＳ Ｐゴシック"/>
      <family val="3"/>
      <charset val="128"/>
      <scheme val="minor"/>
    </font>
    <font>
      <b/>
      <sz val="24"/>
      <color theme="1"/>
      <name val="ＭＳ Ｐゴシック"/>
      <family val="3"/>
      <charset val="128"/>
    </font>
    <font>
      <b/>
      <sz val="16"/>
      <color theme="1"/>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ゴシック"/>
      <family val="3"/>
      <charset val="128"/>
    </font>
    <font>
      <b/>
      <sz val="12"/>
      <color theme="1"/>
      <name val="ＭＳ Ｐゴシック"/>
      <family val="3"/>
      <charset val="128"/>
    </font>
    <font>
      <b/>
      <sz val="11"/>
      <color theme="1"/>
      <name val="ＭＳ Ｐゴシック"/>
      <family val="3"/>
      <charset val="128"/>
    </font>
    <font>
      <sz val="10"/>
      <color theme="1"/>
      <name val="ＭＳ Ｐゴシック"/>
      <family val="3"/>
      <charset val="128"/>
    </font>
    <font>
      <sz val="14"/>
      <color theme="1"/>
      <name val="ＭＳ Ｐゴシック"/>
      <family val="3"/>
      <charset val="128"/>
    </font>
    <font>
      <u/>
      <sz val="11"/>
      <color theme="1"/>
      <name val="ＭＳ Ｐゴシック"/>
      <family val="3"/>
      <charset val="128"/>
    </font>
    <font>
      <b/>
      <sz val="11"/>
      <color theme="1"/>
      <name val="ＭＳ Ｐゴシック"/>
      <family val="3"/>
      <charset val="128"/>
      <scheme val="minor"/>
    </font>
    <font>
      <sz val="12"/>
      <color theme="1"/>
      <name val="HG丸ｺﾞｼｯｸM-PRO"/>
      <family val="3"/>
      <charset val="128"/>
    </font>
    <font>
      <b/>
      <sz val="16"/>
      <color theme="1"/>
      <name val="HG丸ｺﾞｼｯｸM-PRO"/>
      <family val="3"/>
      <charset val="128"/>
    </font>
    <font>
      <b/>
      <sz val="14"/>
      <color theme="1"/>
      <name val="ＭＳ Ｐゴシック"/>
      <family val="3"/>
      <charset val="128"/>
    </font>
    <font>
      <sz val="11"/>
      <color theme="1"/>
      <name val="ＭＳ Ｐゴシック"/>
      <family val="3"/>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sz val="14"/>
      <name val="ＭＳ Ｐゴシック"/>
      <family val="3"/>
      <charset val="128"/>
    </font>
    <font>
      <sz val="16"/>
      <color theme="1"/>
      <name val="ＭＳ Ｐゴシック"/>
      <family val="2"/>
      <charset val="128"/>
      <scheme val="minor"/>
    </font>
  </fonts>
  <fills count="9">
    <fill>
      <patternFill patternType="none"/>
    </fill>
    <fill>
      <patternFill patternType="gray125"/>
    </fill>
    <fill>
      <patternFill patternType="solid">
        <fgColor indexed="31"/>
        <bgColor indexed="64"/>
      </patternFill>
    </fill>
    <fill>
      <patternFill patternType="solid">
        <fgColor indexed="49"/>
        <bgColor indexed="64"/>
      </patternFill>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00"/>
        <bgColor indexed="64"/>
      </patternFill>
    </fill>
  </fills>
  <borders count="126">
    <border>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bottom style="medium">
        <color indexed="64"/>
      </bottom>
      <diagonal/>
    </border>
    <border>
      <left/>
      <right/>
      <top style="hair">
        <color indexed="64"/>
      </top>
      <bottom style="thin">
        <color indexed="64"/>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medium">
        <color indexed="64"/>
      </right>
      <top style="thin">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
      <left style="hair">
        <color indexed="64"/>
      </left>
      <right/>
      <top style="hair">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diagonalDown="1">
      <left style="thin">
        <color indexed="64"/>
      </left>
      <right/>
      <top style="thin">
        <color indexed="64"/>
      </top>
      <bottom style="thin">
        <color indexed="64"/>
      </bottom>
      <diagonal style="dashed">
        <color indexed="64"/>
      </diagonal>
    </border>
    <border diagonalDown="1">
      <left/>
      <right/>
      <top style="thin">
        <color indexed="64"/>
      </top>
      <bottom style="thin">
        <color indexed="64"/>
      </bottom>
      <diagonal style="dashed">
        <color indexed="64"/>
      </diagonal>
    </border>
    <border diagonalDown="1">
      <left/>
      <right style="thin">
        <color indexed="64"/>
      </right>
      <top style="thin">
        <color indexed="64"/>
      </top>
      <bottom style="thin">
        <color indexed="64"/>
      </bottom>
      <diagonal style="dashed">
        <color indexed="64"/>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slantDashDot">
        <color indexed="64"/>
      </top>
      <bottom/>
      <diagonal/>
    </border>
    <border>
      <left/>
      <right style="medium">
        <color indexed="64"/>
      </right>
      <top style="slantDashDot">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4">
    <xf numFmtId="0" fontId="0" fillId="0" borderId="0">
      <alignment vertical="center"/>
    </xf>
    <xf numFmtId="0" fontId="4" fillId="0" borderId="0" applyBorder="0"/>
    <xf numFmtId="0" fontId="1" fillId="0" borderId="0">
      <alignment vertical="center"/>
    </xf>
    <xf numFmtId="38" fontId="27" fillId="0" borderId="0" applyFont="0" applyFill="0" applyBorder="0" applyAlignment="0" applyProtection="0">
      <alignment vertical="center"/>
    </xf>
  </cellStyleXfs>
  <cellXfs count="561">
    <xf numFmtId="0" fontId="0" fillId="0" borderId="0" xfId="0">
      <alignment vertical="center"/>
    </xf>
    <xf numFmtId="0" fontId="0" fillId="0" borderId="26" xfId="0" applyBorder="1" applyAlignment="1">
      <alignment horizontal="center" vertical="center"/>
    </xf>
    <xf numFmtId="0" fontId="0" fillId="0" borderId="26" xfId="0" applyBorder="1">
      <alignment vertical="center"/>
    </xf>
    <xf numFmtId="0" fontId="6" fillId="0" borderId="0" xfId="0" applyFont="1">
      <alignment vertical="center"/>
    </xf>
    <xf numFmtId="0" fontId="10" fillId="0" borderId="0" xfId="0" applyFont="1" applyAlignment="1">
      <alignment horizontal="justify" vertical="center"/>
    </xf>
    <xf numFmtId="0" fontId="9" fillId="0" borderId="0" xfId="0" applyFont="1" applyAlignment="1">
      <alignment vertical="center"/>
    </xf>
    <xf numFmtId="0" fontId="0" fillId="0" borderId="0" xfId="0" applyAlignment="1">
      <alignment horizontal="right" vertical="top"/>
    </xf>
    <xf numFmtId="0" fontId="0" fillId="0" borderId="0" xfId="0" applyFont="1">
      <alignment vertical="center"/>
    </xf>
    <xf numFmtId="0" fontId="15" fillId="0" borderId="23" xfId="0" applyFont="1" applyBorder="1">
      <alignment vertical="center"/>
    </xf>
    <xf numFmtId="0" fontId="15" fillId="0" borderId="24" xfId="0" applyFont="1" applyBorder="1">
      <alignment vertical="center"/>
    </xf>
    <xf numFmtId="0" fontId="15" fillId="0" borderId="25" xfId="0" applyFont="1" applyBorder="1">
      <alignment vertical="center"/>
    </xf>
    <xf numFmtId="0" fontId="15" fillId="0" borderId="39" xfId="0" applyFont="1" applyBorder="1" applyAlignment="1">
      <alignment horizontal="center" vertical="center"/>
    </xf>
    <xf numFmtId="0" fontId="15" fillId="0" borderId="102"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8" fillId="0" borderId="0" xfId="0" applyFont="1">
      <alignment vertical="center"/>
    </xf>
    <xf numFmtId="0" fontId="0" fillId="0" borderId="0" xfId="0" applyFont="1" applyAlignment="1">
      <alignment horizontal="left" vertical="center"/>
    </xf>
    <xf numFmtId="0" fontId="19" fillId="0" borderId="0" xfId="0" applyFont="1">
      <alignment vertical="center"/>
    </xf>
    <xf numFmtId="0" fontId="0" fillId="0" borderId="0" xfId="0" applyFont="1" applyBorder="1" applyAlignment="1">
      <alignment horizontal="center" vertical="center" wrapText="1"/>
    </xf>
    <xf numFmtId="0" fontId="0" fillId="0" borderId="0" xfId="0" applyFont="1" applyBorder="1" applyAlignment="1">
      <alignment horizontal="left" vertical="center"/>
    </xf>
    <xf numFmtId="0" fontId="0" fillId="0" borderId="9" xfId="0" applyFont="1" applyBorder="1">
      <alignment vertical="center"/>
    </xf>
    <xf numFmtId="0" fontId="0" fillId="0" borderId="10" xfId="0" applyFont="1" applyBorder="1">
      <alignment vertical="center"/>
    </xf>
    <xf numFmtId="0" fontId="0" fillId="0" borderId="2" xfId="0" applyFont="1" applyBorder="1">
      <alignment vertical="center"/>
    </xf>
    <xf numFmtId="0" fontId="0" fillId="0" borderId="7" xfId="0" applyFont="1" applyBorder="1" applyAlignment="1">
      <alignment horizontal="center" vertical="center" wrapText="1"/>
    </xf>
    <xf numFmtId="0" fontId="0" fillId="0" borderId="7" xfId="0" applyFont="1" applyBorder="1" applyAlignment="1">
      <alignment horizontal="center" vertical="center"/>
    </xf>
    <xf numFmtId="0" fontId="0" fillId="0" borderId="45" xfId="0" applyFont="1" applyBorder="1" applyAlignment="1">
      <alignment horizontal="center" vertical="center"/>
    </xf>
    <xf numFmtId="0" fontId="15" fillId="0" borderId="0" xfId="0" applyFont="1" applyAlignment="1">
      <alignment vertical="center" wrapText="1"/>
    </xf>
    <xf numFmtId="0" fontId="0" fillId="0" borderId="30" xfId="0" applyFont="1" applyBorder="1" applyAlignment="1">
      <alignment horizontal="center" vertical="center"/>
    </xf>
    <xf numFmtId="0" fontId="0" fillId="0" borderId="29" xfId="0" applyNumberFormat="1" applyFont="1" applyBorder="1" applyAlignment="1">
      <alignment horizontal="center" vertical="center"/>
    </xf>
    <xf numFmtId="176" fontId="0" fillId="2" borderId="30" xfId="0" applyNumberFormat="1" applyFont="1" applyFill="1" applyBorder="1" applyAlignment="1">
      <alignment horizontal="center" vertical="center"/>
    </xf>
    <xf numFmtId="177" fontId="0" fillId="3" borderId="30" xfId="0" applyNumberFormat="1" applyFont="1" applyFill="1" applyBorder="1" applyAlignment="1">
      <alignment horizontal="right" vertical="center"/>
    </xf>
    <xf numFmtId="0" fontId="0" fillId="0" borderId="20" xfId="0" applyFont="1" applyBorder="1">
      <alignment vertical="center"/>
    </xf>
    <xf numFmtId="0" fontId="0" fillId="0" borderId="21" xfId="0" applyFont="1" applyBorder="1">
      <alignment vertical="center"/>
    </xf>
    <xf numFmtId="0" fontId="0" fillId="0" borderId="22" xfId="0" applyFont="1" applyBorder="1">
      <alignment vertical="center"/>
    </xf>
    <xf numFmtId="0" fontId="0" fillId="0" borderId="1" xfId="0" applyFont="1" applyBorder="1" applyAlignment="1">
      <alignment horizontal="center" vertical="center" wrapText="1"/>
    </xf>
    <xf numFmtId="0" fontId="19" fillId="0" borderId="0" xfId="0" applyFont="1" applyAlignment="1">
      <alignment horizontal="left" vertical="center"/>
    </xf>
    <xf numFmtId="0" fontId="0" fillId="0" borderId="23" xfId="0" applyFont="1" applyBorder="1">
      <alignment vertical="center"/>
    </xf>
    <xf numFmtId="0" fontId="0" fillId="0" borderId="39" xfId="0" applyFont="1" applyBorder="1" applyAlignment="1">
      <alignment vertical="center"/>
    </xf>
    <xf numFmtId="0" fontId="0" fillId="0" borderId="40" xfId="0" applyFont="1" applyBorder="1" applyAlignment="1">
      <alignment vertical="center"/>
    </xf>
    <xf numFmtId="0" fontId="0" fillId="0" borderId="53" xfId="0" applyFont="1" applyBorder="1">
      <alignment vertical="center"/>
    </xf>
    <xf numFmtId="0" fontId="0" fillId="0" borderId="55" xfId="0" applyFont="1" applyBorder="1">
      <alignment vertical="center"/>
    </xf>
    <xf numFmtId="0" fontId="0" fillId="0" borderId="52" xfId="0" applyFont="1" applyBorder="1" applyAlignment="1">
      <alignment horizontal="center" vertical="center" wrapText="1"/>
    </xf>
    <xf numFmtId="0" fontId="0" fillId="0" borderId="26" xfId="0" applyFont="1" applyBorder="1" applyAlignment="1">
      <alignment horizontal="right" vertical="center"/>
    </xf>
    <xf numFmtId="0" fontId="0" fillId="0" borderId="0" xfId="0" applyFont="1" applyBorder="1">
      <alignment vertical="center"/>
    </xf>
    <xf numFmtId="0" fontId="0" fillId="0" borderId="6" xfId="0" applyFont="1" applyBorder="1">
      <alignment vertical="center"/>
    </xf>
    <xf numFmtId="0" fontId="12" fillId="0" borderId="0" xfId="0" applyFont="1" applyBorder="1" applyAlignment="1">
      <alignment horizontal="left" vertical="center" wrapText="1"/>
    </xf>
    <xf numFmtId="0" fontId="0" fillId="5" borderId="0" xfId="0" applyFont="1" applyFill="1">
      <alignment vertical="center"/>
    </xf>
    <xf numFmtId="0" fontId="0" fillId="5" borderId="111" xfId="0" applyFont="1" applyFill="1" applyBorder="1" applyAlignment="1">
      <alignment horizontal="center" vertical="center"/>
    </xf>
    <xf numFmtId="0" fontId="21" fillId="0" borderId="0" xfId="0" applyFont="1" applyBorder="1" applyAlignment="1">
      <alignment horizontal="center" vertical="center" wrapText="1"/>
    </xf>
    <xf numFmtId="0" fontId="0" fillId="0" borderId="8" xfId="0" applyFont="1" applyBorder="1" applyAlignment="1">
      <alignment vertical="center"/>
    </xf>
    <xf numFmtId="0" fontId="0" fillId="0" borderId="4" xfId="0" applyFont="1" applyBorder="1" applyAlignment="1">
      <alignment vertical="center"/>
    </xf>
    <xf numFmtId="0" fontId="23" fillId="0" borderId="0" xfId="0" applyFont="1" applyBorder="1" applyAlignment="1">
      <alignment horizontal="left" vertical="center"/>
    </xf>
    <xf numFmtId="0" fontId="15" fillId="0" borderId="0" xfId="0" applyFont="1">
      <alignment vertical="center"/>
    </xf>
    <xf numFmtId="0" fontId="0" fillId="0" borderId="12" xfId="0" applyFont="1" applyBorder="1">
      <alignment vertical="center"/>
    </xf>
    <xf numFmtId="0" fontId="0" fillId="0" borderId="13" xfId="0" applyFont="1" applyBorder="1">
      <alignment vertical="center"/>
    </xf>
    <xf numFmtId="0" fontId="0" fillId="0" borderId="14" xfId="0" applyFont="1" applyBorder="1">
      <alignment vertical="center"/>
    </xf>
    <xf numFmtId="0" fontId="0" fillId="0" borderId="16" xfId="0" applyFont="1" applyBorder="1">
      <alignment vertical="center"/>
    </xf>
    <xf numFmtId="0" fontId="0" fillId="0" borderId="15" xfId="0" applyFont="1" applyBorder="1">
      <alignment vertical="center"/>
    </xf>
    <xf numFmtId="0" fontId="0" fillId="0" borderId="16" xfId="0" applyFont="1" applyBorder="1" applyAlignment="1">
      <alignment horizontal="right" vertical="top"/>
    </xf>
    <xf numFmtId="0" fontId="16" fillId="0" borderId="16" xfId="0" applyFont="1" applyBorder="1" applyAlignment="1">
      <alignment horizontal="right" vertical="center"/>
    </xf>
    <xf numFmtId="0" fontId="15" fillId="0" borderId="0" xfId="0" applyFont="1" applyBorder="1" applyAlignment="1">
      <alignment vertical="center"/>
    </xf>
    <xf numFmtId="0" fontId="19" fillId="0" borderId="0" xfId="0" applyFont="1" applyBorder="1" applyAlignment="1">
      <alignment horizontal="center" vertical="center"/>
    </xf>
    <xf numFmtId="0" fontId="0" fillId="0" borderId="17" xfId="0" applyFont="1" applyBorder="1">
      <alignment vertical="center"/>
    </xf>
    <xf numFmtId="0" fontId="0" fillId="0" borderId="18" xfId="0" applyFont="1" applyBorder="1">
      <alignment vertical="center"/>
    </xf>
    <xf numFmtId="0" fontId="0" fillId="0" borderId="19" xfId="0" applyFont="1" applyBorder="1">
      <alignment vertical="center"/>
    </xf>
    <xf numFmtId="0" fontId="0" fillId="5" borderId="5" xfId="0" applyFont="1" applyFill="1" applyBorder="1" applyAlignment="1">
      <alignment horizontal="center" vertical="center" wrapText="1"/>
    </xf>
    <xf numFmtId="0" fontId="0" fillId="0" borderId="46" xfId="0" applyFont="1" applyBorder="1" applyAlignment="1">
      <alignment horizontal="right" vertical="center"/>
    </xf>
    <xf numFmtId="0" fontId="0" fillId="0" borderId="31" xfId="0" applyFont="1" applyBorder="1" applyAlignment="1">
      <alignment horizontal="center" vertical="center"/>
    </xf>
    <xf numFmtId="0" fontId="15" fillId="0" borderId="0" xfId="0" applyFont="1" applyBorder="1" applyAlignment="1">
      <alignment horizontal="left" vertical="center" wrapText="1"/>
    </xf>
    <xf numFmtId="0" fontId="0" fillId="0" borderId="32" xfId="0" applyFont="1" applyBorder="1" applyAlignment="1">
      <alignment horizontal="center" vertical="center"/>
    </xf>
    <xf numFmtId="0" fontId="0" fillId="0" borderId="0" xfId="0" applyFont="1" applyBorder="1" applyAlignment="1">
      <alignment horizontal="center" vertical="center"/>
    </xf>
    <xf numFmtId="0" fontId="15" fillId="0" borderId="29" xfId="0" applyFont="1" applyBorder="1" applyAlignment="1">
      <alignment horizontal="center" vertical="center"/>
    </xf>
    <xf numFmtId="0" fontId="0" fillId="0" borderId="0" xfId="0" applyFont="1" applyBorder="1" applyAlignment="1">
      <alignment horizontal="left" vertical="center" wrapText="1"/>
    </xf>
    <xf numFmtId="0" fontId="0" fillId="0" borderId="85"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0" xfId="0" applyFont="1" applyBorder="1" applyAlignment="1">
      <alignment horizontal="left" vertical="top" wrapText="1"/>
    </xf>
    <xf numFmtId="0" fontId="0" fillId="0" borderId="5" xfId="0" applyFont="1" applyBorder="1" applyAlignment="1">
      <alignment horizontal="center" vertical="center" wrapText="1"/>
    </xf>
    <xf numFmtId="0" fontId="0" fillId="0" borderId="45" xfId="0" applyFont="1" applyBorder="1" applyAlignment="1">
      <alignment horizontal="center" vertical="center" wrapText="1"/>
    </xf>
    <xf numFmtId="0" fontId="28"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horizontal="right" vertical="center"/>
    </xf>
    <xf numFmtId="0" fontId="30" fillId="0" borderId="0" xfId="0" applyFont="1" applyAlignment="1">
      <alignment horizontal="left" vertical="center"/>
    </xf>
    <xf numFmtId="0" fontId="28" fillId="0" borderId="0" xfId="0" applyFont="1" applyProtection="1">
      <alignment vertical="center"/>
      <protection locked="0"/>
    </xf>
    <xf numFmtId="0" fontId="29" fillId="0" borderId="0" xfId="0" applyFont="1">
      <alignment vertical="center"/>
    </xf>
    <xf numFmtId="0" fontId="29" fillId="0" borderId="0" xfId="0" applyFont="1" applyAlignment="1" applyProtection="1">
      <alignment horizontal="right" vertical="center"/>
      <protection locked="0"/>
    </xf>
    <xf numFmtId="0" fontId="29" fillId="0" borderId="0" xfId="0" applyFont="1" applyProtection="1">
      <alignment vertical="center"/>
      <protection locked="0"/>
    </xf>
    <xf numFmtId="0" fontId="30" fillId="0" borderId="0" xfId="0" applyFont="1" applyAlignment="1">
      <alignment horizontal="right" vertical="center"/>
    </xf>
    <xf numFmtId="0" fontId="30" fillId="5" borderId="0" xfId="0" applyFont="1" applyFill="1" applyAlignment="1">
      <alignment horizontal="center" vertical="center"/>
    </xf>
    <xf numFmtId="0" fontId="30" fillId="5" borderId="0" xfId="0" applyFont="1" applyFill="1" applyAlignment="1">
      <alignment horizontal="right" vertical="center"/>
    </xf>
    <xf numFmtId="0" fontId="30" fillId="5" borderId="0" xfId="0" applyFont="1" applyFill="1">
      <alignment vertical="center"/>
    </xf>
    <xf numFmtId="0" fontId="30" fillId="0" borderId="0" xfId="0" applyFont="1">
      <alignment vertical="center"/>
    </xf>
    <xf numFmtId="0" fontId="29" fillId="0" borderId="0" xfId="0" applyFont="1" applyAlignment="1">
      <alignment horizontal="center" vertical="center"/>
    </xf>
    <xf numFmtId="0" fontId="28" fillId="0" borderId="0" xfId="0" quotePrefix="1" applyFont="1" applyAlignment="1">
      <alignment horizontal="center" vertical="center"/>
    </xf>
    <xf numFmtId="0" fontId="28" fillId="5" borderId="0" xfId="0" applyFont="1" applyFill="1">
      <alignment vertical="center"/>
    </xf>
    <xf numFmtId="0" fontId="29" fillId="5" borderId="0" xfId="0" applyFont="1" applyFill="1" applyAlignment="1">
      <alignment horizontal="right" vertical="center"/>
    </xf>
    <xf numFmtId="0" fontId="29" fillId="5" borderId="0" xfId="0" applyFont="1" applyFill="1">
      <alignment vertical="center"/>
    </xf>
    <xf numFmtId="0" fontId="29" fillId="5" borderId="0" xfId="0" applyFont="1" applyFill="1" applyAlignment="1">
      <alignment horizontal="center" vertical="center"/>
    </xf>
    <xf numFmtId="0" fontId="28" fillId="5" borderId="0" xfId="0" applyFont="1" applyFill="1" applyAlignment="1">
      <alignment horizontal="center" vertical="center"/>
    </xf>
    <xf numFmtId="0" fontId="31" fillId="5" borderId="0" xfId="0" applyFont="1" applyFill="1" applyAlignment="1">
      <alignment horizontal="centerContinuous" vertical="center"/>
    </xf>
    <xf numFmtId="0" fontId="28" fillId="5" borderId="0" xfId="0" applyFont="1" applyFill="1" applyAlignment="1">
      <alignment horizontal="centerContinuous" vertical="center"/>
    </xf>
    <xf numFmtId="0" fontId="31" fillId="0" borderId="0" xfId="0" applyFont="1">
      <alignment vertical="center"/>
    </xf>
    <xf numFmtId="0" fontId="28" fillId="0" borderId="0" xfId="0" applyFont="1" applyAlignment="1">
      <alignment horizontal="center" vertical="center"/>
    </xf>
    <xf numFmtId="0" fontId="28" fillId="0" borderId="0" xfId="0" applyFont="1" applyAlignment="1">
      <alignment horizontal="right" vertical="center"/>
    </xf>
    <xf numFmtId="20" fontId="28" fillId="5" borderId="0" xfId="0" applyNumberFormat="1" applyFont="1" applyFill="1">
      <alignment vertical="center"/>
    </xf>
    <xf numFmtId="20" fontId="28" fillId="5" borderId="0" xfId="0" applyNumberFormat="1" applyFont="1" applyFill="1" applyAlignment="1">
      <alignment horizontal="center" vertical="center"/>
    </xf>
    <xf numFmtId="178" fontId="28" fillId="5" borderId="0" xfId="0" applyNumberFormat="1" applyFont="1" applyFill="1">
      <alignment vertical="center"/>
    </xf>
    <xf numFmtId="0" fontId="28" fillId="5" borderId="0" xfId="0" applyFont="1" applyFill="1" applyAlignment="1">
      <alignment horizontal="left" vertical="center"/>
    </xf>
    <xf numFmtId="0" fontId="31" fillId="0" borderId="0" xfId="0" applyFont="1" applyAlignment="1">
      <alignment horizontal="left" vertical="center"/>
    </xf>
    <xf numFmtId="0" fontId="32" fillId="0" borderId="0" xfId="0" applyFont="1">
      <alignment vertical="center"/>
    </xf>
    <xf numFmtId="0" fontId="32" fillId="0" borderId="0" xfId="0" applyFont="1" applyAlignment="1">
      <alignment horizontal="left" vertical="center"/>
    </xf>
    <xf numFmtId="0" fontId="32" fillId="0" borderId="0" xfId="0" applyFont="1" applyAlignment="1">
      <alignment horizontal="right" vertical="center"/>
    </xf>
    <xf numFmtId="0" fontId="32" fillId="0" borderId="0" xfId="0" applyFont="1" applyAlignment="1" applyProtection="1">
      <alignment horizontal="right" vertical="center"/>
      <protection locked="0"/>
    </xf>
    <xf numFmtId="0" fontId="32" fillId="0" borderId="0" xfId="0" applyFont="1" applyProtection="1">
      <alignment vertical="center"/>
      <protection locked="0"/>
    </xf>
    <xf numFmtId="0" fontId="31" fillId="0" borderId="5" xfId="0" applyFont="1" applyBorder="1" applyAlignment="1">
      <alignment horizontal="center" vertical="center"/>
    </xf>
    <xf numFmtId="0" fontId="31" fillId="0" borderId="26" xfId="0" applyFont="1" applyBorder="1" applyAlignment="1">
      <alignment horizontal="center" vertical="center"/>
    </xf>
    <xf numFmtId="0" fontId="31" fillId="0" borderId="43" xfId="0" applyFont="1" applyBorder="1" applyAlignment="1">
      <alignment horizontal="center" vertical="center"/>
    </xf>
    <xf numFmtId="0" fontId="31" fillId="0" borderId="45" xfId="0" applyFont="1" applyBorder="1" applyAlignment="1">
      <alignment horizontal="center" vertical="center" wrapText="1"/>
    </xf>
    <xf numFmtId="0" fontId="31" fillId="0" borderId="46" xfId="0" applyFont="1" applyBorder="1" applyAlignment="1">
      <alignment horizontal="center" vertical="center" wrapText="1"/>
    </xf>
    <xf numFmtId="0" fontId="31" fillId="0" borderId="47" xfId="0" applyFont="1" applyBorder="1" applyAlignment="1">
      <alignment horizontal="center" vertical="center" wrapText="1"/>
    </xf>
    <xf numFmtId="0" fontId="28" fillId="0" borderId="117" xfId="0" applyFont="1" applyBorder="1">
      <alignment vertical="center"/>
    </xf>
    <xf numFmtId="179" fontId="28" fillId="7" borderId="118" xfId="0" applyNumberFormat="1" applyFont="1" applyFill="1" applyBorder="1" applyAlignment="1" applyProtection="1">
      <alignment horizontal="center" vertical="center" shrinkToFit="1"/>
      <protection locked="0"/>
    </xf>
    <xf numFmtId="179" fontId="28" fillId="7" borderId="119" xfId="0" applyNumberFormat="1" applyFont="1" applyFill="1" applyBorder="1" applyAlignment="1" applyProtection="1">
      <alignment horizontal="center" vertical="center" shrinkToFit="1"/>
      <protection locked="0"/>
    </xf>
    <xf numFmtId="179" fontId="28" fillId="7" borderId="120" xfId="0" applyNumberFormat="1" applyFont="1" applyFill="1" applyBorder="1" applyAlignment="1" applyProtection="1">
      <alignment horizontal="center" vertical="center" shrinkToFit="1"/>
      <protection locked="0"/>
    </xf>
    <xf numFmtId="0" fontId="28" fillId="0" borderId="121" xfId="0" applyFont="1" applyBorder="1">
      <alignment vertical="center"/>
    </xf>
    <xf numFmtId="179" fontId="28" fillId="7" borderId="122" xfId="0" applyNumberFormat="1" applyFont="1" applyFill="1" applyBorder="1" applyAlignment="1" applyProtection="1">
      <alignment horizontal="center" vertical="center" shrinkToFit="1"/>
      <protection locked="0"/>
    </xf>
    <xf numFmtId="179" fontId="28" fillId="7" borderId="27" xfId="0" applyNumberFormat="1" applyFont="1" applyFill="1" applyBorder="1" applyAlignment="1" applyProtection="1">
      <alignment horizontal="center" vertical="center" shrinkToFit="1"/>
      <protection locked="0"/>
    </xf>
    <xf numFmtId="179" fontId="28" fillId="7" borderId="123" xfId="0" applyNumberFormat="1" applyFont="1" applyFill="1" applyBorder="1" applyAlignment="1" applyProtection="1">
      <alignment horizontal="center" vertical="center" shrinkToFit="1"/>
      <protection locked="0"/>
    </xf>
    <xf numFmtId="0" fontId="28" fillId="0" borderId="124" xfId="0" applyFont="1" applyBorder="1">
      <alignment vertical="center"/>
    </xf>
    <xf numFmtId="179" fontId="28" fillId="7" borderId="45" xfId="0" applyNumberFormat="1" applyFont="1" applyFill="1" applyBorder="1" applyAlignment="1" applyProtection="1">
      <alignment horizontal="center" vertical="center" shrinkToFit="1"/>
      <protection locked="0"/>
    </xf>
    <xf numFmtId="179" fontId="28" fillId="7" borderId="46" xfId="0" applyNumberFormat="1" applyFont="1" applyFill="1" applyBorder="1" applyAlignment="1" applyProtection="1">
      <alignment horizontal="center" vertical="center" shrinkToFit="1"/>
      <protection locked="0"/>
    </xf>
    <xf numFmtId="179" fontId="28" fillId="7" borderId="47" xfId="0" applyNumberFormat="1" applyFont="1" applyFill="1" applyBorder="1" applyAlignment="1" applyProtection="1">
      <alignment horizontal="center" vertical="center" shrinkToFit="1"/>
      <protection locked="0"/>
    </xf>
    <xf numFmtId="0" fontId="34" fillId="0" borderId="0" xfId="0" applyFont="1">
      <alignment vertical="center"/>
    </xf>
    <xf numFmtId="0" fontId="32" fillId="0" borderId="0" xfId="0" applyFont="1" applyAlignment="1">
      <alignment vertical="center" shrinkToFit="1"/>
    </xf>
    <xf numFmtId="0" fontId="33" fillId="0" borderId="0" xfId="0" applyFont="1" applyAlignment="1">
      <alignment vertical="center" shrinkToFit="1"/>
    </xf>
    <xf numFmtId="0" fontId="32" fillId="0" borderId="10" xfId="0" applyFont="1" applyBorder="1">
      <alignment vertical="center"/>
    </xf>
    <xf numFmtId="0" fontId="31" fillId="5" borderId="0" xfId="0" applyFont="1" applyFill="1">
      <alignment vertical="center"/>
    </xf>
    <xf numFmtId="0" fontId="31" fillId="0" borderId="0" xfId="0" applyFont="1" applyAlignment="1">
      <alignment horizontal="centerContinuous" vertical="center"/>
    </xf>
    <xf numFmtId="180" fontId="31" fillId="5" borderId="0" xfId="0" applyNumberFormat="1" applyFont="1" applyFill="1" applyAlignment="1">
      <alignment horizontal="center" vertical="center"/>
    </xf>
    <xf numFmtId="181" fontId="31" fillId="0" borderId="0" xfId="0" applyNumberFormat="1" applyFont="1">
      <alignment vertical="center"/>
    </xf>
    <xf numFmtId="0" fontId="31" fillId="5" borderId="0" xfId="0" applyFont="1" applyFill="1" applyAlignment="1">
      <alignment horizontal="center" vertical="center"/>
    </xf>
    <xf numFmtId="182" fontId="31" fillId="5" borderId="0" xfId="3" applyNumberFormat="1" applyFont="1" applyFill="1" applyBorder="1" applyAlignment="1" applyProtection="1">
      <alignment horizontal="right" vertical="center"/>
    </xf>
    <xf numFmtId="182" fontId="31" fillId="5" borderId="0" xfId="3" applyNumberFormat="1" applyFont="1" applyFill="1" applyBorder="1" applyAlignment="1" applyProtection="1">
      <alignment vertical="center"/>
    </xf>
    <xf numFmtId="178" fontId="31" fillId="5" borderId="0" xfId="0" applyNumberFormat="1" applyFont="1" applyFill="1">
      <alignment vertical="center"/>
    </xf>
    <xf numFmtId="0" fontId="31" fillId="0" borderId="0" xfId="0" applyFont="1" applyAlignment="1">
      <alignment horizontal="right" vertical="center"/>
    </xf>
    <xf numFmtId="0" fontId="35" fillId="0" borderId="0" xfId="0" applyFont="1">
      <alignment vertical="center"/>
    </xf>
    <xf numFmtId="0" fontId="31" fillId="5" borderId="0" xfId="0" applyFont="1" applyFill="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31" fillId="0" borderId="0" xfId="0" applyFont="1" applyAlignment="1">
      <alignment horizontal="justify" vertical="center" wrapText="1"/>
    </xf>
    <xf numFmtId="0" fontId="32" fillId="0" borderId="0" xfId="0" applyFont="1" applyAlignment="1" applyProtection="1">
      <alignment horizontal="left" vertical="center"/>
      <protection locked="0"/>
    </xf>
    <xf numFmtId="0" fontId="32" fillId="0" borderId="0" xfId="0" applyFont="1" applyAlignment="1" applyProtection="1">
      <alignment vertical="center" wrapText="1"/>
      <protection locked="0"/>
    </xf>
    <xf numFmtId="0" fontId="32" fillId="0" borderId="0" xfId="0" applyFont="1" applyAlignment="1" applyProtection="1">
      <alignment horizontal="justify" vertical="center" wrapText="1"/>
      <protection locked="0"/>
    </xf>
    <xf numFmtId="0" fontId="28" fillId="0" borderId="43" xfId="0" applyFont="1" applyBorder="1" applyAlignment="1">
      <alignment horizontal="center" vertical="center"/>
    </xf>
    <xf numFmtId="0" fontId="28" fillId="0" borderId="46" xfId="0" applyFont="1" applyBorder="1" applyAlignment="1">
      <alignment horizontal="center" vertical="center" wrapText="1"/>
    </xf>
    <xf numFmtId="0" fontId="32" fillId="0" borderId="0" xfId="0" applyFont="1" applyAlignment="1">
      <alignment vertical="center" wrapText="1"/>
    </xf>
    <xf numFmtId="0" fontId="32" fillId="0" borderId="0" xfId="0" applyFont="1" applyAlignment="1">
      <alignment horizontal="justify" vertical="center" wrapText="1"/>
    </xf>
    <xf numFmtId="0" fontId="31" fillId="0" borderId="0" xfId="0" applyFont="1" applyAlignment="1">
      <alignment vertical="center" shrinkToFit="1"/>
    </xf>
    <xf numFmtId="0" fontId="28" fillId="0" borderId="125" xfId="0" applyFont="1" applyBorder="1">
      <alignment vertical="center"/>
    </xf>
    <xf numFmtId="179" fontId="28" fillId="7" borderId="5" xfId="0" applyNumberFormat="1" applyFont="1" applyFill="1" applyBorder="1" applyAlignment="1" applyProtection="1">
      <alignment horizontal="center" vertical="center" shrinkToFit="1"/>
      <protection locked="0"/>
    </xf>
    <xf numFmtId="179" fontId="28" fillId="7" borderId="26" xfId="0" applyNumberFormat="1" applyFont="1" applyFill="1" applyBorder="1" applyAlignment="1" applyProtection="1">
      <alignment horizontal="center" vertical="center" shrinkToFit="1"/>
      <protection locked="0"/>
    </xf>
    <xf numFmtId="179" fontId="28" fillId="7" borderId="43" xfId="0" applyNumberFormat="1" applyFont="1" applyFill="1" applyBorder="1" applyAlignment="1" applyProtection="1">
      <alignment horizontal="center" vertical="center" shrinkToFit="1"/>
      <protection locked="0"/>
    </xf>
    <xf numFmtId="0" fontId="5" fillId="5" borderId="57" xfId="0" applyFont="1" applyFill="1" applyBorder="1" applyAlignment="1">
      <alignment horizontal="center" vertical="center"/>
    </xf>
    <xf numFmtId="184" fontId="5" fillId="5" borderId="77" xfId="0" applyNumberFormat="1" applyFont="1" applyFill="1" applyBorder="1" applyAlignment="1">
      <alignment horizontal="center" vertical="center"/>
    </xf>
    <xf numFmtId="185" fontId="5" fillId="5" borderId="51" xfId="0" applyNumberFormat="1" applyFont="1" applyFill="1" applyBorder="1" applyAlignment="1">
      <alignment horizontal="center" vertical="center"/>
    </xf>
    <xf numFmtId="0" fontId="5" fillId="5" borderId="102" xfId="0" applyFont="1" applyFill="1" applyBorder="1" applyAlignment="1">
      <alignment horizontal="center" vertical="center"/>
    </xf>
    <xf numFmtId="0" fontId="5" fillId="5" borderId="41" xfId="0" applyFont="1" applyFill="1" applyBorder="1" applyAlignment="1">
      <alignment horizontal="center" vertical="center"/>
    </xf>
    <xf numFmtId="0" fontId="19" fillId="0" borderId="0" xfId="0" applyFont="1" applyAlignment="1"/>
    <xf numFmtId="0" fontId="37" fillId="5" borderId="0" xfId="0" applyFont="1" applyFill="1">
      <alignment vertical="center"/>
    </xf>
    <xf numFmtId="0" fontId="37" fillId="5" borderId="26" xfId="0" applyFont="1" applyFill="1" applyBorder="1" applyAlignment="1">
      <alignment horizontal="center" vertical="center"/>
    </xf>
    <xf numFmtId="0" fontId="37" fillId="5" borderId="26" xfId="0" applyFont="1" applyFill="1" applyBorder="1" applyAlignment="1">
      <alignment vertical="center" shrinkToFit="1"/>
    </xf>
    <xf numFmtId="0" fontId="37" fillId="5" borderId="110" xfId="0" applyFont="1" applyFill="1" applyBorder="1" applyAlignment="1">
      <alignment horizontal="center" vertical="center" shrinkToFit="1"/>
    </xf>
    <xf numFmtId="0" fontId="28" fillId="5" borderId="1" xfId="0" applyFont="1" applyFill="1" applyBorder="1" applyAlignment="1">
      <alignment horizontal="center" vertical="center"/>
    </xf>
    <xf numFmtId="0" fontId="28" fillId="5" borderId="82" xfId="0" applyFont="1" applyFill="1" applyBorder="1" applyAlignment="1">
      <alignment horizontal="center" vertical="center"/>
    </xf>
    <xf numFmtId="0" fontId="28" fillId="5" borderId="30" xfId="0" applyFont="1" applyFill="1" applyBorder="1" applyAlignment="1">
      <alignment horizontal="center" vertical="center"/>
    </xf>
    <xf numFmtId="0" fontId="37" fillId="5" borderId="30" xfId="0" applyFont="1" applyFill="1" applyBorder="1" applyAlignment="1">
      <alignment horizontal="center" vertical="center"/>
    </xf>
    <xf numFmtId="0" fontId="37" fillId="5" borderId="73" xfId="0" applyFont="1" applyFill="1" applyBorder="1" applyAlignment="1">
      <alignment horizontal="center" vertical="center"/>
    </xf>
    <xf numFmtId="0" fontId="28" fillId="5" borderId="7" xfId="0" applyFont="1" applyFill="1" applyBorder="1">
      <alignment vertical="center"/>
    </xf>
    <xf numFmtId="0" fontId="28" fillId="5" borderId="39" xfId="0" applyFont="1" applyFill="1" applyBorder="1">
      <alignment vertical="center"/>
    </xf>
    <xf numFmtId="0" fontId="37" fillId="5" borderId="34" xfId="0" applyFont="1" applyFill="1" applyBorder="1">
      <alignment vertical="center"/>
    </xf>
    <xf numFmtId="0" fontId="37" fillId="5" borderId="42" xfId="0" applyFont="1" applyFill="1" applyBorder="1">
      <alignment vertical="center"/>
    </xf>
    <xf numFmtId="0" fontId="28" fillId="5" borderId="5" xfId="0" applyFont="1" applyFill="1" applyBorder="1">
      <alignment vertical="center"/>
    </xf>
    <xf numFmtId="0" fontId="37" fillId="5" borderId="26" xfId="0" applyFont="1" applyFill="1" applyBorder="1">
      <alignment vertical="center"/>
    </xf>
    <xf numFmtId="0" fontId="37" fillId="5" borderId="43" xfId="0" applyFont="1" applyFill="1" applyBorder="1">
      <alignment vertical="center"/>
    </xf>
    <xf numFmtId="0" fontId="28" fillId="5" borderId="26" xfId="0" applyFont="1" applyFill="1" applyBorder="1">
      <alignment vertical="center"/>
    </xf>
    <xf numFmtId="0" fontId="28" fillId="5" borderId="45" xfId="0" applyFont="1" applyFill="1" applyBorder="1">
      <alignment vertical="center"/>
    </xf>
    <xf numFmtId="0" fontId="37" fillId="5" borderId="46" xfId="0" applyFont="1" applyFill="1" applyBorder="1">
      <alignment vertical="center"/>
    </xf>
    <xf numFmtId="0" fontId="37" fillId="5" borderId="47" xfId="0" applyFont="1" applyFill="1" applyBorder="1">
      <alignment vertical="center"/>
    </xf>
    <xf numFmtId="0" fontId="15" fillId="0" borderId="34" xfId="0" applyFont="1" applyBorder="1" applyAlignment="1">
      <alignment horizontal="left" vertical="center" wrapText="1"/>
    </xf>
    <xf numFmtId="0" fontId="15" fillId="0" borderId="42" xfId="0" applyFont="1" applyBorder="1" applyAlignment="1">
      <alignment horizontal="left" vertical="center" wrapText="1"/>
    </xf>
    <xf numFmtId="0" fontId="0" fillId="0" borderId="34" xfId="0" applyFont="1" applyBorder="1" applyAlignment="1">
      <alignment horizontal="left" vertical="center" wrapText="1"/>
    </xf>
    <xf numFmtId="0" fontId="0" fillId="0" borderId="42" xfId="0" applyFont="1" applyBorder="1" applyAlignment="1">
      <alignment horizontal="left" vertical="center" wrapText="1"/>
    </xf>
    <xf numFmtId="0" fontId="36" fillId="5" borderId="48" xfId="0" applyFont="1" applyFill="1" applyBorder="1" applyAlignment="1">
      <alignment horizontal="center" vertical="center"/>
    </xf>
    <xf numFmtId="0" fontId="36" fillId="5" borderId="68" xfId="0" applyFont="1" applyFill="1" applyBorder="1" applyAlignment="1">
      <alignment horizontal="center" vertical="center"/>
    </xf>
    <xf numFmtId="0" fontId="0" fillId="0" borderId="97" xfId="0" applyFont="1" applyBorder="1" applyAlignment="1">
      <alignment horizontal="left" vertical="center" wrapText="1"/>
    </xf>
    <xf numFmtId="0" fontId="0" fillId="0" borderId="68" xfId="0" applyFont="1" applyBorder="1" applyAlignment="1">
      <alignment horizontal="left" vertical="center" wrapText="1"/>
    </xf>
    <xf numFmtId="0" fontId="21" fillId="8" borderId="69" xfId="0" applyFont="1" applyFill="1" applyBorder="1" applyAlignment="1">
      <alignment horizontal="center" vertical="center"/>
    </xf>
    <xf numFmtId="0" fontId="21" fillId="8" borderId="70" xfId="0" applyFont="1" applyFill="1" applyBorder="1" applyAlignment="1">
      <alignment horizontal="center" vertical="center"/>
    </xf>
    <xf numFmtId="0" fontId="36" fillId="5" borderId="69" xfId="0" applyFont="1" applyFill="1" applyBorder="1" applyAlignment="1">
      <alignment horizontal="center" vertical="center"/>
    </xf>
    <xf numFmtId="0" fontId="36" fillId="5" borderId="70" xfId="0" applyFont="1" applyFill="1" applyBorder="1" applyAlignment="1">
      <alignment horizontal="center" vertical="center"/>
    </xf>
    <xf numFmtId="0" fontId="36" fillId="5" borderId="44" xfId="0" applyFont="1" applyFill="1" applyBorder="1" applyAlignment="1">
      <alignment horizontal="center" vertical="center"/>
    </xf>
    <xf numFmtId="0" fontId="36" fillId="5" borderId="67" xfId="0" applyFont="1" applyFill="1" applyBorder="1" applyAlignment="1">
      <alignment horizontal="center" vertical="center"/>
    </xf>
    <xf numFmtId="0" fontId="15" fillId="0" borderId="26" xfId="0" applyFont="1" applyBorder="1" applyAlignment="1">
      <alignment vertical="center" wrapText="1"/>
    </xf>
    <xf numFmtId="0" fontId="15" fillId="0" borderId="43" xfId="0" applyFont="1" applyBorder="1" applyAlignment="1">
      <alignment vertical="center" wrapText="1"/>
    </xf>
    <xf numFmtId="0" fontId="0" fillId="0" borderId="26" xfId="0" applyFont="1" applyBorder="1" applyAlignment="1">
      <alignment horizontal="left" vertical="center" wrapText="1"/>
    </xf>
    <xf numFmtId="0" fontId="0" fillId="0" borderId="43" xfId="0" applyFont="1" applyBorder="1" applyAlignment="1">
      <alignment horizontal="left" vertical="center" wrapText="1"/>
    </xf>
    <xf numFmtId="0" fontId="15" fillId="0" borderId="26" xfId="0" applyFont="1" applyBorder="1" applyAlignment="1">
      <alignment horizontal="left" vertical="center" wrapText="1"/>
    </xf>
    <xf numFmtId="0" fontId="15" fillId="0" borderId="43" xfId="0" applyFont="1" applyBorder="1" applyAlignment="1">
      <alignment horizontal="left" vertical="center" wrapText="1"/>
    </xf>
    <xf numFmtId="0" fontId="21" fillId="8" borderId="9" xfId="0" applyFont="1" applyFill="1" applyBorder="1" applyAlignment="1">
      <alignment horizontal="center" vertical="center" wrapText="1"/>
    </xf>
    <xf numFmtId="0" fontId="21" fillId="8" borderId="2" xfId="0" applyFont="1" applyFill="1" applyBorder="1" applyAlignment="1">
      <alignment horizontal="center" vertical="center" wrapText="1"/>
    </xf>
    <xf numFmtId="0" fontId="21" fillId="8" borderId="11" xfId="0" applyFont="1" applyFill="1" applyBorder="1" applyAlignment="1">
      <alignment horizontal="center" vertical="center" wrapText="1"/>
    </xf>
    <xf numFmtId="0" fontId="21" fillId="8" borderId="3" xfId="0" applyFont="1" applyFill="1" applyBorder="1" applyAlignment="1">
      <alignment horizontal="center" vertical="center" wrapText="1"/>
    </xf>
    <xf numFmtId="0" fontId="21" fillId="8" borderId="8" xfId="0" applyFont="1" applyFill="1" applyBorder="1" applyAlignment="1">
      <alignment horizontal="center" vertical="center" wrapText="1"/>
    </xf>
    <xf numFmtId="0" fontId="21" fillId="8" borderId="4" xfId="0" applyFont="1" applyFill="1" applyBorder="1" applyAlignment="1">
      <alignment horizontal="center" vertical="center" wrapText="1"/>
    </xf>
    <xf numFmtId="0" fontId="21" fillId="8" borderId="48" xfId="0" applyFont="1" applyFill="1" applyBorder="1" applyAlignment="1">
      <alignment horizontal="center" vertical="center"/>
    </xf>
    <xf numFmtId="0" fontId="21" fillId="8" borderId="68" xfId="0" applyFont="1" applyFill="1" applyBorder="1" applyAlignment="1">
      <alignment horizontal="center" vertical="center"/>
    </xf>
    <xf numFmtId="0" fontId="0" fillId="0" borderId="72" xfId="0" applyFont="1" applyBorder="1" applyAlignment="1">
      <alignment horizontal="left" vertical="center" wrapText="1"/>
    </xf>
    <xf numFmtId="0" fontId="0" fillId="0" borderId="10" xfId="0" applyFont="1" applyBorder="1" applyAlignment="1">
      <alignment horizontal="left" vertical="center" wrapText="1"/>
    </xf>
    <xf numFmtId="0" fontId="0" fillId="0" borderId="2" xfId="0" applyFont="1" applyBorder="1" applyAlignment="1">
      <alignment horizontal="lef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0" fillId="0" borderId="98" xfId="0" applyFont="1" applyBorder="1" applyAlignment="1">
      <alignment vertical="center" wrapText="1"/>
    </xf>
    <xf numFmtId="0" fontId="0" fillId="0" borderId="97" xfId="0" applyFont="1" applyBorder="1" applyAlignment="1">
      <alignment vertical="center" wrapText="1"/>
    </xf>
    <xf numFmtId="0" fontId="0" fillId="0" borderId="68" xfId="0" applyFont="1" applyBorder="1" applyAlignment="1">
      <alignment vertical="center" wrapText="1"/>
    </xf>
    <xf numFmtId="0" fontId="0" fillId="0" borderId="30" xfId="0" applyFont="1" applyBorder="1" applyAlignment="1">
      <alignment vertical="center" wrapText="1"/>
    </xf>
    <xf numFmtId="0" fontId="0" fillId="0" borderId="73" xfId="0" applyFont="1" applyBorder="1" applyAlignment="1">
      <alignment vertical="center" wrapText="1"/>
    </xf>
    <xf numFmtId="0" fontId="0" fillId="0" borderId="46" xfId="0" applyFont="1" applyBorder="1" applyAlignment="1">
      <alignment horizontal="left" vertical="center" wrapText="1"/>
    </xf>
    <xf numFmtId="0" fontId="0" fillId="0" borderId="47" xfId="0" applyFont="1" applyBorder="1" applyAlignment="1">
      <alignment horizontal="left" vertical="center" wrapText="1"/>
    </xf>
    <xf numFmtId="0" fontId="0" fillId="0" borderId="39" xfId="0" applyFont="1" applyBorder="1" applyAlignment="1">
      <alignment horizontal="left" vertical="center" wrapText="1"/>
    </xf>
    <xf numFmtId="0" fontId="0" fillId="0" borderId="40" xfId="0" applyFont="1" applyBorder="1" applyAlignment="1">
      <alignment horizontal="left" vertical="center" wrapText="1"/>
    </xf>
    <xf numFmtId="0" fontId="0" fillId="0" borderId="67" xfId="0" applyFont="1" applyBorder="1" applyAlignment="1">
      <alignment horizontal="left" vertical="center" wrapText="1"/>
    </xf>
    <xf numFmtId="0" fontId="36" fillId="5" borderId="64" xfId="0" applyFont="1" applyFill="1" applyBorder="1" applyAlignment="1">
      <alignment horizontal="center" vertical="center"/>
    </xf>
    <xf numFmtId="0" fontId="36" fillId="5" borderId="65" xfId="0" applyFont="1" applyFill="1" applyBorder="1" applyAlignment="1">
      <alignment horizontal="center" vertical="center"/>
    </xf>
    <xf numFmtId="0" fontId="21" fillId="8" borderId="38" xfId="0" applyFont="1" applyFill="1" applyBorder="1" applyAlignment="1">
      <alignment horizontal="center" vertical="center" wrapText="1"/>
    </xf>
    <xf numFmtId="0" fontId="21" fillId="8" borderId="37" xfId="0" applyFont="1" applyFill="1" applyBorder="1" applyAlignment="1">
      <alignment horizontal="center" vertical="center" wrapText="1"/>
    </xf>
    <xf numFmtId="0" fontId="0" fillId="0" borderId="58" xfId="0" applyFont="1" applyBorder="1" applyAlignment="1">
      <alignment horizontal="left" vertical="center" wrapText="1"/>
    </xf>
    <xf numFmtId="0" fontId="0" fillId="0" borderId="59" xfId="0" applyFont="1" applyBorder="1" applyAlignment="1">
      <alignment horizontal="left" vertical="center" wrapText="1"/>
    </xf>
    <xf numFmtId="0" fontId="0" fillId="0" borderId="60" xfId="0" applyFont="1" applyBorder="1" applyAlignment="1">
      <alignment horizontal="left" vertical="center" wrapText="1"/>
    </xf>
    <xf numFmtId="0" fontId="0" fillId="0" borderId="62" xfId="0" applyFont="1" applyBorder="1" applyAlignment="1">
      <alignment horizontal="left" vertical="center" wrapText="1"/>
    </xf>
    <xf numFmtId="0" fontId="0" fillId="0" borderId="86" xfId="0" applyFont="1" applyBorder="1" applyAlignment="1">
      <alignment horizontal="left" vertical="center" wrapText="1"/>
    </xf>
    <xf numFmtId="0" fontId="0" fillId="0" borderId="70" xfId="0" applyFont="1" applyBorder="1" applyAlignment="1">
      <alignment horizontal="left" vertical="center" wrapText="1"/>
    </xf>
    <xf numFmtId="0" fontId="0" fillId="0" borderId="32" xfId="0" applyFont="1" applyBorder="1" applyAlignment="1">
      <alignment horizontal="left" vertical="center" wrapText="1"/>
    </xf>
    <xf numFmtId="0" fontId="0" fillId="0" borderId="92" xfId="0" applyFont="1" applyBorder="1" applyAlignment="1">
      <alignment horizontal="left" vertical="center" wrapText="1"/>
    </xf>
    <xf numFmtId="0" fontId="0" fillId="0" borderId="33" xfId="0" applyFont="1" applyBorder="1" applyAlignment="1">
      <alignment horizontal="left" vertical="center" wrapText="1"/>
    </xf>
    <xf numFmtId="0" fontId="0" fillId="0" borderId="71" xfId="0" applyFont="1" applyBorder="1" applyAlignment="1">
      <alignment horizontal="left" vertical="center" wrapText="1"/>
    </xf>
    <xf numFmtId="0" fontId="0" fillId="0" borderId="30" xfId="0" applyFont="1" applyBorder="1" applyAlignment="1">
      <alignment horizontal="left" vertical="center" wrapText="1"/>
    </xf>
    <xf numFmtId="0" fontId="0" fillId="0" borderId="73" xfId="0" applyFont="1" applyBorder="1" applyAlignment="1">
      <alignment horizontal="left" vertical="center" wrapText="1"/>
    </xf>
    <xf numFmtId="0" fontId="24" fillId="0" borderId="39"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0" fillId="0" borderId="0" xfId="0" applyFont="1" applyBorder="1" applyAlignment="1">
      <alignment horizontal="left" vertical="top" wrapText="1"/>
    </xf>
    <xf numFmtId="0" fontId="0" fillId="0" borderId="104" xfId="0" applyFont="1" applyBorder="1" applyAlignment="1">
      <alignment horizontal="left" vertical="center" wrapText="1"/>
    </xf>
    <xf numFmtId="0" fontId="0" fillId="0" borderId="105" xfId="0" applyFont="1" applyBorder="1" applyAlignment="1">
      <alignment horizontal="left" vertical="center" wrapText="1"/>
    </xf>
    <xf numFmtId="0" fontId="0" fillId="0" borderId="106" xfId="0" applyFont="1" applyBorder="1" applyAlignment="1">
      <alignment horizontal="left" vertical="center" wrapText="1"/>
    </xf>
    <xf numFmtId="0" fontId="15" fillId="0" borderId="32" xfId="0" applyFont="1" applyBorder="1" applyAlignment="1">
      <alignment horizontal="left" vertical="center" wrapText="1"/>
    </xf>
    <xf numFmtId="0" fontId="0" fillId="0" borderId="79" xfId="0" applyFont="1" applyBorder="1" applyAlignment="1">
      <alignment horizontal="left" vertical="center" wrapText="1"/>
    </xf>
    <xf numFmtId="0" fontId="0" fillId="0" borderId="88" xfId="0" applyFont="1" applyBorder="1" applyAlignment="1">
      <alignment horizontal="left" vertical="center" wrapText="1"/>
    </xf>
    <xf numFmtId="0" fontId="0" fillId="0" borderId="5"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89" xfId="0" applyFont="1" applyBorder="1" applyAlignment="1">
      <alignment horizontal="left" vertical="center" wrapText="1"/>
    </xf>
    <xf numFmtId="0" fontId="0" fillId="0" borderId="90" xfId="0" applyFont="1" applyBorder="1" applyAlignment="1">
      <alignment horizontal="left" vertical="center" wrapText="1"/>
    </xf>
    <xf numFmtId="0" fontId="0" fillId="0" borderId="91" xfId="0" applyFont="1" applyBorder="1" applyAlignment="1">
      <alignment horizontal="left" vertical="center" wrapText="1"/>
    </xf>
    <xf numFmtId="0" fontId="0" fillId="0" borderId="96" xfId="0" applyFont="1" applyBorder="1" applyAlignment="1">
      <alignment horizontal="left" vertical="center" wrapText="1"/>
    </xf>
    <xf numFmtId="0" fontId="0" fillId="0" borderId="93" xfId="0" applyFont="1" applyBorder="1" applyAlignment="1">
      <alignment horizontal="left" vertical="center" wrapText="1"/>
    </xf>
    <xf numFmtId="0" fontId="0" fillId="0" borderId="94" xfId="0" applyFont="1" applyBorder="1" applyAlignment="1">
      <alignment horizontal="left" vertical="center" wrapText="1"/>
    </xf>
    <xf numFmtId="0" fontId="15" fillId="0" borderId="29" xfId="0" applyFont="1" applyBorder="1" applyAlignment="1">
      <alignment horizontal="left" vertical="center" wrapText="1"/>
    </xf>
    <xf numFmtId="0" fontId="15" fillId="0" borderId="95" xfId="0" applyFont="1" applyBorder="1" applyAlignment="1">
      <alignment horizontal="left" vertical="center" wrapText="1"/>
    </xf>
    <xf numFmtId="0" fontId="0" fillId="5" borderId="26" xfId="0" applyFont="1" applyFill="1" applyBorder="1" applyAlignment="1">
      <alignment horizontal="left" vertical="center" wrapText="1"/>
    </xf>
    <xf numFmtId="0" fontId="0" fillId="5" borderId="39" xfId="0" applyFont="1" applyFill="1" applyBorder="1" applyAlignment="1">
      <alignment horizontal="left" vertical="center" wrapText="1"/>
    </xf>
    <xf numFmtId="0" fontId="0" fillId="0" borderId="9"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8" xfId="0" applyFont="1" applyBorder="1" applyAlignment="1">
      <alignment horizontal="center" vertical="center" wrapText="1"/>
    </xf>
    <xf numFmtId="0" fontId="0" fillId="0" borderId="85" xfId="0" applyFont="1" applyBorder="1" applyAlignment="1">
      <alignment horizontal="center" vertical="center" wrapText="1"/>
    </xf>
    <xf numFmtId="0" fontId="0" fillId="0" borderId="66" xfId="0" applyFont="1" applyBorder="1" applyAlignment="1">
      <alignment horizontal="center" vertical="center" wrapText="1"/>
    </xf>
    <xf numFmtId="0" fontId="0" fillId="0" borderId="49" xfId="0" applyFont="1" applyBorder="1" applyAlignment="1">
      <alignment horizontal="center" vertical="center" wrapText="1"/>
    </xf>
    <xf numFmtId="0" fontId="20" fillId="0" borderId="31" xfId="0" applyFont="1" applyBorder="1" applyAlignment="1">
      <alignment horizontal="left" vertical="center" wrapText="1"/>
    </xf>
    <xf numFmtId="0" fontId="12" fillId="0" borderId="31" xfId="0" applyFont="1" applyBorder="1" applyAlignment="1">
      <alignment horizontal="left" vertical="center" wrapText="1"/>
    </xf>
    <xf numFmtId="0" fontId="12" fillId="0" borderId="54" xfId="0" applyFont="1" applyBorder="1" applyAlignment="1">
      <alignment horizontal="left" vertical="center" wrapText="1"/>
    </xf>
    <xf numFmtId="0" fontId="20" fillId="0" borderId="35"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pplyAlignment="1">
      <alignment horizontal="left" vertical="center" wrapText="1"/>
    </xf>
    <xf numFmtId="0" fontId="0" fillId="0" borderId="39" xfId="0" applyFont="1" applyBorder="1" applyAlignment="1">
      <alignment vertical="center" wrapText="1"/>
    </xf>
    <xf numFmtId="0" fontId="0" fillId="0" borderId="40" xfId="0" applyFont="1" applyBorder="1" applyAlignment="1">
      <alignment vertical="center" wrapText="1"/>
    </xf>
    <xf numFmtId="0" fontId="0" fillId="0" borderId="57" xfId="0" applyFont="1" applyBorder="1" applyAlignment="1">
      <alignment horizontal="center" vertical="center"/>
    </xf>
    <xf numFmtId="0" fontId="0" fillId="0" borderId="51" xfId="0" applyFont="1" applyBorder="1" applyAlignment="1">
      <alignment horizontal="center" vertical="center"/>
    </xf>
    <xf numFmtId="176" fontId="0" fillId="2" borderId="82" xfId="0" applyNumberFormat="1" applyFont="1" applyFill="1" applyBorder="1" applyAlignment="1">
      <alignment horizontal="center" vertical="center"/>
    </xf>
    <xf numFmtId="176" fontId="0" fillId="2" borderId="37" xfId="0" applyNumberFormat="1" applyFont="1" applyFill="1" applyBorder="1" applyAlignment="1">
      <alignment horizontal="center" vertical="center"/>
    </xf>
    <xf numFmtId="0" fontId="0" fillId="0" borderId="65" xfId="0" applyFont="1" applyBorder="1" applyAlignment="1">
      <alignment horizontal="center" vertical="center"/>
    </xf>
    <xf numFmtId="0" fontId="0" fillId="0" borderId="23" xfId="0" applyFont="1" applyBorder="1" applyAlignment="1">
      <alignment horizontal="center" vertical="center"/>
    </xf>
    <xf numFmtId="0" fontId="0" fillId="0" borderId="25" xfId="0" applyFont="1" applyBorder="1" applyAlignment="1">
      <alignment horizontal="center" vertical="center"/>
    </xf>
    <xf numFmtId="0" fontId="0" fillId="0" borderId="63" xfId="0" applyFont="1" applyBorder="1" applyAlignment="1">
      <alignment horizontal="center" vertical="center"/>
    </xf>
    <xf numFmtId="176" fontId="0" fillId="2" borderId="83"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30" xfId="0" applyFont="1" applyFill="1" applyBorder="1" applyAlignment="1">
      <alignment horizontal="center" vertical="center"/>
    </xf>
    <xf numFmtId="0" fontId="0" fillId="0" borderId="26" xfId="0" applyFont="1" applyBorder="1" applyAlignment="1">
      <alignment horizontal="left" vertical="center"/>
    </xf>
    <xf numFmtId="0" fontId="0" fillId="0" borderId="43" xfId="0" applyFont="1" applyBorder="1" applyAlignment="1">
      <alignment horizontal="left" vertical="center"/>
    </xf>
    <xf numFmtId="0" fontId="15" fillId="0" borderId="98" xfId="0" applyFont="1" applyBorder="1" applyAlignment="1">
      <alignment horizontal="center" vertical="center"/>
    </xf>
    <xf numFmtId="0" fontId="15" fillId="0" borderId="97" xfId="0" applyFont="1" applyBorder="1" applyAlignment="1">
      <alignment horizontal="center" vertical="center"/>
    </xf>
    <xf numFmtId="0" fontId="15" fillId="0" borderId="68" xfId="0" applyFont="1" applyBorder="1" applyAlignment="1">
      <alignment horizontal="center" vertical="center"/>
    </xf>
    <xf numFmtId="0" fontId="0" fillId="0" borderId="38" xfId="0" applyFont="1" applyBorder="1" applyAlignment="1">
      <alignment horizontal="center" vertical="center"/>
    </xf>
    <xf numFmtId="0" fontId="0" fillId="0" borderId="37" xfId="0" applyFont="1" applyBorder="1" applyAlignment="1">
      <alignment horizontal="center" vertical="center"/>
    </xf>
    <xf numFmtId="0" fontId="0" fillId="0" borderId="11" xfId="0" applyFont="1" applyBorder="1" applyAlignment="1">
      <alignment horizontal="left" vertical="center" wrapText="1"/>
    </xf>
    <xf numFmtId="0" fontId="0" fillId="0" borderId="0" xfId="0" applyFont="1" applyBorder="1" applyAlignment="1">
      <alignment horizontal="left" vertical="center" wrapText="1"/>
    </xf>
    <xf numFmtId="0" fontId="0" fillId="0" borderId="3" xfId="0" applyFont="1" applyBorder="1" applyAlignment="1">
      <alignment horizontal="left" vertical="center" wrapText="1"/>
    </xf>
    <xf numFmtId="0" fontId="0" fillId="0" borderId="8" xfId="0" applyFont="1" applyBorder="1" applyAlignment="1">
      <alignment horizontal="left" vertical="center" wrapText="1"/>
    </xf>
    <xf numFmtId="0" fontId="0" fillId="0" borderId="6" xfId="0" applyFont="1" applyBorder="1" applyAlignment="1">
      <alignment horizontal="left" vertical="center" wrapText="1"/>
    </xf>
    <xf numFmtId="0" fontId="0" fillId="0" borderId="4" xfId="0" applyFont="1" applyBorder="1" applyAlignment="1">
      <alignment horizontal="left" vertical="center" wrapText="1"/>
    </xf>
    <xf numFmtId="0" fontId="13" fillId="0" borderId="0" xfId="0" applyFont="1" applyAlignment="1">
      <alignment horizontal="center" vertical="center"/>
    </xf>
    <xf numFmtId="0" fontId="14" fillId="0" borderId="77" xfId="0" applyFont="1" applyBorder="1" applyAlignment="1">
      <alignment horizontal="center" vertical="center"/>
    </xf>
    <xf numFmtId="0" fontId="0" fillId="0" borderId="99" xfId="0" applyFont="1" applyBorder="1" applyAlignment="1">
      <alignment horizontal="center" vertical="center"/>
    </xf>
    <xf numFmtId="0" fontId="0" fillId="0" borderId="100" xfId="0" applyFont="1" applyBorder="1" applyAlignment="1">
      <alignment horizontal="center" vertical="center"/>
    </xf>
    <xf numFmtId="0" fontId="0" fillId="0" borderId="101" xfId="0" applyFont="1" applyBorder="1" applyAlignment="1">
      <alignment horizontal="center" vertical="center"/>
    </xf>
    <xf numFmtId="0" fontId="5" fillId="5" borderId="78" xfId="0" applyFont="1" applyFill="1" applyBorder="1" applyAlignment="1">
      <alignment horizontal="center" vertical="center"/>
    </xf>
    <xf numFmtId="0" fontId="5" fillId="5" borderId="79" xfId="0" applyFont="1" applyFill="1" applyBorder="1" applyAlignment="1">
      <alignment horizontal="center" vertical="center"/>
    </xf>
    <xf numFmtId="0" fontId="5" fillId="5" borderId="80" xfId="0" applyFont="1" applyFill="1" applyBorder="1" applyAlignment="1">
      <alignment horizontal="center" vertical="center"/>
    </xf>
    <xf numFmtId="0" fontId="5" fillId="5" borderId="61" xfId="0" applyFont="1" applyFill="1" applyBorder="1" applyAlignment="1">
      <alignment horizontal="center" vertical="center"/>
    </xf>
    <xf numFmtId="0" fontId="5" fillId="5" borderId="56" xfId="0" applyFont="1" applyFill="1" applyBorder="1" applyAlignment="1">
      <alignment horizontal="center" vertical="center"/>
    </xf>
    <xf numFmtId="0" fontId="5" fillId="5" borderId="81" xfId="0" applyFont="1" applyFill="1" applyBorder="1" applyAlignment="1">
      <alignment horizontal="center" vertical="center"/>
    </xf>
    <xf numFmtId="0" fontId="5" fillId="5" borderId="39" xfId="0" applyFont="1" applyFill="1" applyBorder="1" applyAlignment="1">
      <alignment horizontal="left" vertical="center"/>
    </xf>
    <xf numFmtId="0" fontId="5" fillId="5" borderId="40" xfId="0" applyFont="1" applyFill="1" applyBorder="1" applyAlignment="1">
      <alignment horizontal="left" vertical="center"/>
    </xf>
    <xf numFmtId="0" fontId="5" fillId="5" borderId="41" xfId="0" applyFont="1" applyFill="1" applyBorder="1" applyAlignment="1">
      <alignment horizontal="left" vertical="center"/>
    </xf>
    <xf numFmtId="0" fontId="15" fillId="0" borderId="23" xfId="0" applyFont="1" applyBorder="1" applyAlignment="1">
      <alignment horizontal="left" vertical="center"/>
    </xf>
    <xf numFmtId="0" fontId="15" fillId="0" borderId="24" xfId="0" applyFont="1" applyBorder="1" applyAlignment="1">
      <alignment horizontal="left" vertical="center"/>
    </xf>
    <xf numFmtId="0" fontId="15" fillId="0" borderId="25" xfId="0" applyFont="1" applyBorder="1" applyAlignment="1">
      <alignment horizontal="left" vertical="center"/>
    </xf>
    <xf numFmtId="0" fontId="5" fillId="5" borderId="57" xfId="0" applyFont="1" applyFill="1" applyBorder="1" applyAlignment="1">
      <alignment horizontal="left" vertical="center"/>
    </xf>
    <xf numFmtId="0" fontId="5" fillId="5" borderId="77" xfId="0" applyFont="1" applyFill="1" applyBorder="1" applyAlignment="1">
      <alignment horizontal="left" vertical="center"/>
    </xf>
    <xf numFmtId="0" fontId="5" fillId="5" borderId="51" xfId="0" applyFont="1" applyFill="1" applyBorder="1" applyAlignment="1">
      <alignment horizontal="left" vertical="center"/>
    </xf>
    <xf numFmtId="0" fontId="17" fillId="0" borderId="0" xfId="0" applyNumberFormat="1" applyFont="1" applyAlignment="1">
      <alignment vertical="center" wrapText="1"/>
    </xf>
    <xf numFmtId="0" fontId="17" fillId="0" borderId="0" xfId="0" applyNumberFormat="1" applyFont="1" applyFill="1" applyAlignment="1">
      <alignment vertical="center" wrapText="1"/>
    </xf>
    <xf numFmtId="0" fontId="15" fillId="0" borderId="5" xfId="0" applyFont="1" applyBorder="1" applyAlignment="1">
      <alignment horizontal="center" vertical="center" wrapText="1"/>
    </xf>
    <xf numFmtId="0" fontId="15" fillId="0" borderId="26" xfId="0" applyFont="1" applyBorder="1" applyAlignment="1">
      <alignment horizontal="center" vertical="center"/>
    </xf>
    <xf numFmtId="0" fontId="15" fillId="8" borderId="32" xfId="0" applyFont="1" applyFill="1" applyBorder="1" applyAlignment="1">
      <alignment horizontal="center" vertical="center"/>
    </xf>
    <xf numFmtId="0" fontId="15" fillId="8" borderId="92" xfId="0" applyFont="1" applyFill="1" applyBorder="1" applyAlignment="1">
      <alignment horizontal="center" vertical="center"/>
    </xf>
    <xf numFmtId="0" fontId="15" fillId="0" borderId="45" xfId="0" applyFont="1" applyBorder="1" applyAlignment="1">
      <alignment horizontal="center" vertical="center" wrapText="1"/>
    </xf>
    <xf numFmtId="0" fontId="15" fillId="0" borderId="1" xfId="0" applyFont="1" applyBorder="1" applyAlignment="1">
      <alignment horizontal="center" vertical="center"/>
    </xf>
    <xf numFmtId="0" fontId="15" fillId="0" borderId="30" xfId="0" applyFont="1" applyBorder="1" applyAlignment="1">
      <alignment horizontal="center" vertical="center"/>
    </xf>
    <xf numFmtId="0" fontId="15" fillId="0" borderId="32" xfId="0" applyFont="1" applyBorder="1" applyAlignment="1">
      <alignment horizontal="center" vertical="center" wrapText="1"/>
    </xf>
    <xf numFmtId="0" fontId="15" fillId="0" borderId="31" xfId="0" applyFont="1" applyBorder="1" applyAlignment="1">
      <alignment horizontal="center" vertical="center"/>
    </xf>
    <xf numFmtId="0" fontId="15" fillId="0" borderId="29" xfId="0" applyFont="1" applyBorder="1" applyAlignment="1">
      <alignment horizontal="center" vertical="center"/>
    </xf>
    <xf numFmtId="0" fontId="15" fillId="0" borderId="39" xfId="0" applyFont="1" applyBorder="1" applyAlignment="1">
      <alignment horizontal="center" vertical="center" shrinkToFit="1"/>
    </xf>
    <xf numFmtId="0" fontId="15" fillId="0" borderId="41" xfId="0" applyFont="1" applyBorder="1" applyAlignment="1">
      <alignment horizontal="center" vertical="center" shrinkToFit="1"/>
    </xf>
    <xf numFmtId="0" fontId="16" fillId="0" borderId="24" xfId="0" applyFont="1" applyBorder="1" applyAlignment="1">
      <alignment horizontal="center" vertical="center"/>
    </xf>
    <xf numFmtId="0" fontId="15" fillId="0" borderId="39" xfId="0" applyFont="1" applyBorder="1" applyAlignment="1">
      <alignment horizontal="left" vertical="center" wrapText="1"/>
    </xf>
    <xf numFmtId="0" fontId="0" fillId="0" borderId="40" xfId="0" applyFont="1" applyBorder="1" applyAlignment="1">
      <alignment horizontal="left" vertical="center"/>
    </xf>
    <xf numFmtId="0" fontId="0" fillId="0" borderId="41" xfId="0" applyFont="1" applyBorder="1" applyAlignment="1">
      <alignment horizontal="left" vertical="center"/>
    </xf>
    <xf numFmtId="0" fontId="15" fillId="8" borderId="82" xfId="0" applyFont="1" applyFill="1" applyBorder="1" applyAlignment="1">
      <alignment horizontal="center" vertical="center"/>
    </xf>
    <xf numFmtId="0" fontId="15" fillId="8" borderId="87" xfId="0" applyFont="1" applyFill="1" applyBorder="1" applyAlignment="1">
      <alignment horizontal="center" vertical="center"/>
    </xf>
    <xf numFmtId="0" fontId="15" fillId="8" borderId="37" xfId="0" applyFont="1" applyFill="1" applyBorder="1" applyAlignment="1">
      <alignment horizontal="center" vertical="center"/>
    </xf>
    <xf numFmtId="0" fontId="15" fillId="0" borderId="98" xfId="0" applyFont="1" applyBorder="1" applyAlignment="1">
      <alignment horizontal="center" vertical="center" wrapText="1"/>
    </xf>
    <xf numFmtId="0" fontId="15" fillId="0" borderId="97" xfId="0" applyFont="1" applyBorder="1" applyAlignment="1">
      <alignment horizontal="center" vertical="center" wrapText="1"/>
    </xf>
    <xf numFmtId="0" fontId="15" fillId="0" borderId="103" xfId="0" applyFont="1" applyBorder="1" applyAlignment="1">
      <alignment horizontal="center" vertical="center" wrapText="1"/>
    </xf>
    <xf numFmtId="0" fontId="15" fillId="0" borderId="103" xfId="0" applyFont="1" applyBorder="1" applyAlignment="1">
      <alignment horizontal="center" vertical="center"/>
    </xf>
    <xf numFmtId="0" fontId="26" fillId="0" borderId="16" xfId="0" applyFont="1" applyBorder="1" applyAlignment="1">
      <alignment horizontal="center" vertical="center"/>
    </xf>
    <xf numFmtId="0" fontId="26" fillId="0" borderId="0" xfId="0" applyFont="1" applyBorder="1" applyAlignment="1">
      <alignment horizontal="center" vertical="center"/>
    </xf>
    <xf numFmtId="0" fontId="0" fillId="0" borderId="0" xfId="0" applyFont="1" applyBorder="1" applyAlignment="1">
      <alignment horizontal="center" vertical="center"/>
    </xf>
    <xf numFmtId="0" fontId="0"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0" xfId="0" applyFont="1" applyBorder="1" applyAlignment="1">
      <alignment horizontal="center" vertical="center"/>
    </xf>
    <xf numFmtId="0" fontId="15" fillId="0" borderId="0" xfId="0" applyFont="1" applyBorder="1" applyAlignment="1">
      <alignment horizontal="left" vertical="top" wrapText="1"/>
    </xf>
    <xf numFmtId="0" fontId="15" fillId="0" borderId="15" xfId="0" applyFont="1" applyBorder="1" applyAlignment="1">
      <alignment horizontal="left" vertical="top" wrapText="1"/>
    </xf>
    <xf numFmtId="0" fontId="36" fillId="5" borderId="38" xfId="0" applyFont="1" applyFill="1" applyBorder="1" applyAlignment="1">
      <alignment horizontal="center" vertical="center"/>
    </xf>
    <xf numFmtId="0" fontId="36" fillId="5" borderId="37" xfId="0" applyFont="1" applyFill="1" applyBorder="1" applyAlignment="1">
      <alignment horizontal="center" vertical="center"/>
    </xf>
    <xf numFmtId="0" fontId="21" fillId="8" borderId="44" xfId="0" applyFont="1" applyFill="1" applyBorder="1" applyAlignment="1">
      <alignment horizontal="center" vertical="center"/>
    </xf>
    <xf numFmtId="0" fontId="21" fillId="8" borderId="67" xfId="0" applyFont="1" applyFill="1" applyBorder="1" applyAlignment="1">
      <alignment horizontal="center" vertical="center"/>
    </xf>
    <xf numFmtId="0" fontId="15" fillId="0" borderId="30" xfId="0" applyFont="1" applyBorder="1" applyAlignment="1">
      <alignment horizontal="left" vertical="center" wrapText="1"/>
    </xf>
    <xf numFmtId="0" fontId="15" fillId="0" borderId="73" xfId="0" applyFont="1" applyBorder="1" applyAlignment="1">
      <alignment horizontal="left" vertical="center" wrapText="1"/>
    </xf>
    <xf numFmtId="0" fontId="15" fillId="0" borderId="35" xfId="0" applyFont="1" applyBorder="1" applyAlignment="1">
      <alignment horizontal="left" vertical="center" wrapText="1"/>
    </xf>
    <xf numFmtId="0" fontId="15" fillId="0" borderId="50" xfId="0" applyFont="1" applyBorder="1" applyAlignment="1">
      <alignment horizontal="left" vertical="center" wrapText="1"/>
    </xf>
    <xf numFmtId="0" fontId="15" fillId="0" borderId="0" xfId="0" applyFont="1" applyBorder="1" applyAlignment="1">
      <alignment horizontal="left" vertical="center" wrapText="1"/>
    </xf>
    <xf numFmtId="0" fontId="0" fillId="0" borderId="82" xfId="0" applyFont="1" applyBorder="1" applyAlignment="1">
      <alignment horizontal="center" vertical="center"/>
    </xf>
    <xf numFmtId="0" fontId="0" fillId="0" borderId="83" xfId="0" applyFont="1" applyBorder="1" applyAlignment="1">
      <alignment horizontal="center" vertical="center"/>
    </xf>
    <xf numFmtId="0" fontId="0" fillId="0" borderId="62" xfId="0" applyFont="1" applyBorder="1" applyAlignment="1">
      <alignment horizontal="center" vertical="center"/>
    </xf>
    <xf numFmtId="0" fontId="0" fillId="0" borderId="70" xfId="0" applyFont="1" applyBorder="1" applyAlignment="1">
      <alignment horizontal="center" vertical="center"/>
    </xf>
    <xf numFmtId="0" fontId="0" fillId="0" borderId="66" xfId="0" applyFont="1" applyBorder="1" applyAlignment="1">
      <alignment horizontal="center" vertical="center"/>
    </xf>
    <xf numFmtId="0" fontId="0" fillId="0" borderId="31" xfId="0" applyFont="1" applyBorder="1" applyAlignment="1">
      <alignment horizontal="center" vertical="center"/>
    </xf>
    <xf numFmtId="177" fontId="0" fillId="2" borderId="30" xfId="0" applyNumberFormat="1" applyFont="1" applyFill="1" applyBorder="1" applyAlignment="1">
      <alignment horizontal="right"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11"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0" borderId="4" xfId="0" applyFont="1" applyBorder="1" applyAlignment="1">
      <alignment horizontal="center" vertical="center"/>
    </xf>
    <xf numFmtId="0" fontId="0" fillId="0" borderId="32" xfId="0" applyFont="1" applyBorder="1" applyAlignment="1">
      <alignment horizontal="right" vertical="center"/>
    </xf>
    <xf numFmtId="177" fontId="0" fillId="2" borderId="73" xfId="0" applyNumberFormat="1" applyFont="1" applyFill="1" applyBorder="1" applyAlignment="1">
      <alignment horizontal="right" vertical="center"/>
    </xf>
    <xf numFmtId="0" fontId="0" fillId="0" borderId="33" xfId="0" applyFont="1" applyBorder="1" applyAlignment="1">
      <alignment horizontal="center" vertical="center"/>
    </xf>
    <xf numFmtId="0" fontId="0" fillId="0" borderId="34" xfId="0" applyFont="1" applyBorder="1" applyAlignment="1">
      <alignment horizontal="right" vertical="center"/>
    </xf>
    <xf numFmtId="0" fontId="0" fillId="0" borderId="42" xfId="0" applyFont="1" applyBorder="1" applyAlignment="1">
      <alignment horizontal="right" vertical="center"/>
    </xf>
    <xf numFmtId="0" fontId="0" fillId="0" borderId="52" xfId="0" applyFont="1" applyBorder="1" applyAlignment="1">
      <alignment horizontal="center" vertical="center"/>
    </xf>
    <xf numFmtId="177" fontId="0" fillId="4" borderId="35" xfId="0" applyNumberFormat="1" applyFont="1" applyFill="1" applyBorder="1" applyAlignment="1">
      <alignment horizontal="right" vertical="center"/>
    </xf>
    <xf numFmtId="177" fontId="0" fillId="3" borderId="35" xfId="0" applyNumberFormat="1" applyFont="1" applyFill="1" applyBorder="1" applyAlignment="1">
      <alignment horizontal="right" vertical="center"/>
    </xf>
    <xf numFmtId="0" fontId="0" fillId="0" borderId="92" xfId="0" applyFont="1" applyBorder="1" applyAlignment="1">
      <alignment horizontal="right" vertical="center"/>
    </xf>
    <xf numFmtId="0" fontId="0" fillId="0" borderId="29" xfId="0" applyFont="1" applyBorder="1" applyAlignment="1">
      <alignment horizontal="right" vertical="center"/>
    </xf>
    <xf numFmtId="0" fontId="0" fillId="0" borderId="36" xfId="0" applyFont="1" applyBorder="1" applyAlignment="1">
      <alignment horizontal="center" vertical="center"/>
    </xf>
    <xf numFmtId="0" fontId="0" fillId="0" borderId="29" xfId="0" applyFont="1" applyBorder="1" applyAlignment="1">
      <alignment horizontal="center" vertical="center"/>
    </xf>
    <xf numFmtId="0" fontId="0" fillId="0" borderId="84" xfId="0" applyFont="1" applyBorder="1" applyAlignment="1">
      <alignment horizontal="center" vertical="center"/>
    </xf>
    <xf numFmtId="0" fontId="0" fillId="0" borderId="71" xfId="0" applyFont="1" applyBorder="1" applyAlignment="1">
      <alignment horizontal="center" vertical="center"/>
    </xf>
    <xf numFmtId="0" fontId="0" fillId="3" borderId="1" xfId="0" applyFont="1" applyFill="1" applyBorder="1" applyAlignment="1">
      <alignment horizontal="center" vertical="center"/>
    </xf>
    <xf numFmtId="0" fontId="0" fillId="3" borderId="30" xfId="0" applyFont="1" applyFill="1" applyBorder="1" applyAlignment="1">
      <alignment horizontal="center" vertical="center"/>
    </xf>
    <xf numFmtId="177" fontId="0" fillId="3" borderId="82" xfId="0" applyNumberFormat="1" applyFont="1" applyFill="1" applyBorder="1" applyAlignment="1">
      <alignment horizontal="right" vertical="center"/>
    </xf>
    <xf numFmtId="177" fontId="0" fillId="3" borderId="83" xfId="0" applyNumberFormat="1" applyFont="1" applyFill="1" applyBorder="1" applyAlignment="1">
      <alignment horizontal="right" vertical="center"/>
    </xf>
    <xf numFmtId="0" fontId="15" fillId="0" borderId="74" xfId="0" applyFont="1" applyBorder="1" applyAlignment="1">
      <alignment horizontal="left" vertical="center" wrapText="1"/>
    </xf>
    <xf numFmtId="0" fontId="15" fillId="0" borderId="75" xfId="0" applyFont="1" applyBorder="1" applyAlignment="1">
      <alignment horizontal="left" vertical="center" wrapText="1"/>
    </xf>
    <xf numFmtId="0" fontId="15" fillId="0" borderId="76" xfId="0" applyFont="1" applyBorder="1" applyAlignment="1">
      <alignment horizontal="left" vertical="center" wrapText="1"/>
    </xf>
    <xf numFmtId="177" fontId="0" fillId="3" borderId="37" xfId="0" applyNumberFormat="1" applyFont="1" applyFill="1" applyBorder="1" applyAlignment="1">
      <alignment horizontal="right" vertical="center"/>
    </xf>
    <xf numFmtId="0" fontId="0" fillId="0" borderId="32" xfId="0" applyFont="1" applyBorder="1" applyAlignment="1">
      <alignment horizontal="center" vertical="center"/>
    </xf>
    <xf numFmtId="0" fontId="0" fillId="0" borderId="107" xfId="0" applyFont="1" applyBorder="1" applyAlignment="1">
      <alignment horizontal="center" vertical="center"/>
    </xf>
    <xf numFmtId="0" fontId="0" fillId="0" borderId="108" xfId="0" applyFont="1" applyBorder="1" applyAlignment="1">
      <alignment horizontal="center" vertical="center"/>
    </xf>
    <xf numFmtId="0" fontId="0" fillId="0" borderId="53" xfId="0" applyFont="1" applyBorder="1" applyAlignment="1">
      <alignment horizontal="center" vertical="center"/>
    </xf>
    <xf numFmtId="0" fontId="0" fillId="2" borderId="82" xfId="0" applyFont="1" applyFill="1" applyBorder="1" applyAlignment="1">
      <alignment horizontal="center" vertical="center"/>
    </xf>
    <xf numFmtId="0" fontId="0" fillId="0" borderId="109" xfId="0" applyFont="1" applyBorder="1" applyAlignment="1">
      <alignment horizontal="center" vertical="center"/>
    </xf>
    <xf numFmtId="0" fontId="0" fillId="3" borderId="82" xfId="0" applyFont="1" applyFill="1" applyBorder="1" applyAlignment="1">
      <alignment horizontal="center" vertical="center"/>
    </xf>
    <xf numFmtId="0" fontId="0" fillId="0" borderId="46" xfId="0" applyFont="1" applyBorder="1" applyAlignment="1">
      <alignment horizontal="right" vertical="center"/>
    </xf>
    <xf numFmtId="0" fontId="0" fillId="4" borderId="1" xfId="0" applyFont="1" applyFill="1" applyBorder="1" applyAlignment="1">
      <alignment horizontal="center" vertical="center"/>
    </xf>
    <xf numFmtId="0" fontId="0" fillId="4" borderId="82" xfId="0" applyFont="1" applyFill="1" applyBorder="1" applyAlignment="1">
      <alignment horizontal="center" vertical="center"/>
    </xf>
    <xf numFmtId="177" fontId="0" fillId="4" borderId="50" xfId="0" applyNumberFormat="1" applyFont="1" applyFill="1" applyBorder="1" applyAlignment="1">
      <alignment horizontal="right" vertical="center"/>
    </xf>
    <xf numFmtId="177" fontId="0" fillId="3" borderId="50" xfId="0" applyNumberFormat="1" applyFont="1" applyFill="1" applyBorder="1" applyAlignment="1">
      <alignment horizontal="right" vertical="center"/>
    </xf>
    <xf numFmtId="0" fontId="0" fillId="0" borderId="95" xfId="0" applyFont="1" applyBorder="1" applyAlignment="1">
      <alignment horizontal="right" vertical="center"/>
    </xf>
    <xf numFmtId="0" fontId="0" fillId="0" borderId="47" xfId="0" applyFont="1" applyBorder="1" applyAlignment="1">
      <alignment horizontal="right" vertical="center"/>
    </xf>
    <xf numFmtId="0" fontId="0" fillId="5" borderId="5" xfId="0" applyFont="1" applyFill="1" applyBorder="1" applyAlignment="1">
      <alignment horizontal="center" vertical="center" wrapText="1"/>
    </xf>
    <xf numFmtId="0" fontId="0" fillId="5" borderId="32" xfId="0" applyFont="1" applyFill="1" applyBorder="1" applyAlignment="1">
      <alignment horizontal="left" vertical="center" wrapText="1"/>
    </xf>
    <xf numFmtId="0" fontId="0" fillId="5" borderId="23" xfId="0" applyFont="1" applyFill="1" applyBorder="1" applyAlignment="1">
      <alignment horizontal="left" vertical="center" wrapText="1"/>
    </xf>
    <xf numFmtId="0" fontId="0" fillId="8" borderId="11" xfId="0" applyFont="1" applyFill="1" applyBorder="1" applyAlignment="1">
      <alignment horizontal="center" vertical="center" wrapText="1"/>
    </xf>
    <xf numFmtId="0" fontId="0" fillId="8" borderId="3" xfId="0" applyFont="1" applyFill="1" applyBorder="1" applyAlignment="1">
      <alignment horizontal="center" vertical="center" wrapText="1"/>
    </xf>
    <xf numFmtId="0" fontId="0" fillId="8" borderId="64" xfId="0" applyFont="1" applyFill="1" applyBorder="1" applyAlignment="1">
      <alignment horizontal="center" vertical="center" wrapText="1"/>
    </xf>
    <xf numFmtId="0" fontId="0" fillId="8" borderId="65" xfId="0" applyFont="1" applyFill="1" applyBorder="1" applyAlignment="1">
      <alignment horizontal="center" vertical="center" wrapText="1"/>
    </xf>
    <xf numFmtId="0" fontId="20" fillId="5" borderId="59" xfId="0" applyFont="1" applyFill="1" applyBorder="1" applyAlignment="1">
      <alignment horizontal="left" vertical="center" wrapText="1"/>
    </xf>
    <xf numFmtId="0" fontId="20" fillId="5" borderId="53" xfId="0" applyFont="1" applyFill="1" applyBorder="1" applyAlignment="1">
      <alignment horizontal="left" vertical="center" wrapText="1"/>
    </xf>
    <xf numFmtId="0" fontId="20" fillId="5" borderId="0" xfId="0" applyFont="1" applyFill="1" applyBorder="1" applyAlignment="1">
      <alignment horizontal="left" vertical="center" wrapText="1"/>
    </xf>
    <xf numFmtId="0" fontId="20" fillId="5" borderId="57" xfId="0" applyFont="1" applyFill="1" applyBorder="1" applyAlignment="1">
      <alignment horizontal="left" vertical="center" wrapText="1"/>
    </xf>
    <xf numFmtId="0" fontId="20" fillId="5" borderId="77" xfId="0" applyFont="1" applyFill="1" applyBorder="1" applyAlignment="1">
      <alignment horizontal="left" vertical="center" wrapText="1"/>
    </xf>
    <xf numFmtId="0" fontId="29" fillId="6" borderId="0" xfId="0" applyFont="1" applyFill="1" applyAlignment="1" applyProtection="1">
      <alignment horizontal="center" vertical="center"/>
      <protection locked="0"/>
    </xf>
    <xf numFmtId="0" fontId="29" fillId="7" borderId="0" xfId="0" applyFont="1" applyFill="1" applyAlignment="1" applyProtection="1">
      <alignment horizontal="center" vertical="center"/>
      <protection locked="0"/>
    </xf>
    <xf numFmtId="0" fontId="29" fillId="0" borderId="0" xfId="0" applyFont="1" applyAlignment="1">
      <alignment horizontal="center" vertical="center"/>
    </xf>
    <xf numFmtId="0" fontId="28" fillId="6" borderId="26" xfId="0" applyFont="1" applyFill="1" applyBorder="1" applyAlignment="1" applyProtection="1">
      <alignment horizontal="center" vertical="center"/>
      <protection locked="0"/>
    </xf>
    <xf numFmtId="0" fontId="28" fillId="7" borderId="39" xfId="0" applyFont="1" applyFill="1" applyBorder="1" applyAlignment="1" applyProtection="1">
      <alignment horizontal="center" vertical="center"/>
      <protection locked="0"/>
    </xf>
    <xf numFmtId="0" fontId="28" fillId="7" borderId="41" xfId="0" applyFont="1" applyFill="1" applyBorder="1" applyAlignment="1" applyProtection="1">
      <alignment horizontal="center" vertical="center"/>
      <protection locked="0"/>
    </xf>
    <xf numFmtId="0" fontId="28" fillId="5" borderId="39" xfId="0" applyFont="1" applyFill="1" applyBorder="1" applyAlignment="1">
      <alignment horizontal="center" vertical="center"/>
    </xf>
    <xf numFmtId="0" fontId="28" fillId="5" borderId="41" xfId="0" applyFont="1" applyFill="1" applyBorder="1" applyAlignment="1">
      <alignment horizontal="center" vertical="center"/>
    </xf>
    <xf numFmtId="0" fontId="28" fillId="0" borderId="112" xfId="0" applyFont="1" applyBorder="1" applyAlignment="1">
      <alignment horizontal="center" vertical="center"/>
    </xf>
    <xf numFmtId="0" fontId="28" fillId="0" borderId="114" xfId="0" applyFont="1" applyBorder="1" applyAlignment="1">
      <alignment horizontal="center" vertical="center"/>
    </xf>
    <xf numFmtId="0" fontId="28" fillId="0" borderId="115" xfId="0" applyFont="1" applyBorder="1" applyAlignment="1">
      <alignment horizontal="center" vertical="center"/>
    </xf>
    <xf numFmtId="0" fontId="28" fillId="0" borderId="10" xfId="0" applyFont="1" applyBorder="1" applyAlignment="1">
      <alignment horizontal="center" vertical="center" wrapText="1"/>
    </xf>
    <xf numFmtId="0" fontId="28" fillId="0" borderId="113" xfId="0" applyFont="1" applyBorder="1" applyAlignment="1">
      <alignment horizontal="center" vertical="center" wrapText="1"/>
    </xf>
    <xf numFmtId="0" fontId="28" fillId="0" borderId="0" xfId="0" applyFont="1" applyAlignment="1">
      <alignment horizontal="center" vertical="center" wrapText="1"/>
    </xf>
    <xf numFmtId="0" fontId="28" fillId="0" borderId="109"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16" xfId="0" applyFont="1" applyBorder="1" applyAlignment="1">
      <alignment horizontal="center" vertical="center" wrapText="1"/>
    </xf>
    <xf numFmtId="0" fontId="28" fillId="0" borderId="72" xfId="0" applyFont="1" applyBorder="1" applyAlignment="1">
      <alignment horizontal="center" vertical="center" wrapText="1"/>
    </xf>
    <xf numFmtId="0" fontId="28" fillId="0" borderId="53" xfId="0" applyFont="1" applyBorder="1" applyAlignment="1">
      <alignment horizontal="center" vertical="center" wrapText="1"/>
    </xf>
    <xf numFmtId="0" fontId="28" fillId="0" borderId="55"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9" xfId="0" quotePrefix="1" applyFont="1" applyBorder="1" applyAlignment="1">
      <alignment horizontal="center" vertical="center"/>
    </xf>
    <xf numFmtId="0" fontId="28" fillId="0" borderId="10" xfId="0" applyFont="1" applyBorder="1" applyAlignment="1">
      <alignment horizontal="center" vertical="center"/>
    </xf>
    <xf numFmtId="0" fontId="32" fillId="0" borderId="7" xfId="0" applyFont="1" applyBorder="1" applyAlignment="1">
      <alignment horizontal="center" vertical="center" wrapText="1"/>
    </xf>
    <xf numFmtId="0" fontId="32" fillId="0" borderId="4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52"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45" xfId="0" applyFont="1" applyBorder="1" applyAlignment="1">
      <alignment horizontal="center" vertical="center" wrapText="1"/>
    </xf>
    <xf numFmtId="0" fontId="32" fillId="0" borderId="47" xfId="0" applyFont="1" applyBorder="1" applyAlignment="1">
      <alignment horizontal="center" vertical="center" wrapText="1"/>
    </xf>
    <xf numFmtId="0" fontId="28" fillId="0" borderId="110" xfId="0" applyFont="1" applyBorder="1" applyAlignment="1">
      <alignment horizontal="center" vertical="center" wrapText="1"/>
    </xf>
    <xf numFmtId="0" fontId="28" fillId="0" borderId="112" xfId="0" applyFont="1" applyBorder="1" applyAlignment="1">
      <alignment horizontal="center" vertical="center" wrapText="1"/>
    </xf>
    <xf numFmtId="0" fontId="28" fillId="0" borderId="44" xfId="0" applyFont="1" applyBorder="1" applyAlignment="1">
      <alignment horizontal="center" vertical="center"/>
    </xf>
    <xf numFmtId="0" fontId="28" fillId="0" borderId="40" xfId="0" applyFont="1" applyBorder="1" applyAlignment="1">
      <alignment horizontal="center" vertical="center"/>
    </xf>
    <xf numFmtId="0" fontId="28" fillId="0" borderId="67" xfId="0" applyFont="1" applyBorder="1" applyAlignment="1">
      <alignment horizontal="center" vertical="center"/>
    </xf>
    <xf numFmtId="0" fontId="28" fillId="7" borderId="69" xfId="0" applyFont="1" applyFill="1" applyBorder="1" applyAlignment="1" applyProtection="1">
      <alignment horizontal="left" vertical="center" wrapText="1"/>
      <protection locked="0"/>
    </xf>
    <xf numFmtId="0" fontId="28" fillId="7" borderId="86" xfId="0" applyFont="1" applyFill="1" applyBorder="1" applyAlignment="1" applyProtection="1">
      <alignment horizontal="left" vertical="center" wrapText="1"/>
      <protection locked="0"/>
    </xf>
    <xf numFmtId="0" fontId="28" fillId="7" borderId="70" xfId="0" applyFont="1" applyFill="1" applyBorder="1" applyAlignment="1" applyProtection="1">
      <alignment horizontal="left" vertical="center" wrapText="1"/>
      <protection locked="0"/>
    </xf>
    <xf numFmtId="0" fontId="32" fillId="6" borderId="44" xfId="0" applyFont="1" applyFill="1" applyBorder="1" applyAlignment="1" applyProtection="1">
      <alignment horizontal="center" vertical="center" wrapText="1"/>
      <protection locked="0"/>
    </xf>
    <xf numFmtId="0" fontId="32" fillId="6" borderId="41" xfId="0" applyFont="1" applyFill="1" applyBorder="1" applyAlignment="1" applyProtection="1">
      <alignment horizontal="center" vertical="center" wrapText="1"/>
      <protection locked="0"/>
    </xf>
    <xf numFmtId="0" fontId="28" fillId="6" borderId="39" xfId="0" applyFont="1" applyFill="1" applyBorder="1" applyAlignment="1" applyProtection="1">
      <alignment horizontal="center" vertical="center" wrapText="1"/>
      <protection locked="0"/>
    </xf>
    <xf numFmtId="0" fontId="28" fillId="6" borderId="41" xfId="0" applyFont="1" applyFill="1" applyBorder="1" applyAlignment="1" applyProtection="1">
      <alignment horizontal="center" vertical="center" wrapText="1"/>
      <protection locked="0"/>
    </xf>
    <xf numFmtId="0" fontId="28" fillId="6" borderId="39" xfId="0" applyFont="1" applyFill="1" applyBorder="1" applyAlignment="1" applyProtection="1">
      <alignment horizontal="center" vertical="center" shrinkToFit="1"/>
      <protection locked="0"/>
    </xf>
    <xf numFmtId="0" fontId="28" fillId="6" borderId="40" xfId="0" applyFont="1" applyFill="1" applyBorder="1" applyAlignment="1" applyProtection="1">
      <alignment horizontal="center" vertical="center" shrinkToFit="1"/>
      <protection locked="0"/>
    </xf>
    <xf numFmtId="0" fontId="28" fillId="6" borderId="41" xfId="0" applyFont="1" applyFill="1" applyBorder="1" applyAlignment="1" applyProtection="1">
      <alignment horizontal="center" vertical="center" shrinkToFit="1"/>
      <protection locked="0"/>
    </xf>
    <xf numFmtId="0" fontId="28" fillId="7" borderId="39" xfId="0" applyFont="1" applyFill="1" applyBorder="1" applyAlignment="1" applyProtection="1">
      <alignment horizontal="center" vertical="center" wrapText="1"/>
      <protection locked="0"/>
    </xf>
    <xf numFmtId="0" fontId="28" fillId="7" borderId="40" xfId="0" applyFont="1" applyFill="1" applyBorder="1" applyAlignment="1" applyProtection="1">
      <alignment horizontal="center" vertical="center" wrapText="1"/>
      <protection locked="0"/>
    </xf>
    <xf numFmtId="0" fontId="28" fillId="7" borderId="67" xfId="0" applyFont="1" applyFill="1" applyBorder="1" applyAlignment="1" applyProtection="1">
      <alignment horizontal="center" vertical="center" wrapText="1"/>
      <protection locked="0"/>
    </xf>
    <xf numFmtId="179" fontId="29" fillId="5" borderId="44" xfId="0" applyNumberFormat="1" applyFont="1" applyFill="1" applyBorder="1" applyAlignment="1">
      <alignment horizontal="center" vertical="center" wrapText="1"/>
    </xf>
    <xf numFmtId="179" fontId="29" fillId="5" borderId="67" xfId="0" applyNumberFormat="1" applyFont="1" applyFill="1" applyBorder="1" applyAlignment="1">
      <alignment horizontal="center" vertical="center" wrapText="1"/>
    </xf>
    <xf numFmtId="179" fontId="29" fillId="5" borderId="44" xfId="3" applyNumberFormat="1" applyFont="1" applyFill="1" applyBorder="1" applyAlignment="1" applyProtection="1">
      <alignment horizontal="center" vertical="center" wrapText="1"/>
    </xf>
    <xf numFmtId="179" fontId="29" fillId="5" borderId="67" xfId="3" applyNumberFormat="1" applyFont="1" applyFill="1" applyBorder="1" applyAlignment="1" applyProtection="1">
      <alignment horizontal="center" vertical="center" wrapText="1"/>
    </xf>
    <xf numFmtId="0" fontId="28" fillId="7" borderId="44" xfId="0" applyFont="1" applyFill="1" applyBorder="1" applyAlignment="1" applyProtection="1">
      <alignment horizontal="left" vertical="center" wrapText="1"/>
      <protection locked="0"/>
    </xf>
    <xf numFmtId="0" fontId="28" fillId="7" borderId="40" xfId="0" applyFont="1" applyFill="1" applyBorder="1" applyAlignment="1" applyProtection="1">
      <alignment horizontal="left" vertical="center" wrapText="1"/>
      <protection locked="0"/>
    </xf>
    <xf numFmtId="0" fontId="28" fillId="7" borderId="67" xfId="0" applyFont="1" applyFill="1" applyBorder="1" applyAlignment="1" applyProtection="1">
      <alignment horizontal="left" vertical="center" wrapText="1"/>
      <protection locked="0"/>
    </xf>
    <xf numFmtId="0" fontId="32" fillId="6" borderId="69" xfId="0" applyFont="1" applyFill="1" applyBorder="1" applyAlignment="1" applyProtection="1">
      <alignment horizontal="center" vertical="center" wrapText="1"/>
      <protection locked="0"/>
    </xf>
    <xf numFmtId="0" fontId="32" fillId="6" borderId="84" xfId="0" applyFont="1" applyFill="1" applyBorder="1" applyAlignment="1" applyProtection="1">
      <alignment horizontal="center" vertical="center" wrapText="1"/>
      <protection locked="0"/>
    </xf>
    <xf numFmtId="0" fontId="28" fillId="6" borderId="62" xfId="0" applyFont="1" applyFill="1" applyBorder="1" applyAlignment="1" applyProtection="1">
      <alignment horizontal="center" vertical="center" wrapText="1"/>
      <protection locked="0"/>
    </xf>
    <xf numFmtId="0" fontId="28" fillId="6" borderId="84" xfId="0" applyFont="1" applyFill="1" applyBorder="1" applyAlignment="1" applyProtection="1">
      <alignment horizontal="center" vertical="center" wrapText="1"/>
      <protection locked="0"/>
    </xf>
    <xf numFmtId="0" fontId="28" fillId="6" borderId="62" xfId="0" applyFont="1" applyFill="1" applyBorder="1" applyAlignment="1" applyProtection="1">
      <alignment horizontal="center" vertical="center" shrinkToFit="1"/>
      <protection locked="0"/>
    </xf>
    <xf numFmtId="0" fontId="28" fillId="6" borderId="86" xfId="0" applyFont="1" applyFill="1" applyBorder="1" applyAlignment="1" applyProtection="1">
      <alignment horizontal="center" vertical="center" shrinkToFit="1"/>
      <protection locked="0"/>
    </xf>
    <xf numFmtId="0" fontId="28" fillId="6" borderId="84" xfId="0" applyFont="1" applyFill="1" applyBorder="1" applyAlignment="1" applyProtection="1">
      <alignment horizontal="center" vertical="center" shrinkToFit="1"/>
      <protection locked="0"/>
    </xf>
    <xf numFmtId="0" fontId="28" fillId="7" borderId="62" xfId="0" applyFont="1" applyFill="1" applyBorder="1" applyAlignment="1" applyProtection="1">
      <alignment horizontal="center" vertical="center" wrapText="1"/>
      <protection locked="0"/>
    </xf>
    <xf numFmtId="0" fontId="28" fillId="7" borderId="86" xfId="0" applyFont="1" applyFill="1" applyBorder="1" applyAlignment="1" applyProtection="1">
      <alignment horizontal="center" vertical="center" wrapText="1"/>
      <protection locked="0"/>
    </xf>
    <xf numFmtId="0" fontId="28" fillId="7" borderId="70" xfId="0" applyFont="1" applyFill="1" applyBorder="1" applyAlignment="1" applyProtection="1">
      <alignment horizontal="center" vertical="center" wrapText="1"/>
      <protection locked="0"/>
    </xf>
    <xf numFmtId="179" fontId="29" fillId="5" borderId="69" xfId="0" applyNumberFormat="1" applyFont="1" applyFill="1" applyBorder="1" applyAlignment="1">
      <alignment horizontal="center" vertical="center" wrapText="1"/>
    </xf>
    <xf numFmtId="179" fontId="29" fillId="5" borderId="70" xfId="0" applyNumberFormat="1" applyFont="1" applyFill="1" applyBorder="1" applyAlignment="1">
      <alignment horizontal="center" vertical="center" wrapText="1"/>
    </xf>
    <xf numFmtId="179" fontId="29" fillId="5" borderId="69" xfId="3" applyNumberFormat="1" applyFont="1" applyFill="1" applyBorder="1" applyAlignment="1" applyProtection="1">
      <alignment horizontal="center" vertical="center" wrapText="1"/>
    </xf>
    <xf numFmtId="179" fontId="29" fillId="5" borderId="70" xfId="3" applyNumberFormat="1" applyFont="1" applyFill="1" applyBorder="1" applyAlignment="1" applyProtection="1">
      <alignment horizontal="center" vertical="center" wrapText="1"/>
    </xf>
    <xf numFmtId="0" fontId="32" fillId="6" borderId="48" xfId="0" applyFont="1" applyFill="1" applyBorder="1" applyAlignment="1" applyProtection="1">
      <alignment horizontal="center" vertical="center" wrapText="1"/>
      <protection locked="0"/>
    </xf>
    <xf numFmtId="0" fontId="32" fillId="6" borderId="103" xfId="0" applyFont="1" applyFill="1" applyBorder="1" applyAlignment="1" applyProtection="1">
      <alignment horizontal="center" vertical="center" wrapText="1"/>
      <protection locked="0"/>
    </xf>
    <xf numFmtId="0" fontId="28" fillId="6" borderId="98" xfId="0" applyFont="1" applyFill="1" applyBorder="1" applyAlignment="1" applyProtection="1">
      <alignment horizontal="center" vertical="center" wrapText="1"/>
      <protection locked="0"/>
    </xf>
    <xf numFmtId="0" fontId="28" fillId="6" borderId="103" xfId="0" applyFont="1" applyFill="1" applyBorder="1" applyAlignment="1" applyProtection="1">
      <alignment horizontal="center" vertical="center" wrapText="1"/>
      <protection locked="0"/>
    </xf>
    <xf numFmtId="0" fontId="28" fillId="6" borderId="98" xfId="0" applyFont="1" applyFill="1" applyBorder="1" applyAlignment="1" applyProtection="1">
      <alignment horizontal="center" vertical="center" shrinkToFit="1"/>
      <protection locked="0"/>
    </xf>
    <xf numFmtId="0" fontId="28" fillId="6" borderId="97" xfId="0" applyFont="1" applyFill="1" applyBorder="1" applyAlignment="1" applyProtection="1">
      <alignment horizontal="center" vertical="center" shrinkToFit="1"/>
      <protection locked="0"/>
    </xf>
    <xf numFmtId="0" fontId="28" fillId="6" borderId="103" xfId="0" applyFont="1" applyFill="1" applyBorder="1" applyAlignment="1" applyProtection="1">
      <alignment horizontal="center" vertical="center" shrinkToFit="1"/>
      <protection locked="0"/>
    </xf>
    <xf numFmtId="0" fontId="28" fillId="7" borderId="98" xfId="0" applyFont="1" applyFill="1" applyBorder="1" applyAlignment="1" applyProtection="1">
      <alignment horizontal="center" vertical="center" wrapText="1"/>
      <protection locked="0"/>
    </xf>
    <xf numFmtId="0" fontId="28" fillId="7" borderId="97" xfId="0" applyFont="1" applyFill="1" applyBorder="1" applyAlignment="1" applyProtection="1">
      <alignment horizontal="center" vertical="center" wrapText="1"/>
      <protection locked="0"/>
    </xf>
    <xf numFmtId="0" fontId="28" fillId="7" borderId="68" xfId="0" applyFont="1" applyFill="1" applyBorder="1" applyAlignment="1" applyProtection="1">
      <alignment horizontal="center" vertical="center" wrapText="1"/>
      <protection locked="0"/>
    </xf>
    <xf numFmtId="179" fontId="29" fillId="5" borderId="48" xfId="0" applyNumberFormat="1" applyFont="1" applyFill="1" applyBorder="1" applyAlignment="1">
      <alignment horizontal="center" vertical="center" wrapText="1"/>
    </xf>
    <xf numFmtId="179" fontId="29" fillId="5" borderId="68" xfId="0" applyNumberFormat="1" applyFont="1" applyFill="1" applyBorder="1" applyAlignment="1">
      <alignment horizontal="center" vertical="center" wrapText="1"/>
    </xf>
    <xf numFmtId="179" fontId="29" fillId="5" borderId="48" xfId="3" applyNumberFormat="1" applyFont="1" applyFill="1" applyBorder="1" applyAlignment="1" applyProtection="1">
      <alignment horizontal="center" vertical="center" wrapText="1"/>
    </xf>
    <xf numFmtId="179" fontId="29" fillId="5" borderId="68" xfId="3" applyNumberFormat="1" applyFont="1" applyFill="1" applyBorder="1" applyAlignment="1" applyProtection="1">
      <alignment horizontal="center" vertical="center" wrapText="1"/>
    </xf>
    <xf numFmtId="0" fontId="28" fillId="7" borderId="48" xfId="0" applyFont="1" applyFill="1" applyBorder="1" applyAlignment="1" applyProtection="1">
      <alignment horizontal="left" vertical="center" wrapText="1"/>
      <protection locked="0"/>
    </xf>
    <xf numFmtId="0" fontId="28" fillId="7" borderId="97" xfId="0" applyFont="1" applyFill="1" applyBorder="1" applyAlignment="1" applyProtection="1">
      <alignment horizontal="left" vertical="center" wrapText="1"/>
      <protection locked="0"/>
    </xf>
    <xf numFmtId="0" fontId="28" fillId="7" borderId="68" xfId="0" applyFont="1" applyFill="1" applyBorder="1" applyAlignment="1" applyProtection="1">
      <alignment horizontal="left" vertical="center" wrapText="1"/>
      <protection locked="0"/>
    </xf>
    <xf numFmtId="0" fontId="31" fillId="0" borderId="39" xfId="0" applyFont="1" applyBorder="1" applyAlignment="1">
      <alignment horizontal="center" vertical="center"/>
    </xf>
    <xf numFmtId="0" fontId="31" fillId="0" borderId="40" xfId="0" applyFont="1" applyBorder="1" applyAlignment="1">
      <alignment horizontal="center" vertical="center"/>
    </xf>
    <xf numFmtId="0" fontId="31" fillId="0" borderId="41" xfId="0" applyFont="1" applyBorder="1" applyAlignment="1">
      <alignment horizontal="center" vertical="center"/>
    </xf>
    <xf numFmtId="181" fontId="31" fillId="0" borderId="39" xfId="0" applyNumberFormat="1" applyFont="1" applyBorder="1" applyAlignment="1">
      <alignment horizontal="right" vertical="center"/>
    </xf>
    <xf numFmtId="181" fontId="31" fillId="0" borderId="41" xfId="0" applyNumberFormat="1" applyFont="1" applyBorder="1" applyAlignment="1">
      <alignment horizontal="right" vertical="center"/>
    </xf>
    <xf numFmtId="181" fontId="31" fillId="0" borderId="39" xfId="3" applyNumberFormat="1" applyFont="1" applyFill="1" applyBorder="1" applyAlignment="1" applyProtection="1">
      <alignment horizontal="right" vertical="center"/>
    </xf>
    <xf numFmtId="181" fontId="31" fillId="0" borderId="41" xfId="3" applyNumberFormat="1" applyFont="1" applyFill="1" applyBorder="1" applyAlignment="1" applyProtection="1">
      <alignment horizontal="right" vertical="center"/>
    </xf>
    <xf numFmtId="181" fontId="31" fillId="7" borderId="39" xfId="0" applyNumberFormat="1" applyFont="1" applyFill="1" applyBorder="1" applyAlignment="1" applyProtection="1">
      <alignment horizontal="right" vertical="center"/>
      <protection locked="0"/>
    </xf>
    <xf numFmtId="181" fontId="31" fillId="7" borderId="41" xfId="0" applyNumberFormat="1" applyFont="1" applyFill="1" applyBorder="1" applyAlignment="1" applyProtection="1">
      <alignment horizontal="right" vertical="center"/>
      <protection locked="0"/>
    </xf>
    <xf numFmtId="0" fontId="31" fillId="0" borderId="0" xfId="0" applyFont="1" applyAlignment="1">
      <alignment horizontal="center" vertical="center"/>
    </xf>
    <xf numFmtId="0" fontId="31" fillId="0" borderId="77" xfId="0" applyFont="1" applyBorder="1" applyAlignment="1">
      <alignment horizontal="center" vertical="center"/>
    </xf>
    <xf numFmtId="0" fontId="32" fillId="0" borderId="0" xfId="0" applyFont="1" applyAlignment="1">
      <alignment horizontal="center" vertical="center" wrapText="1"/>
    </xf>
    <xf numFmtId="181" fontId="31" fillId="7" borderId="39" xfId="3" applyNumberFormat="1" applyFont="1" applyFill="1" applyBorder="1" applyAlignment="1" applyProtection="1">
      <alignment horizontal="right" vertical="center"/>
      <protection locked="0"/>
    </xf>
    <xf numFmtId="181" fontId="31" fillId="7" borderId="41" xfId="3" applyNumberFormat="1" applyFont="1" applyFill="1" applyBorder="1" applyAlignment="1" applyProtection="1">
      <alignment horizontal="right" vertical="center"/>
      <protection locked="0"/>
    </xf>
    <xf numFmtId="182" fontId="31" fillId="5" borderId="0" xfId="0" applyNumberFormat="1" applyFont="1" applyFill="1" applyAlignment="1">
      <alignment horizontal="center" vertical="center"/>
    </xf>
    <xf numFmtId="0" fontId="31" fillId="5" borderId="0" xfId="0" applyFont="1" applyFill="1" applyAlignment="1">
      <alignment horizontal="center" vertical="center"/>
    </xf>
    <xf numFmtId="0" fontId="31" fillId="5" borderId="0" xfId="0" applyFont="1" applyFill="1" applyAlignment="1">
      <alignment horizontal="right" vertical="center"/>
    </xf>
    <xf numFmtId="178" fontId="31" fillId="0" borderId="39" xfId="0" applyNumberFormat="1" applyFont="1" applyBorder="1" applyAlignment="1">
      <alignment horizontal="center" vertical="center"/>
    </xf>
    <xf numFmtId="178" fontId="31" fillId="0" borderId="40" xfId="0" applyNumberFormat="1" applyFont="1" applyBorder="1" applyAlignment="1">
      <alignment horizontal="center" vertical="center"/>
    </xf>
    <xf numFmtId="178" fontId="31" fillId="0" borderId="41" xfId="0" applyNumberFormat="1" applyFont="1" applyBorder="1" applyAlignment="1">
      <alignment horizontal="center" vertical="center"/>
    </xf>
    <xf numFmtId="183" fontId="31" fillId="5" borderId="39" xfId="0" applyNumberFormat="1" applyFont="1" applyFill="1" applyBorder="1" applyAlignment="1">
      <alignment horizontal="center" vertical="center"/>
    </xf>
    <xf numFmtId="183" fontId="31" fillId="5" borderId="40" xfId="0" applyNumberFormat="1" applyFont="1" applyFill="1" applyBorder="1" applyAlignment="1">
      <alignment horizontal="center" vertical="center"/>
    </xf>
    <xf numFmtId="183" fontId="31" fillId="5" borderId="41" xfId="0" applyNumberFormat="1" applyFont="1" applyFill="1" applyBorder="1" applyAlignment="1">
      <alignment horizontal="center" vertical="center"/>
    </xf>
    <xf numFmtId="0" fontId="31" fillId="7" borderId="39" xfId="0" applyFont="1" applyFill="1" applyBorder="1" applyAlignment="1" applyProtection="1">
      <alignment horizontal="center" vertical="center"/>
      <protection locked="0"/>
    </xf>
    <xf numFmtId="0" fontId="31" fillId="7" borderId="41" xfId="0" applyFont="1" applyFill="1" applyBorder="1" applyAlignment="1" applyProtection="1">
      <alignment horizontal="center" vertical="center"/>
      <protection locked="0"/>
    </xf>
    <xf numFmtId="181" fontId="31" fillId="0" borderId="39" xfId="0" applyNumberFormat="1" applyFont="1" applyBorder="1" applyAlignment="1">
      <alignment horizontal="center" vertical="center"/>
    </xf>
    <xf numFmtId="181" fontId="31" fillId="0" borderId="40" xfId="0" applyNumberFormat="1" applyFont="1" applyBorder="1" applyAlignment="1">
      <alignment horizontal="center" vertical="center"/>
    </xf>
    <xf numFmtId="181" fontId="31" fillId="0" borderId="41" xfId="0" applyNumberFormat="1" applyFont="1" applyBorder="1" applyAlignment="1">
      <alignment horizontal="center" vertical="center"/>
    </xf>
    <xf numFmtId="0" fontId="32" fillId="6" borderId="44" xfId="0" applyFont="1" applyFill="1" applyBorder="1" applyAlignment="1" applyProtection="1">
      <alignment horizontal="left" vertical="center" wrapText="1"/>
      <protection locked="0"/>
    </xf>
    <xf numFmtId="0" fontId="32" fillId="6" borderId="41" xfId="0" applyFont="1" applyFill="1" applyBorder="1" applyAlignment="1" applyProtection="1">
      <alignment horizontal="left" vertical="center" wrapText="1"/>
      <protection locked="0"/>
    </xf>
    <xf numFmtId="0" fontId="28" fillId="7" borderId="57" xfId="0" applyFont="1" applyFill="1" applyBorder="1" applyAlignment="1" applyProtection="1">
      <alignment horizontal="center" vertical="center"/>
      <protection locked="0"/>
    </xf>
    <xf numFmtId="0" fontId="28" fillId="7" borderId="51" xfId="0" applyFont="1" applyFill="1" applyBorder="1" applyAlignment="1" applyProtection="1">
      <alignment horizontal="center" vertical="center"/>
      <protection locked="0"/>
    </xf>
    <xf numFmtId="0" fontId="28" fillId="7" borderId="57" xfId="0" applyFont="1" applyFill="1" applyBorder="1" applyAlignment="1" applyProtection="1">
      <alignment horizontal="center" vertical="center" wrapText="1"/>
      <protection locked="0"/>
    </xf>
    <xf numFmtId="0" fontId="28" fillId="7" borderId="77" xfId="0" applyFont="1" applyFill="1" applyBorder="1" applyAlignment="1" applyProtection="1">
      <alignment horizontal="center" vertical="center" wrapText="1"/>
      <protection locked="0"/>
    </xf>
    <xf numFmtId="0" fontId="28" fillId="7" borderId="65" xfId="0" applyFont="1" applyFill="1" applyBorder="1" applyAlignment="1" applyProtection="1">
      <alignment horizontal="center" vertical="center" wrapText="1"/>
      <protection locked="0"/>
    </xf>
    <xf numFmtId="0" fontId="8" fillId="0" borderId="0" xfId="0" applyFont="1" applyAlignment="1">
      <alignment horizontal="center" vertical="center"/>
    </xf>
    <xf numFmtId="0" fontId="9" fillId="0" borderId="0" xfId="0" applyFont="1" applyAlignment="1">
      <alignment vertical="center" wrapText="1"/>
    </xf>
    <xf numFmtId="0" fontId="37" fillId="5" borderId="114" xfId="0" applyFont="1" applyFill="1" applyBorder="1" applyAlignment="1">
      <alignment horizontal="center" vertical="center"/>
    </xf>
    <xf numFmtId="0" fontId="37" fillId="5" borderId="115" xfId="0" applyFont="1" applyFill="1" applyBorder="1" applyAlignment="1">
      <alignment horizontal="center" vertical="center"/>
    </xf>
    <xf numFmtId="0" fontId="36" fillId="5" borderId="5" xfId="0" applyFont="1" applyFill="1" applyBorder="1" applyAlignment="1">
      <alignment horizontal="center" vertical="center"/>
    </xf>
    <xf numFmtId="0" fontId="36" fillId="5" borderId="43" xfId="0" applyFont="1" applyFill="1" applyBorder="1" applyAlignment="1">
      <alignment horizontal="center" vertical="center"/>
    </xf>
  </cellXfs>
  <cellStyles count="4">
    <cellStyle name="桁区切り" xfId="3" builtinId="6"/>
    <cellStyle name="標準" xfId="0" builtinId="0"/>
    <cellStyle name="標準 2" xfId="1" xr:uid="{00000000-0005-0000-0000-000001000000}"/>
    <cellStyle name="標準 3 2" xfId="2" xr:uid="{00000000-0005-0000-0000-000002000000}"/>
  </cellStyles>
  <dxfs count="6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19050</xdr:colOff>
      <xdr:row>21</xdr:row>
      <xdr:rowOff>66675</xdr:rowOff>
    </xdr:from>
    <xdr:to>
      <xdr:col>0</xdr:col>
      <xdr:colOff>238125</xdr:colOff>
      <xdr:row>21</xdr:row>
      <xdr:rowOff>238125</xdr:rowOff>
    </xdr:to>
    <xdr:pic>
      <xdr:nvPicPr>
        <xdr:cNvPr id="1456" name="Picture 1" descr="MCj04113200000[1]">
          <a:extLst>
            <a:ext uri="{FF2B5EF4-FFF2-40B4-BE49-F238E27FC236}">
              <a16:creationId xmlns:a16="http://schemas.microsoft.com/office/drawing/2014/main" id="{00000000-0008-0000-0000-0000B00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9172575"/>
          <a:ext cx="219075" cy="171450"/>
        </a:xfrm>
        <a:prstGeom prst="rect">
          <a:avLst/>
        </a:prstGeom>
        <a:noFill/>
        <a:ln w="9525">
          <a:noFill/>
          <a:miter lim="800000"/>
          <a:headEnd/>
          <a:tailEnd/>
        </a:ln>
      </xdr:spPr>
    </xdr:pic>
    <xdr:clientData/>
  </xdr:twoCellAnchor>
  <xdr:twoCellAnchor>
    <xdr:from>
      <xdr:col>0</xdr:col>
      <xdr:colOff>9524</xdr:colOff>
      <xdr:row>272</xdr:row>
      <xdr:rowOff>85726</xdr:rowOff>
    </xdr:from>
    <xdr:to>
      <xdr:col>1</xdr:col>
      <xdr:colOff>257174</xdr:colOff>
      <xdr:row>274</xdr:row>
      <xdr:rowOff>276226</xdr:rowOff>
    </xdr:to>
    <xdr:sp macro="" textlink="">
      <xdr:nvSpPr>
        <xdr:cNvPr id="8" name="AutoShape 3">
          <a:extLst>
            <a:ext uri="{FF2B5EF4-FFF2-40B4-BE49-F238E27FC236}">
              <a16:creationId xmlns:a16="http://schemas.microsoft.com/office/drawing/2014/main" id="{00000000-0008-0000-0000-000008000000}"/>
            </a:ext>
          </a:extLst>
        </xdr:cNvPr>
        <xdr:cNvSpPr>
          <a:spLocks noChangeArrowheads="1"/>
        </xdr:cNvSpPr>
      </xdr:nvSpPr>
      <xdr:spPr bwMode="auto">
        <a:xfrm>
          <a:off x="9524" y="167716201"/>
          <a:ext cx="962025" cy="609600"/>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0</xdr:col>
      <xdr:colOff>47625</xdr:colOff>
      <xdr:row>68</xdr:row>
      <xdr:rowOff>0</xdr:rowOff>
    </xdr:from>
    <xdr:to>
      <xdr:col>0</xdr:col>
      <xdr:colOff>266700</xdr:colOff>
      <xdr:row>68</xdr:row>
      <xdr:rowOff>0</xdr:rowOff>
    </xdr:to>
    <xdr:pic>
      <xdr:nvPicPr>
        <xdr:cNvPr id="13" name="Picture 1" descr="MCj04113200000[1]">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625" y="21793200"/>
          <a:ext cx="219075" cy="0"/>
        </a:xfrm>
        <a:prstGeom prst="rect">
          <a:avLst/>
        </a:prstGeom>
        <a:noFill/>
        <a:ln w="9525">
          <a:noFill/>
          <a:miter lim="800000"/>
          <a:headEnd/>
          <a:tailEnd/>
        </a:ln>
      </xdr:spPr>
    </xdr:pic>
    <xdr:clientData/>
  </xdr:twoCellAnchor>
  <xdr:twoCellAnchor>
    <xdr:from>
      <xdr:col>0</xdr:col>
      <xdr:colOff>28575</xdr:colOff>
      <xdr:row>52</xdr:row>
      <xdr:rowOff>66675</xdr:rowOff>
    </xdr:from>
    <xdr:to>
      <xdr:col>0</xdr:col>
      <xdr:colOff>247650</xdr:colOff>
      <xdr:row>52</xdr:row>
      <xdr:rowOff>238125</xdr:rowOff>
    </xdr:to>
    <xdr:pic>
      <xdr:nvPicPr>
        <xdr:cNvPr id="14" name="Picture 1" descr="MCj04113200000[1]">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 y="17821275"/>
          <a:ext cx="219075" cy="1714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4</xdr:col>
          <xdr:colOff>314325</xdr:colOff>
          <xdr:row>18</xdr:row>
          <xdr:rowOff>123825</xdr:rowOff>
        </xdr:from>
        <xdr:to>
          <xdr:col>5</xdr:col>
          <xdr:colOff>285750</xdr:colOff>
          <xdr:row>18</xdr:row>
          <xdr:rowOff>333375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18</xdr:row>
          <xdr:rowOff>114300</xdr:rowOff>
        </xdr:from>
        <xdr:to>
          <xdr:col>10</xdr:col>
          <xdr:colOff>19050</xdr:colOff>
          <xdr:row>18</xdr:row>
          <xdr:rowOff>323850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37</xdr:row>
      <xdr:rowOff>0</xdr:rowOff>
    </xdr:from>
    <xdr:to>
      <xdr:col>1</xdr:col>
      <xdr:colOff>0</xdr:colOff>
      <xdr:row>37</xdr:row>
      <xdr:rowOff>0</xdr:rowOff>
    </xdr:to>
    <xdr:sp macro="" textlink="">
      <xdr:nvSpPr>
        <xdr:cNvPr id="2" name="Text Box 3">
          <a:extLst>
            <a:ext uri="{FF2B5EF4-FFF2-40B4-BE49-F238E27FC236}">
              <a16:creationId xmlns:a16="http://schemas.microsoft.com/office/drawing/2014/main" id="{00000000-0008-0000-0100-000002000000}"/>
            </a:ext>
          </a:extLst>
        </xdr:cNvPr>
        <xdr:cNvSpPr txBox="1">
          <a:spLocks noChangeArrowheads="1"/>
        </xdr:cNvSpPr>
      </xdr:nvSpPr>
      <xdr:spPr bwMode="auto">
        <a:xfrm>
          <a:off x="0" y="6343650"/>
          <a:ext cx="609600"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p>
      </xdr:txBody>
    </xdr:sp>
    <xdr:clientData/>
  </xdr:twoCellAnchor>
  <xdr:twoCellAnchor>
    <xdr:from>
      <xdr:col>2</xdr:col>
      <xdr:colOff>9525</xdr:colOff>
      <xdr:row>37</xdr:row>
      <xdr:rowOff>0</xdr:rowOff>
    </xdr:from>
    <xdr:to>
      <xdr:col>32</xdr:col>
      <xdr:colOff>209550</xdr:colOff>
      <xdr:row>37</xdr:row>
      <xdr:rowOff>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flipV="1">
          <a:off x="1228725" y="6343650"/>
          <a:ext cx="184880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0</xdr:colOff>
      <xdr:row>37</xdr:row>
      <xdr:rowOff>0</xdr:rowOff>
    </xdr:from>
    <xdr:to>
      <xdr:col>1</xdr:col>
      <xdr:colOff>0</xdr:colOff>
      <xdr:row>37</xdr:row>
      <xdr:rowOff>0</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0" y="6343650"/>
          <a:ext cx="609600"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37</xdr:row>
      <xdr:rowOff>0</xdr:rowOff>
    </xdr:from>
    <xdr:to>
      <xdr:col>1</xdr:col>
      <xdr:colOff>0</xdr:colOff>
      <xdr:row>37</xdr:row>
      <xdr:rowOff>0</xdr:rowOff>
    </xdr:to>
    <xdr:sp macro="" textlink="">
      <xdr:nvSpPr>
        <xdr:cNvPr id="5" name="Text Box 6">
          <a:extLst>
            <a:ext uri="{FF2B5EF4-FFF2-40B4-BE49-F238E27FC236}">
              <a16:creationId xmlns:a16="http://schemas.microsoft.com/office/drawing/2014/main" id="{00000000-0008-0000-0100-000005000000}"/>
            </a:ext>
          </a:extLst>
        </xdr:cNvPr>
        <xdr:cNvSpPr txBox="1">
          <a:spLocks noChangeArrowheads="1"/>
        </xdr:cNvSpPr>
      </xdr:nvSpPr>
      <xdr:spPr bwMode="auto">
        <a:xfrm>
          <a:off x="0" y="6343650"/>
          <a:ext cx="609600"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37</xdr:row>
      <xdr:rowOff>0</xdr:rowOff>
    </xdr:from>
    <xdr:to>
      <xdr:col>1</xdr:col>
      <xdr:colOff>0</xdr:colOff>
      <xdr:row>37</xdr:row>
      <xdr:rowOff>0</xdr:rowOff>
    </xdr:to>
    <xdr:sp macro="" textlink="">
      <xdr:nvSpPr>
        <xdr:cNvPr id="6" name="Text Box 7">
          <a:extLst>
            <a:ext uri="{FF2B5EF4-FFF2-40B4-BE49-F238E27FC236}">
              <a16:creationId xmlns:a16="http://schemas.microsoft.com/office/drawing/2014/main" id="{00000000-0008-0000-0100-000006000000}"/>
            </a:ext>
          </a:extLst>
        </xdr:cNvPr>
        <xdr:cNvSpPr txBox="1">
          <a:spLocks noChangeArrowheads="1"/>
        </xdr:cNvSpPr>
      </xdr:nvSpPr>
      <xdr:spPr bwMode="auto">
        <a:xfrm>
          <a:off x="0" y="6343650"/>
          <a:ext cx="609600"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1</xdr:row>
      <xdr:rowOff>88900</xdr:rowOff>
    </xdr:from>
    <xdr:to>
      <xdr:col>3</xdr:col>
      <xdr:colOff>279400</xdr:colOff>
      <xdr:row>2</xdr:row>
      <xdr:rowOff>177800</xdr:rowOff>
    </xdr:to>
    <xdr:sp macro="" textlink="">
      <xdr:nvSpPr>
        <xdr:cNvPr id="7" name="正方形/長方形 6">
          <a:extLst>
            <a:ext uri="{FF2B5EF4-FFF2-40B4-BE49-F238E27FC236}">
              <a16:creationId xmlns:a16="http://schemas.microsoft.com/office/drawing/2014/main" id="{57AF4105-0728-465D-A470-1EC4911D8605}"/>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247911</xdr:colOff>
      <xdr:row>2</xdr:row>
      <xdr:rowOff>78287</xdr:rowOff>
    </xdr:from>
    <xdr:to>
      <xdr:col>34</xdr:col>
      <xdr:colOff>312565</xdr:colOff>
      <xdr:row>4</xdr:row>
      <xdr:rowOff>222269</xdr:rowOff>
    </xdr:to>
    <xdr:sp macro="" textlink="">
      <xdr:nvSpPr>
        <xdr:cNvPr id="8" name="AutoShape 17">
          <a:extLst>
            <a:ext uri="{FF2B5EF4-FFF2-40B4-BE49-F238E27FC236}">
              <a16:creationId xmlns:a16="http://schemas.microsoft.com/office/drawing/2014/main" id="{49548C4E-619B-423B-AF2B-E4529FD11BAF}"/>
            </a:ext>
          </a:extLst>
        </xdr:cNvPr>
        <xdr:cNvSpPr>
          <a:spLocks/>
        </xdr:cNvSpPr>
      </xdr:nvSpPr>
      <xdr:spPr bwMode="auto">
        <a:xfrm>
          <a:off x="11978014" y="600205"/>
          <a:ext cx="2648147" cy="665900"/>
        </a:xfrm>
        <a:prstGeom prst="borderCallout1">
          <a:avLst>
            <a:gd name="adj1" fmla="val 40741"/>
            <a:gd name="adj2" fmla="val 100482"/>
            <a:gd name="adj3" fmla="val 74690"/>
            <a:gd name="adj4" fmla="val 303656"/>
          </a:avLst>
        </a:prstGeom>
        <a:solidFill>
          <a:srgbClr val="FFFFFF"/>
        </a:solidFill>
        <a:ln w="9525">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40" normalizeH="0" baseline="0" noProof="0">
              <a:ln>
                <a:noFill/>
              </a:ln>
              <a:solidFill>
                <a:srgbClr val="000000"/>
              </a:solidFill>
              <a:effectLst/>
              <a:uLnTx/>
              <a:uFillTx/>
              <a:latin typeface="ＭＳ Ｐゴシック"/>
              <a:ea typeface="ＭＳ Ｐゴシック"/>
            </a:rPr>
            <a:t>常勤の勤務すべき時間数が事業所で複数設定されることは想定されません。</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200" b="0" i="0" u="none" strike="noStrike" kern="0" cap="none" spc="4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8</xdr:col>
      <xdr:colOff>104383</xdr:colOff>
      <xdr:row>3</xdr:row>
      <xdr:rowOff>26094</xdr:rowOff>
    </xdr:from>
    <xdr:to>
      <xdr:col>15</xdr:col>
      <xdr:colOff>260959</xdr:colOff>
      <xdr:row>5</xdr:row>
      <xdr:rowOff>65237</xdr:rowOff>
    </xdr:to>
    <xdr:sp macro="" textlink="">
      <xdr:nvSpPr>
        <xdr:cNvPr id="9" name="AutoShape 12">
          <a:extLst>
            <a:ext uri="{FF2B5EF4-FFF2-40B4-BE49-F238E27FC236}">
              <a16:creationId xmlns:a16="http://schemas.microsoft.com/office/drawing/2014/main" id="{D111284B-3190-4116-896E-7A66C1B5120D}"/>
            </a:ext>
          </a:extLst>
        </xdr:cNvPr>
        <xdr:cNvSpPr>
          <a:spLocks/>
        </xdr:cNvSpPr>
      </xdr:nvSpPr>
      <xdr:spPr bwMode="auto">
        <a:xfrm>
          <a:off x="3222842" y="808971"/>
          <a:ext cx="3170651" cy="561061"/>
        </a:xfrm>
        <a:prstGeom prst="borderCallout1">
          <a:avLst>
            <a:gd name="adj1" fmla="val 48385"/>
            <a:gd name="adj2" fmla="val -743"/>
            <a:gd name="adj3" fmla="val 412562"/>
            <a:gd name="adj4" fmla="val -34377"/>
          </a:avLst>
        </a:prstGeom>
        <a:solidFill>
          <a:srgbClr val="FFFFFF"/>
        </a:solidFill>
        <a:ln w="9525">
          <a:solidFill>
            <a:srgbClr val="000000"/>
          </a:solidFill>
          <a:miter lim="800000"/>
          <a:headEnd/>
          <a:tailEnd/>
        </a:ln>
      </xdr:spPr>
      <xdr:txBody>
        <a:bodyPr vertOverflow="clip" wrap="square" lIns="27432" tIns="18288" rIns="0" bIns="0" anchor="ctr" upright="1"/>
        <a:lstStyle/>
        <a:p>
          <a:pPr rtl="0"/>
          <a:r>
            <a:rPr lang="ja-JP" altLang="ja-JP" sz="1200" b="0" i="0" baseline="0">
              <a:effectLst/>
              <a:latin typeface="+mn-lt"/>
              <a:ea typeface="+mn-ea"/>
              <a:cs typeface="+mn-cs"/>
            </a:rPr>
            <a:t>管理者、担当職員及び地域包括支援センターの職員を兼務しているためＢ</a:t>
          </a:r>
          <a:endParaRPr lang="ja-JP" altLang="ja-JP" sz="1200">
            <a:effectLst/>
          </a:endParaRPr>
        </a:p>
      </xdr:txBody>
    </xdr:sp>
    <xdr:clientData/>
  </xdr:twoCellAnchor>
  <xdr:twoCellAnchor>
    <xdr:from>
      <xdr:col>17</xdr:col>
      <xdr:colOff>208767</xdr:colOff>
      <xdr:row>19</xdr:row>
      <xdr:rowOff>391439</xdr:rowOff>
    </xdr:from>
    <xdr:to>
      <xdr:col>23</xdr:col>
      <xdr:colOff>156575</xdr:colOff>
      <xdr:row>22</xdr:row>
      <xdr:rowOff>143527</xdr:rowOff>
    </xdr:to>
    <xdr:sp macro="" textlink="">
      <xdr:nvSpPr>
        <xdr:cNvPr id="10" name="AutoShape 14">
          <a:extLst>
            <a:ext uri="{FF2B5EF4-FFF2-40B4-BE49-F238E27FC236}">
              <a16:creationId xmlns:a16="http://schemas.microsoft.com/office/drawing/2014/main" id="{B508D62A-9DDE-4743-AA18-7BC6B7FC68A7}"/>
            </a:ext>
          </a:extLst>
        </xdr:cNvPr>
        <xdr:cNvSpPr>
          <a:spLocks/>
        </xdr:cNvSpPr>
      </xdr:nvSpPr>
      <xdr:spPr bwMode="auto">
        <a:xfrm>
          <a:off x="7202466" y="6132535"/>
          <a:ext cx="2531301" cy="1161266"/>
        </a:xfrm>
        <a:prstGeom prst="borderCallout1">
          <a:avLst>
            <a:gd name="adj1" fmla="val 23637"/>
            <a:gd name="adj2" fmla="val -2"/>
            <a:gd name="adj3" fmla="val -204278"/>
            <a:gd name="adj4" fmla="val -10631"/>
          </a:avLst>
        </a:prstGeom>
        <a:solidFill>
          <a:srgbClr val="FFFFFF"/>
        </a:solidFill>
        <a:ln w="9525">
          <a:solidFill>
            <a:srgbClr val="000000"/>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200" b="0" i="0" u="none" strike="noStrike" kern="0" cap="none" spc="40" normalizeH="0" baseline="0" noProof="0">
              <a:ln>
                <a:noFill/>
              </a:ln>
              <a:solidFill>
                <a:srgbClr val="000000"/>
              </a:solidFill>
              <a:effectLst/>
              <a:uLnTx/>
              <a:uFillTx/>
              <a:latin typeface="ＭＳ Ｐゴシック"/>
              <a:ea typeface="ＭＳ Ｐゴシック"/>
            </a:rPr>
            <a:t>他の職務と兼務している場合は</a:t>
          </a:r>
          <a:r>
            <a:rPr kumimoji="0" lang="ja-JP" altLang="en-US" sz="1200" b="0" i="0" u="none" strike="noStrike" kern="0" cap="none" spc="40" normalizeH="0" baseline="0" noProof="0">
              <a:ln>
                <a:noFill/>
              </a:ln>
              <a:solidFill>
                <a:sysClr val="windowText" lastClr="000000"/>
              </a:solidFill>
              <a:effectLst/>
              <a:uLnTx/>
              <a:uFillTx/>
              <a:latin typeface="ＭＳ Ｐゴシック"/>
              <a:ea typeface="ＭＳ Ｐゴシック"/>
            </a:rPr>
            <a:t>職務ごとの勤務時間を記載します。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b="0" i="0" u="none" strike="noStrike" kern="0" cap="none" spc="0" normalizeH="0" baseline="0" noProof="0">
              <a:ln>
                <a:noFill/>
              </a:ln>
              <a:solidFill>
                <a:sysClr val="windowText" lastClr="000000"/>
              </a:solidFill>
              <a:effectLst/>
              <a:uLnTx/>
              <a:uFillTx/>
              <a:latin typeface="+mn-lt"/>
              <a:ea typeface="+mn-ea"/>
              <a:cs typeface="+mn-cs"/>
            </a:rPr>
            <a:t>地域包括支援センターの職員と兼務している場合は、合計の勤務時間を記載してください。</a:t>
          </a:r>
          <a:endParaRPr kumimoji="0" lang="ja-JP" altLang="ja-JP" sz="12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ja-JP" altLang="en-US" sz="1200" b="0" i="0" u="none" strike="noStrike" kern="0" cap="none" spc="4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23</xdr:col>
      <xdr:colOff>65239</xdr:colOff>
      <xdr:row>39</xdr:row>
      <xdr:rowOff>247912</xdr:rowOff>
    </xdr:from>
    <xdr:to>
      <xdr:col>32</xdr:col>
      <xdr:colOff>238899</xdr:colOff>
      <xdr:row>48</xdr:row>
      <xdr:rowOff>104383</xdr:rowOff>
    </xdr:to>
    <xdr:sp macro="" textlink="">
      <xdr:nvSpPr>
        <xdr:cNvPr id="13" name="AutoShape 16">
          <a:extLst>
            <a:ext uri="{FF2B5EF4-FFF2-40B4-BE49-F238E27FC236}">
              <a16:creationId xmlns:a16="http://schemas.microsoft.com/office/drawing/2014/main" id="{BDA7E3B4-C0CA-4B0B-AAB6-2E399F84619E}"/>
            </a:ext>
          </a:extLst>
        </xdr:cNvPr>
        <xdr:cNvSpPr>
          <a:spLocks/>
        </xdr:cNvSpPr>
      </xdr:nvSpPr>
      <xdr:spPr bwMode="auto">
        <a:xfrm>
          <a:off x="9642431" y="13713391"/>
          <a:ext cx="4048900" cy="2205102"/>
        </a:xfrm>
        <a:prstGeom prst="borderCallout1">
          <a:avLst>
            <a:gd name="adj1" fmla="val 9814"/>
            <a:gd name="adj2" fmla="val -195"/>
            <a:gd name="adj3" fmla="val 111050"/>
            <a:gd name="adj4" fmla="val -83425"/>
          </a:avLst>
        </a:prstGeom>
        <a:solidFill>
          <a:srgbClr val="FFFFFF"/>
        </a:solidFill>
        <a:ln w="9525">
          <a:solidFill>
            <a:srgbClr val="000000"/>
          </a:solidFill>
          <a:miter lim="800000"/>
          <a:headEnd/>
          <a:tailEnd/>
        </a:ln>
      </xdr:spPr>
      <xdr:txBody>
        <a:bodyPr vertOverflow="clip" wrap="square" lIns="27432" tIns="18288" rIns="0" bIns="0" anchor="ctr" upright="1"/>
        <a:lstStyle/>
        <a:p>
          <a:pPr rtl="0" eaLnBrk="1" fontAlgn="auto" latinLnBrk="0" hangingPunct="1"/>
          <a:r>
            <a:rPr lang="ja-JP" altLang="ja-JP" sz="1200" b="0" i="0" baseline="0">
              <a:effectLst/>
              <a:latin typeface="+mn-lt"/>
              <a:ea typeface="+mn-ea"/>
              <a:cs typeface="+mn-cs"/>
            </a:rPr>
            <a:t>常勤職員は、他の職務を兼務していないのであれば、合計時間数に係わらず常勤換算は１となります。常勤職員が他の職務を兼務している場合（</a:t>
          </a:r>
          <a:r>
            <a:rPr lang="en-US" altLang="ja-JP" sz="1200" b="0" i="0" baseline="0">
              <a:effectLst/>
              <a:latin typeface="+mn-lt"/>
              <a:ea typeface="+mn-ea"/>
              <a:cs typeface="+mn-cs"/>
            </a:rPr>
            <a:t>※</a:t>
          </a:r>
          <a:r>
            <a:rPr lang="ja-JP" altLang="ja-JP" sz="1200" b="0" i="0" baseline="0">
              <a:effectLst/>
              <a:latin typeface="+mn-lt"/>
              <a:ea typeface="+mn-ea"/>
              <a:cs typeface="+mn-cs"/>
            </a:rPr>
            <a:t>）、非常勤職員の場合、月途中に採用、又は、退職の場合は、「それらの人の勤務合計時間</a:t>
          </a:r>
          <a:r>
            <a:rPr lang="en-US" altLang="ja-JP" sz="1200" b="0" i="0" baseline="0">
              <a:effectLst/>
              <a:latin typeface="+mn-lt"/>
              <a:ea typeface="+mn-ea"/>
              <a:cs typeface="+mn-cs"/>
            </a:rPr>
            <a:t>÷</a:t>
          </a:r>
          <a:r>
            <a:rPr lang="ja-JP" altLang="ja-JP" sz="1200" b="0" i="0" baseline="0">
              <a:effectLst/>
              <a:latin typeface="+mn-lt"/>
              <a:ea typeface="+mn-ea"/>
              <a:cs typeface="+mn-cs"/>
            </a:rPr>
            <a:t>常勤職員の勤務すべき時間数」で常勤換算数を算出します。</a:t>
          </a:r>
          <a:endParaRPr lang="ja-JP" altLang="ja-JP" sz="1200">
            <a:effectLst/>
          </a:endParaRPr>
        </a:p>
        <a:p>
          <a:pPr rtl="0" eaLnBrk="1" fontAlgn="auto" latinLnBrk="0" hangingPunct="1"/>
          <a:r>
            <a:rPr lang="ja-JP" altLang="ja-JP" sz="1200" b="0" i="0" baseline="0">
              <a:effectLst/>
              <a:latin typeface="+mn-lt"/>
              <a:ea typeface="+mn-ea"/>
              <a:cs typeface="+mn-cs"/>
            </a:rPr>
            <a:t>ただし、非常勤職員が勤務時間数として算入することができるのは常勤職員の勤務すべき時間数までとなります。</a:t>
          </a:r>
          <a:endParaRPr lang="en-US" altLang="ja-JP" sz="1200" b="0" i="0" baseline="0">
            <a:effectLst/>
            <a:latin typeface="+mn-lt"/>
            <a:ea typeface="+mn-ea"/>
            <a:cs typeface="+mn-cs"/>
          </a:endParaRPr>
        </a:p>
        <a:p>
          <a:pPr rtl="0" eaLnBrk="1" fontAlgn="auto" latinLnBrk="0" hangingPunct="1"/>
          <a:endParaRPr lang="ja-JP" altLang="ja-JP" sz="1200">
            <a:effectLst/>
          </a:endParaRPr>
        </a:p>
        <a:p>
          <a:pPr rtl="0" eaLnBrk="1" fontAlgn="auto" latinLnBrk="0" hangingPunct="1"/>
          <a:r>
            <a:rPr lang="ja-JP" altLang="ja-JP" sz="1200" b="0" i="0" baseline="0">
              <a:effectLst/>
              <a:latin typeface="+mn-lt"/>
              <a:ea typeface="+mn-ea"/>
              <a:cs typeface="+mn-cs"/>
            </a:rPr>
            <a:t>（</a:t>
          </a:r>
          <a:r>
            <a:rPr lang="en-US" altLang="ja-JP" sz="1200" b="0" i="0" baseline="0">
              <a:effectLst/>
              <a:latin typeface="+mn-lt"/>
              <a:ea typeface="+mn-ea"/>
              <a:cs typeface="+mn-cs"/>
            </a:rPr>
            <a:t>※</a:t>
          </a:r>
          <a:r>
            <a:rPr lang="ja-JP" altLang="ja-JP" sz="1200" b="0" i="0" baseline="0">
              <a:effectLst/>
              <a:latin typeface="+mn-lt"/>
              <a:ea typeface="+mn-ea"/>
              <a:cs typeface="+mn-cs"/>
            </a:rPr>
            <a:t>）当該事業所内の管理者兼介護支援専門員は、常勤換算方法で１となります。</a:t>
          </a:r>
          <a:endParaRPr lang="ja-JP" altLang="ja-JP" sz="1200">
            <a:effectLst/>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ja-JP" altLang="en-US" sz="1200" b="0" i="0" u="none" strike="noStrike" kern="0" cap="none" spc="60" normalizeH="0" baseline="0" noProof="0">
            <a:ln>
              <a:noFill/>
            </a:ln>
            <a:solidFill>
              <a:sysClr val="windowText" lastClr="000000"/>
            </a:solidFill>
            <a:effectLst/>
            <a:uLnTx/>
            <a:uFillTx/>
            <a:latin typeface="ＭＳ Ｐゴシック"/>
            <a:ea typeface="ＭＳ Ｐゴシック"/>
          </a:endParaRPr>
        </a:p>
      </xdr:txBody>
    </xdr:sp>
    <xdr:clientData/>
  </xdr:twoCellAnchor>
  <xdr:twoCellAnchor>
    <xdr:from>
      <xdr:col>24</xdr:col>
      <xdr:colOff>91336</xdr:colOff>
      <xdr:row>19</xdr:row>
      <xdr:rowOff>339246</xdr:rowOff>
    </xdr:from>
    <xdr:to>
      <xdr:col>31</xdr:col>
      <xdr:colOff>300103</xdr:colOff>
      <xdr:row>21</xdr:row>
      <xdr:rowOff>182671</xdr:rowOff>
    </xdr:to>
    <xdr:sp macro="" textlink="">
      <xdr:nvSpPr>
        <xdr:cNvPr id="20" name="AutoShape 16">
          <a:extLst>
            <a:ext uri="{FF2B5EF4-FFF2-40B4-BE49-F238E27FC236}">
              <a16:creationId xmlns:a16="http://schemas.microsoft.com/office/drawing/2014/main" id="{4C80AAB8-2806-48A5-A1A6-872E6CBD3DD0}"/>
            </a:ext>
          </a:extLst>
        </xdr:cNvPr>
        <xdr:cNvSpPr>
          <a:spLocks/>
        </xdr:cNvSpPr>
      </xdr:nvSpPr>
      <xdr:spPr bwMode="auto">
        <a:xfrm>
          <a:off x="10099110" y="6080342"/>
          <a:ext cx="3222842" cy="782877"/>
        </a:xfrm>
        <a:prstGeom prst="borderCallout1">
          <a:avLst>
            <a:gd name="adj1" fmla="val 9814"/>
            <a:gd name="adj2" fmla="val -195"/>
            <a:gd name="adj3" fmla="val -233117"/>
            <a:gd name="adj4" fmla="val -18648"/>
          </a:avLst>
        </a:prstGeom>
        <a:solidFill>
          <a:srgbClr val="FFFFFF"/>
        </a:solidFill>
        <a:ln w="9525">
          <a:solidFill>
            <a:srgbClr val="000000"/>
          </a:solidFill>
          <a:miter lim="800000"/>
          <a:headEnd/>
          <a:tailEnd/>
        </a:ln>
      </xdr:spPr>
      <xdr:txBody>
        <a:bodyPr vertOverflow="clip" wrap="square" lIns="27432" tIns="18288" rIns="0" bIns="0" anchor="t" upright="1"/>
        <a:lstStyle/>
        <a:p>
          <a:r>
            <a:rPr kumimoji="1" lang="ja-JP" altLang="ja-JP" sz="1200">
              <a:effectLst/>
              <a:latin typeface="+mn-lt"/>
              <a:ea typeface="+mn-ea"/>
              <a:cs typeface="+mn-cs"/>
            </a:rPr>
            <a:t>勤務時間は休憩時間を除いた実労働時間を記載してください。</a:t>
          </a:r>
          <a:endParaRPr lang="ja-JP" altLang="ja-JP" sz="1200">
            <a:effectLst/>
          </a:endParaRPr>
        </a:p>
        <a:p>
          <a:r>
            <a:rPr kumimoji="1" lang="ja-JP" altLang="ja-JP" sz="1200">
              <a:effectLst/>
              <a:latin typeface="+mn-lt"/>
              <a:ea typeface="+mn-ea"/>
              <a:cs typeface="+mn-cs"/>
            </a:rPr>
            <a:t>時間外勤務は除いてください。</a:t>
          </a:r>
          <a:endParaRPr lang="ja-JP" altLang="ja-JP" sz="1200">
            <a:effectLst/>
          </a:endParaRPr>
        </a:p>
      </xdr:txBody>
    </xdr:sp>
    <xdr:clientData/>
  </xdr:twoCellAnchor>
  <xdr:twoCellAnchor>
    <xdr:from>
      <xdr:col>39</xdr:col>
      <xdr:colOff>52193</xdr:colOff>
      <xdr:row>19</xdr:row>
      <xdr:rowOff>274007</xdr:rowOff>
    </xdr:from>
    <xdr:to>
      <xdr:col>45</xdr:col>
      <xdr:colOff>287056</xdr:colOff>
      <xdr:row>23</xdr:row>
      <xdr:rowOff>221815</xdr:rowOff>
    </xdr:to>
    <xdr:sp macro="" textlink="">
      <xdr:nvSpPr>
        <xdr:cNvPr id="22" name="AutoShape 16">
          <a:extLst>
            <a:ext uri="{FF2B5EF4-FFF2-40B4-BE49-F238E27FC236}">
              <a16:creationId xmlns:a16="http://schemas.microsoft.com/office/drawing/2014/main" id="{0890FC65-A772-4079-AF51-210568B27DDD}"/>
            </a:ext>
          </a:extLst>
        </xdr:cNvPr>
        <xdr:cNvSpPr>
          <a:spLocks/>
        </xdr:cNvSpPr>
      </xdr:nvSpPr>
      <xdr:spPr bwMode="auto">
        <a:xfrm>
          <a:off x="16518700" y="5545377"/>
          <a:ext cx="2818356" cy="1826712"/>
        </a:xfrm>
        <a:prstGeom prst="borderCallout1">
          <a:avLst>
            <a:gd name="adj1" fmla="val 9814"/>
            <a:gd name="adj2" fmla="val -195"/>
            <a:gd name="adj3" fmla="val -77641"/>
            <a:gd name="adj4" fmla="val -9619"/>
          </a:avLst>
        </a:prstGeom>
        <a:solidFill>
          <a:srgbClr val="FFFFFF"/>
        </a:solidFill>
        <a:ln w="9525">
          <a:solidFill>
            <a:srgbClr val="000000"/>
          </a:solidFill>
          <a:miter lim="800000"/>
          <a:headEnd/>
          <a:tailEnd/>
        </a:ln>
      </xdr:spPr>
      <xdr:txBody>
        <a:bodyPr vertOverflow="clip" wrap="square" lIns="27432" tIns="18288" rIns="0" bIns="0" anchor="ctr" upright="1"/>
        <a:lstStyle/>
        <a:p>
          <a:pPr rtl="0" eaLnBrk="1" fontAlgn="auto" latinLnBrk="0" hangingPunct="1"/>
          <a:r>
            <a:rPr lang="ja-JP" altLang="ja-JP" sz="1200" b="0" i="0" baseline="0">
              <a:effectLst/>
              <a:latin typeface="+mn-lt"/>
              <a:ea typeface="+mn-ea"/>
              <a:cs typeface="+mn-cs"/>
            </a:rPr>
            <a:t>常勤職員の休暇等については、その期間が歴月で１月を超える休暇等を除き、常勤換算の計算上、勤務したものとみなすことができます。</a:t>
          </a:r>
          <a:endParaRPr lang="ja-JP" altLang="ja-JP" sz="1200">
            <a:effectLst/>
          </a:endParaRPr>
        </a:p>
        <a:p>
          <a:pPr rtl="0" eaLnBrk="1" fontAlgn="auto" latinLnBrk="0" hangingPunct="1"/>
          <a:r>
            <a:rPr lang="ja-JP" altLang="ja-JP" sz="1200" b="0" i="0" baseline="0">
              <a:effectLst/>
              <a:latin typeface="+mn-lt"/>
              <a:ea typeface="+mn-ea"/>
              <a:cs typeface="+mn-cs"/>
            </a:rPr>
            <a:t>その場合、勤務形態一覧表には「休」と記載してください。</a:t>
          </a:r>
          <a:endParaRPr lang="ja-JP" altLang="ja-JP" sz="1200">
            <a:effectLst/>
          </a:endParaRPr>
        </a:p>
        <a:p>
          <a:pPr rtl="0" eaLnBrk="1" fontAlgn="auto" latinLnBrk="0" hangingPunct="1"/>
          <a:r>
            <a:rPr lang="ja-JP" altLang="ja-JP" sz="1200" b="0" i="0" baseline="0">
              <a:effectLst/>
              <a:latin typeface="+mn-lt"/>
              <a:ea typeface="+mn-ea"/>
              <a:cs typeface="+mn-cs"/>
            </a:rPr>
            <a:t>非常勤職員の休暇は勤務したものとしては認められません。</a:t>
          </a:r>
          <a:endParaRPr lang="ja-JP" altLang="ja-JP" sz="1200">
            <a:effectLst/>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ja-JP" altLang="en-US" sz="1200" b="0" i="0" u="none" strike="noStrike" kern="0" cap="none" spc="60" normalizeH="0" baseline="0" noProof="0">
            <a:ln>
              <a:noFill/>
            </a:ln>
            <a:solidFill>
              <a:sysClr val="windowText" lastClr="000000"/>
            </a:solidFill>
            <a:effectLst/>
            <a:uLnTx/>
            <a:uFillTx/>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jack\v3_fsroot\FS\&#25351;&#23566;&#30435;&#26619;&#35506;&#20849;&#26377;\&#25351;&#23566;&#30435;&#26619;&#65310;&#25351;&#23566;&#30435;&#26619;\&#32207;&#21209;\&#35506;&#20849;&#26377;\&#9733;&#36939;&#21942;&#29366;&#27841;&#28857;&#26908;&#26360;\&#20196;&#21644;&#65303;&#24180;&#24230;\01_&#23621;&#23429;\&#20104;&#38450;&#25903;&#25588;\&#21220;&#21209;&#24418;&#24907;&#19968;&#35239;&#34920;&#65288;&#27161;&#28310;&#27096;&#24335;&#65297;&#65289;.xlsx" TargetMode="External"/><Relationship Id="rId1" Type="http://schemas.openxmlformats.org/officeDocument/2006/relationships/externalLinkPath" Target="&#21220;&#21209;&#24418;&#24907;&#19968;&#35239;&#34920;&#65288;&#27161;&#28310;&#27096;&#24335;&#6529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記載例】介護予防支援"/>
      <sheetName val="介護予防支援（１枚版）"/>
      <sheetName val="介護予防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87"/>
  <sheetViews>
    <sheetView showGridLines="0" tabSelected="1" view="pageBreakPreview" topLeftCell="A225" zoomScaleNormal="100" zoomScaleSheetLayoutView="100" zoomScalePageLayoutView="154" workbookViewId="0">
      <selection activeCell="X225" sqref="X225"/>
    </sheetView>
  </sheetViews>
  <sheetFormatPr defaultRowHeight="13.5" x14ac:dyDescent="0.15"/>
  <cols>
    <col min="1" max="2" width="9.375" style="7" customWidth="1"/>
    <col min="3" max="3" width="8.75" style="7" customWidth="1"/>
    <col min="4" max="15" width="4.375" style="7" customWidth="1"/>
    <col min="16" max="16" width="4.625" style="7" customWidth="1"/>
    <col min="17" max="17" width="5" style="7" customWidth="1"/>
    <col min="18" max="18" width="2.625" style="7" customWidth="1"/>
    <col min="19" max="19" width="4.875" style="7" customWidth="1"/>
    <col min="20" max="21" width="4.625" style="7" customWidth="1"/>
    <col min="22" max="16384" width="9" style="7"/>
  </cols>
  <sheetData>
    <row r="1" spans="1:17" ht="48.75" customHeight="1" x14ac:dyDescent="0.15">
      <c r="A1" s="307" t="s">
        <v>320</v>
      </c>
      <c r="B1" s="307"/>
      <c r="C1" s="307"/>
      <c r="D1" s="307"/>
      <c r="E1" s="307"/>
      <c r="F1" s="307"/>
      <c r="G1" s="307"/>
      <c r="H1" s="307"/>
      <c r="I1" s="307"/>
      <c r="J1" s="307"/>
      <c r="K1" s="307"/>
      <c r="L1" s="307"/>
      <c r="M1" s="307"/>
      <c r="N1" s="307"/>
      <c r="O1" s="307"/>
      <c r="P1" s="307"/>
      <c r="Q1" s="307"/>
    </row>
    <row r="2" spans="1:17" ht="23.25" customHeight="1" x14ac:dyDescent="0.15">
      <c r="A2" s="308" t="s">
        <v>281</v>
      </c>
      <c r="B2" s="308"/>
      <c r="C2" s="308"/>
      <c r="D2" s="308"/>
      <c r="E2" s="308"/>
      <c r="F2" s="308"/>
      <c r="G2" s="308"/>
      <c r="H2" s="308"/>
      <c r="I2" s="308"/>
      <c r="J2" s="308"/>
      <c r="K2" s="308"/>
      <c r="L2" s="308"/>
      <c r="M2" s="308"/>
      <c r="N2" s="308"/>
      <c r="O2" s="308"/>
      <c r="P2" s="308"/>
      <c r="Q2" s="308"/>
    </row>
    <row r="3" spans="1:17" ht="21.75" customHeight="1" x14ac:dyDescent="0.15">
      <c r="A3" s="8" t="s">
        <v>13</v>
      </c>
      <c r="B3" s="9"/>
      <c r="C3" s="10"/>
      <c r="D3" s="321" t="s">
        <v>14</v>
      </c>
      <c r="E3" s="322"/>
      <c r="F3" s="322"/>
      <c r="G3" s="322"/>
      <c r="H3" s="322"/>
      <c r="I3" s="322"/>
      <c r="J3" s="322"/>
      <c r="K3" s="322"/>
      <c r="L3" s="322"/>
      <c r="M3" s="322"/>
      <c r="N3" s="322"/>
      <c r="O3" s="322"/>
      <c r="P3" s="322"/>
      <c r="Q3" s="323"/>
    </row>
    <row r="4" spans="1:17" ht="29.25" customHeight="1" x14ac:dyDescent="0.15">
      <c r="A4" s="162" t="s">
        <v>411</v>
      </c>
      <c r="B4" s="163" t="s">
        <v>412</v>
      </c>
      <c r="C4" s="164" t="s">
        <v>56</v>
      </c>
      <c r="D4" s="324"/>
      <c r="E4" s="325"/>
      <c r="F4" s="325"/>
      <c r="G4" s="325"/>
      <c r="H4" s="325"/>
      <c r="I4" s="325"/>
      <c r="J4" s="325"/>
      <c r="K4" s="325"/>
      <c r="L4" s="325"/>
      <c r="M4" s="325"/>
      <c r="N4" s="325"/>
      <c r="O4" s="325"/>
      <c r="P4" s="325"/>
      <c r="Q4" s="326"/>
    </row>
    <row r="6" spans="1:17" ht="24" customHeight="1" x14ac:dyDescent="0.15">
      <c r="A6" s="336" t="s">
        <v>33</v>
      </c>
      <c r="B6" s="339" t="s">
        <v>9</v>
      </c>
      <c r="C6" s="340"/>
      <c r="D6" s="11">
        <v>1</v>
      </c>
      <c r="E6" s="12">
        <v>4</v>
      </c>
      <c r="F6" s="165"/>
      <c r="G6" s="165"/>
      <c r="H6" s="165"/>
      <c r="I6" s="165"/>
      <c r="J6" s="165"/>
      <c r="K6" s="165"/>
      <c r="L6" s="165"/>
      <c r="M6" s="166"/>
      <c r="N6" s="309"/>
      <c r="O6" s="310"/>
      <c r="P6" s="310"/>
      <c r="Q6" s="311"/>
    </row>
    <row r="7" spans="1:17" ht="18.75" customHeight="1" x14ac:dyDescent="0.15">
      <c r="A7" s="337"/>
      <c r="B7" s="13" t="s">
        <v>10</v>
      </c>
      <c r="C7" s="312"/>
      <c r="D7" s="313"/>
      <c r="E7" s="313"/>
      <c r="F7" s="313"/>
      <c r="G7" s="313"/>
      <c r="H7" s="313"/>
      <c r="I7" s="313"/>
      <c r="J7" s="313"/>
      <c r="K7" s="313"/>
      <c r="L7" s="313"/>
      <c r="M7" s="313"/>
      <c r="N7" s="313"/>
      <c r="O7" s="313"/>
      <c r="P7" s="313"/>
      <c r="Q7" s="314"/>
    </row>
    <row r="8" spans="1:17" ht="36.75" customHeight="1" x14ac:dyDescent="0.15">
      <c r="A8" s="337"/>
      <c r="B8" s="14" t="s">
        <v>11</v>
      </c>
      <c r="C8" s="315"/>
      <c r="D8" s="316"/>
      <c r="E8" s="316"/>
      <c r="F8" s="316"/>
      <c r="G8" s="316"/>
      <c r="H8" s="316"/>
      <c r="I8" s="316"/>
      <c r="J8" s="316"/>
      <c r="K8" s="316"/>
      <c r="L8" s="316"/>
      <c r="M8" s="316"/>
      <c r="N8" s="316"/>
      <c r="O8" s="316"/>
      <c r="P8" s="316"/>
      <c r="Q8" s="317"/>
    </row>
    <row r="9" spans="1:17" ht="38.25" customHeight="1" x14ac:dyDescent="0.15">
      <c r="A9" s="338"/>
      <c r="B9" s="71" t="s">
        <v>12</v>
      </c>
      <c r="C9" s="318" t="s">
        <v>237</v>
      </c>
      <c r="D9" s="319"/>
      <c r="E9" s="319"/>
      <c r="F9" s="319"/>
      <c r="G9" s="319"/>
      <c r="H9" s="319"/>
      <c r="I9" s="319"/>
      <c r="J9" s="319"/>
      <c r="K9" s="319"/>
      <c r="L9" s="319"/>
      <c r="M9" s="319"/>
      <c r="N9" s="319"/>
      <c r="O9" s="319"/>
      <c r="P9" s="319"/>
      <c r="Q9" s="320"/>
    </row>
    <row r="10" spans="1:17" ht="23.25" customHeight="1" x14ac:dyDescent="0.15">
      <c r="A10" s="341" t="s">
        <v>321</v>
      </c>
      <c r="B10" s="341"/>
      <c r="C10" s="341"/>
      <c r="D10" s="341"/>
      <c r="E10" s="341"/>
      <c r="F10" s="341"/>
      <c r="G10" s="341"/>
      <c r="H10" s="341"/>
      <c r="I10" s="341"/>
      <c r="J10" s="341"/>
      <c r="K10" s="341"/>
      <c r="L10" s="341"/>
      <c r="M10" s="341"/>
      <c r="N10" s="341"/>
      <c r="O10" s="341"/>
      <c r="P10" s="341"/>
      <c r="Q10" s="341"/>
    </row>
    <row r="11" spans="1:17" ht="87" customHeight="1" x14ac:dyDescent="0.15">
      <c r="B11" s="342" t="s">
        <v>57</v>
      </c>
      <c r="C11" s="343"/>
      <c r="D11" s="343"/>
      <c r="E11" s="343"/>
      <c r="F11" s="343"/>
      <c r="G11" s="343"/>
      <c r="H11" s="343"/>
      <c r="I11" s="343"/>
      <c r="J11" s="343"/>
      <c r="K11" s="343"/>
      <c r="L11" s="343"/>
      <c r="M11" s="344"/>
      <c r="N11" s="343"/>
      <c r="O11" s="344"/>
    </row>
    <row r="12" spans="1:17" ht="31.5" customHeight="1" x14ac:dyDescent="0.15">
      <c r="A12" s="327" t="s">
        <v>227</v>
      </c>
      <c r="B12" s="327"/>
      <c r="C12" s="327"/>
      <c r="D12" s="327"/>
      <c r="E12" s="327"/>
      <c r="F12" s="327"/>
      <c r="G12" s="327"/>
      <c r="H12" s="327"/>
      <c r="I12" s="327"/>
      <c r="J12" s="327"/>
      <c r="K12" s="327"/>
      <c r="L12" s="327"/>
      <c r="M12" s="327"/>
      <c r="N12" s="327"/>
      <c r="O12" s="327"/>
      <c r="P12" s="327"/>
      <c r="Q12" s="327"/>
    </row>
    <row r="13" spans="1:17" ht="85.5" customHeight="1" x14ac:dyDescent="0.15">
      <c r="A13" s="328" t="s">
        <v>195</v>
      </c>
      <c r="B13" s="328"/>
      <c r="C13" s="328"/>
      <c r="D13" s="328"/>
      <c r="E13" s="328"/>
      <c r="F13" s="328"/>
      <c r="G13" s="328"/>
      <c r="H13" s="328"/>
      <c r="I13" s="328"/>
      <c r="J13" s="328"/>
      <c r="K13" s="328"/>
      <c r="L13" s="328"/>
      <c r="M13" s="328"/>
      <c r="N13" s="328"/>
      <c r="O13" s="328"/>
      <c r="P13" s="328"/>
      <c r="Q13" s="328"/>
    </row>
    <row r="14" spans="1:17" ht="12.75" customHeight="1" x14ac:dyDescent="0.15"/>
    <row r="15" spans="1:17" ht="20.25" customHeight="1" x14ac:dyDescent="0.15">
      <c r="A15" s="15" t="s">
        <v>15</v>
      </c>
      <c r="P15" s="16"/>
    </row>
    <row r="16" spans="1:17" ht="24" customHeight="1" x14ac:dyDescent="0.15">
      <c r="A16" s="17" t="s">
        <v>68</v>
      </c>
    </row>
    <row r="17" spans="1:17" ht="9" customHeight="1" thickBot="1" x14ac:dyDescent="0.2"/>
    <row r="18" spans="1:17" ht="34.5" customHeight="1" thickBot="1" x14ac:dyDescent="0.2">
      <c r="A18" s="334" t="s">
        <v>34</v>
      </c>
      <c r="B18" s="335"/>
      <c r="C18" s="345"/>
      <c r="D18" s="346"/>
      <c r="E18" s="346"/>
      <c r="F18" s="346"/>
      <c r="G18" s="346"/>
      <c r="H18" s="346"/>
      <c r="I18" s="346"/>
      <c r="J18" s="346"/>
      <c r="K18" s="346"/>
      <c r="L18" s="346"/>
      <c r="M18" s="346"/>
      <c r="N18" s="346"/>
      <c r="O18" s="346"/>
      <c r="P18" s="346"/>
      <c r="Q18" s="347"/>
    </row>
    <row r="19" spans="1:17" ht="34.5" customHeight="1" x14ac:dyDescent="0.15">
      <c r="A19" s="329" t="s">
        <v>282</v>
      </c>
      <c r="B19" s="330"/>
      <c r="C19" s="331" t="s">
        <v>55</v>
      </c>
      <c r="D19" s="331"/>
      <c r="E19" s="331"/>
      <c r="F19" s="331"/>
      <c r="G19" s="331"/>
      <c r="H19" s="331"/>
      <c r="I19" s="331"/>
      <c r="J19" s="331"/>
      <c r="K19" s="331"/>
      <c r="L19" s="331"/>
      <c r="M19" s="331"/>
      <c r="N19" s="331"/>
      <c r="O19" s="331"/>
      <c r="P19" s="331"/>
      <c r="Q19" s="332"/>
    </row>
    <row r="20" spans="1:17" ht="60" customHeight="1" thickBot="1" x14ac:dyDescent="0.2">
      <c r="A20" s="333" t="s">
        <v>35</v>
      </c>
      <c r="B20" s="296"/>
      <c r="C20" s="296"/>
      <c r="D20" s="297"/>
      <c r="E20" s="297"/>
      <c r="F20" s="351"/>
      <c r="G20" s="348" t="s">
        <v>171</v>
      </c>
      <c r="H20" s="349"/>
      <c r="I20" s="349"/>
      <c r="J20" s="349"/>
      <c r="K20" s="350"/>
      <c r="L20" s="296"/>
      <c r="M20" s="297"/>
      <c r="N20" s="297"/>
      <c r="O20" s="297"/>
      <c r="P20" s="297"/>
      <c r="Q20" s="298"/>
    </row>
    <row r="21" spans="1:17" ht="15" customHeight="1" thickBot="1" x14ac:dyDescent="0.2">
      <c r="A21" s="18"/>
      <c r="B21" s="70"/>
      <c r="C21" s="19"/>
      <c r="D21" s="19"/>
      <c r="E21" s="19"/>
      <c r="F21" s="70"/>
      <c r="G21" s="70"/>
      <c r="H21" s="19"/>
      <c r="I21" s="19"/>
      <c r="J21" s="19"/>
      <c r="K21" s="19"/>
      <c r="L21" s="18"/>
      <c r="M21" s="70"/>
      <c r="N21" s="19"/>
      <c r="O21" s="19"/>
      <c r="P21" s="19"/>
      <c r="Q21" s="19"/>
    </row>
    <row r="22" spans="1:17" ht="21.75" customHeight="1" x14ac:dyDescent="0.15">
      <c r="A22" s="20" t="s">
        <v>37</v>
      </c>
      <c r="B22" s="21"/>
      <c r="C22" s="21"/>
      <c r="D22" s="21"/>
      <c r="E22" s="21"/>
      <c r="F22" s="21"/>
      <c r="G22" s="21"/>
      <c r="H22" s="21"/>
      <c r="I22" s="21"/>
      <c r="J22" s="21"/>
      <c r="K22" s="21"/>
      <c r="L22" s="21"/>
      <c r="M22" s="21"/>
      <c r="N22" s="21"/>
      <c r="O22" s="21"/>
      <c r="P22" s="21"/>
      <c r="Q22" s="22"/>
    </row>
    <row r="23" spans="1:17" ht="35.1" customHeight="1" x14ac:dyDescent="0.15">
      <c r="A23" s="301" t="s">
        <v>276</v>
      </c>
      <c r="B23" s="302"/>
      <c r="C23" s="302"/>
      <c r="D23" s="302"/>
      <c r="E23" s="302"/>
      <c r="F23" s="302"/>
      <c r="G23" s="302"/>
      <c r="H23" s="302"/>
      <c r="I23" s="302"/>
      <c r="J23" s="302"/>
      <c r="K23" s="302"/>
      <c r="L23" s="302"/>
      <c r="M23" s="302"/>
      <c r="N23" s="302"/>
      <c r="O23" s="302"/>
      <c r="P23" s="302"/>
      <c r="Q23" s="303"/>
    </row>
    <row r="24" spans="1:17" ht="58.5" customHeight="1" thickBot="1" x14ac:dyDescent="0.2">
      <c r="A24" s="304" t="s">
        <v>240</v>
      </c>
      <c r="B24" s="305"/>
      <c r="C24" s="305"/>
      <c r="D24" s="305"/>
      <c r="E24" s="305"/>
      <c r="F24" s="305"/>
      <c r="G24" s="305"/>
      <c r="H24" s="305"/>
      <c r="I24" s="305"/>
      <c r="J24" s="305"/>
      <c r="K24" s="305"/>
      <c r="L24" s="305"/>
      <c r="M24" s="305"/>
      <c r="N24" s="305"/>
      <c r="O24" s="305"/>
      <c r="P24" s="305"/>
      <c r="Q24" s="306"/>
    </row>
    <row r="25" spans="1:17" ht="29.25" customHeight="1" thickBot="1" x14ac:dyDescent="0.2">
      <c r="A25" s="7" t="s">
        <v>16</v>
      </c>
    </row>
    <row r="26" spans="1:17" ht="15" thickBot="1" x14ac:dyDescent="0.2">
      <c r="A26" s="15" t="s">
        <v>17</v>
      </c>
      <c r="P26" s="299" t="s">
        <v>58</v>
      </c>
      <c r="Q26" s="300"/>
    </row>
    <row r="27" spans="1:17" ht="50.1" customHeight="1" x14ac:dyDescent="0.15">
      <c r="A27" s="23" t="s">
        <v>46</v>
      </c>
      <c r="B27" s="238" t="s">
        <v>172</v>
      </c>
      <c r="C27" s="239"/>
      <c r="D27" s="239"/>
      <c r="E27" s="239"/>
      <c r="F27" s="239"/>
      <c r="G27" s="239"/>
      <c r="H27" s="239"/>
      <c r="I27" s="239"/>
      <c r="J27" s="239"/>
      <c r="K27" s="239"/>
      <c r="L27" s="239"/>
      <c r="M27" s="239"/>
      <c r="N27" s="239"/>
      <c r="O27" s="240"/>
      <c r="P27" s="198"/>
      <c r="Q27" s="199"/>
    </row>
    <row r="28" spans="1:17" ht="30" customHeight="1" x14ac:dyDescent="0.15">
      <c r="A28" s="76" t="s">
        <v>5</v>
      </c>
      <c r="B28" s="206" t="s">
        <v>173</v>
      </c>
      <c r="C28" s="206"/>
      <c r="D28" s="206"/>
      <c r="E28" s="206"/>
      <c r="F28" s="206"/>
      <c r="G28" s="206"/>
      <c r="H28" s="206"/>
      <c r="I28" s="206"/>
      <c r="J28" s="206"/>
      <c r="K28" s="206"/>
      <c r="L28" s="206"/>
      <c r="M28" s="206"/>
      <c r="N28" s="206"/>
      <c r="O28" s="207"/>
      <c r="P28" s="200"/>
      <c r="Q28" s="201"/>
    </row>
    <row r="29" spans="1:17" ht="54.75" customHeight="1" x14ac:dyDescent="0.15">
      <c r="A29" s="76" t="s">
        <v>8</v>
      </c>
      <c r="B29" s="206" t="s">
        <v>73</v>
      </c>
      <c r="C29" s="206"/>
      <c r="D29" s="206"/>
      <c r="E29" s="206"/>
      <c r="F29" s="206"/>
      <c r="G29" s="206"/>
      <c r="H29" s="206"/>
      <c r="I29" s="206"/>
      <c r="J29" s="206"/>
      <c r="K29" s="206"/>
      <c r="L29" s="206"/>
      <c r="M29" s="206"/>
      <c r="N29" s="206"/>
      <c r="O29" s="207"/>
      <c r="P29" s="200"/>
      <c r="Q29" s="201"/>
    </row>
    <row r="30" spans="1:17" ht="30" customHeight="1" x14ac:dyDescent="0.15">
      <c r="A30" s="76" t="s">
        <v>49</v>
      </c>
      <c r="B30" s="294" t="s">
        <v>3</v>
      </c>
      <c r="C30" s="294"/>
      <c r="D30" s="294"/>
      <c r="E30" s="294"/>
      <c r="F30" s="294"/>
      <c r="G30" s="294"/>
      <c r="H30" s="294"/>
      <c r="I30" s="294"/>
      <c r="J30" s="294"/>
      <c r="K30" s="294"/>
      <c r="L30" s="294"/>
      <c r="M30" s="294"/>
      <c r="N30" s="294"/>
      <c r="O30" s="295"/>
      <c r="P30" s="200"/>
      <c r="Q30" s="201"/>
    </row>
    <row r="31" spans="1:17" ht="39.950000000000003" customHeight="1" x14ac:dyDescent="0.15">
      <c r="A31" s="76" t="s">
        <v>70</v>
      </c>
      <c r="B31" s="228" t="s">
        <v>298</v>
      </c>
      <c r="C31" s="229"/>
      <c r="D31" s="229"/>
      <c r="E31" s="229"/>
      <c r="F31" s="229"/>
      <c r="G31" s="229"/>
      <c r="H31" s="229"/>
      <c r="I31" s="229"/>
      <c r="J31" s="229"/>
      <c r="K31" s="229"/>
      <c r="L31" s="229"/>
      <c r="M31" s="229"/>
      <c r="N31" s="229"/>
      <c r="O31" s="230"/>
      <c r="P31" s="200"/>
      <c r="Q31" s="201"/>
    </row>
    <row r="32" spans="1:17" ht="39.950000000000003" customHeight="1" thickBot="1" x14ac:dyDescent="0.2">
      <c r="A32" s="77" t="s">
        <v>51</v>
      </c>
      <c r="B32" s="226" t="s">
        <v>72</v>
      </c>
      <c r="C32" s="226"/>
      <c r="D32" s="226"/>
      <c r="E32" s="226"/>
      <c r="F32" s="226"/>
      <c r="G32" s="226"/>
      <c r="H32" s="226"/>
      <c r="I32" s="226"/>
      <c r="J32" s="226"/>
      <c r="K32" s="226"/>
      <c r="L32" s="226"/>
      <c r="M32" s="226"/>
      <c r="N32" s="226"/>
      <c r="O32" s="227"/>
      <c r="P32" s="192"/>
      <c r="Q32" s="193"/>
    </row>
    <row r="33" spans="1:17" ht="30" customHeight="1" x14ac:dyDescent="0.15"/>
    <row r="34" spans="1:17" ht="15" thickBot="1" x14ac:dyDescent="0.2">
      <c r="A34" s="15" t="s">
        <v>20</v>
      </c>
    </row>
    <row r="35" spans="1:17" ht="50.1" customHeight="1" x14ac:dyDescent="0.15">
      <c r="A35" s="24" t="s">
        <v>18</v>
      </c>
      <c r="B35" s="190" t="s">
        <v>67</v>
      </c>
      <c r="C35" s="190"/>
      <c r="D35" s="190"/>
      <c r="E35" s="190"/>
      <c r="F35" s="190"/>
      <c r="G35" s="190"/>
      <c r="H35" s="190"/>
      <c r="I35" s="190"/>
      <c r="J35" s="190"/>
      <c r="K35" s="190"/>
      <c r="L35" s="190"/>
      <c r="M35" s="190"/>
      <c r="N35" s="190"/>
      <c r="O35" s="191"/>
      <c r="P35" s="198"/>
      <c r="Q35" s="199"/>
    </row>
    <row r="36" spans="1:17" ht="50.1" customHeight="1" thickBot="1" x14ac:dyDescent="0.2">
      <c r="A36" s="25" t="s">
        <v>19</v>
      </c>
      <c r="B36" s="219" t="s">
        <v>153</v>
      </c>
      <c r="C36" s="219"/>
      <c r="D36" s="219"/>
      <c r="E36" s="219"/>
      <c r="F36" s="219"/>
      <c r="G36" s="219"/>
      <c r="H36" s="219"/>
      <c r="I36" s="219"/>
      <c r="J36" s="219"/>
      <c r="K36" s="219"/>
      <c r="L36" s="219"/>
      <c r="M36" s="219"/>
      <c r="N36" s="219"/>
      <c r="O36" s="220"/>
      <c r="P36" s="192"/>
      <c r="Q36" s="193"/>
    </row>
    <row r="37" spans="1:17" ht="29.25" customHeight="1" x14ac:dyDescent="0.15"/>
    <row r="38" spans="1:17" ht="15" thickBot="1" x14ac:dyDescent="0.2">
      <c r="A38" s="15" t="s">
        <v>69</v>
      </c>
    </row>
    <row r="39" spans="1:17" ht="30" customHeight="1" x14ac:dyDescent="0.15">
      <c r="A39" s="24" t="s">
        <v>18</v>
      </c>
      <c r="B39" s="190" t="s">
        <v>154</v>
      </c>
      <c r="C39" s="190"/>
      <c r="D39" s="190"/>
      <c r="E39" s="190"/>
      <c r="F39" s="190"/>
      <c r="G39" s="190"/>
      <c r="H39" s="190"/>
      <c r="I39" s="190"/>
      <c r="J39" s="190"/>
      <c r="K39" s="190"/>
      <c r="L39" s="190"/>
      <c r="M39" s="190"/>
      <c r="N39" s="190"/>
      <c r="O39" s="191"/>
      <c r="P39" s="198"/>
      <c r="Q39" s="199"/>
    </row>
    <row r="40" spans="1:17" ht="162.75" customHeight="1" x14ac:dyDescent="0.15">
      <c r="A40" s="76" t="s">
        <v>124</v>
      </c>
      <c r="B40" s="204" t="s">
        <v>241</v>
      </c>
      <c r="C40" s="204"/>
      <c r="D40" s="204"/>
      <c r="E40" s="204"/>
      <c r="F40" s="204"/>
      <c r="G40" s="204"/>
      <c r="H40" s="204"/>
      <c r="I40" s="204"/>
      <c r="J40" s="204"/>
      <c r="K40" s="204"/>
      <c r="L40" s="204"/>
      <c r="M40" s="204"/>
      <c r="N40" s="204"/>
      <c r="O40" s="205"/>
      <c r="P40" s="200"/>
      <c r="Q40" s="201"/>
    </row>
    <row r="41" spans="1:17" ht="50.1" customHeight="1" thickBot="1" x14ac:dyDescent="0.2">
      <c r="A41" s="25" t="s">
        <v>108</v>
      </c>
      <c r="B41" s="219" t="s">
        <v>125</v>
      </c>
      <c r="C41" s="219"/>
      <c r="D41" s="219"/>
      <c r="E41" s="219"/>
      <c r="F41" s="219"/>
      <c r="G41" s="219"/>
      <c r="H41" s="219"/>
      <c r="I41" s="219"/>
      <c r="J41" s="219"/>
      <c r="K41" s="219"/>
      <c r="L41" s="219"/>
      <c r="M41" s="219"/>
      <c r="N41" s="219"/>
      <c r="O41" s="220"/>
      <c r="P41" s="192"/>
      <c r="Q41" s="193"/>
    </row>
    <row r="42" spans="1:17" ht="25.5" customHeight="1" x14ac:dyDescent="0.15"/>
    <row r="43" spans="1:17" ht="14.25" x14ac:dyDescent="0.15">
      <c r="A43" s="15" t="s">
        <v>126</v>
      </c>
    </row>
    <row r="44" spans="1:17" ht="36.75" customHeight="1" thickBot="1" x14ac:dyDescent="0.2">
      <c r="A44" s="368" t="s">
        <v>322</v>
      </c>
      <c r="B44" s="368"/>
      <c r="C44" s="368"/>
      <c r="D44" s="368"/>
      <c r="E44" s="368"/>
      <c r="F44" s="368"/>
      <c r="G44" s="368"/>
      <c r="H44" s="368"/>
      <c r="I44" s="368"/>
      <c r="J44" s="368"/>
      <c r="K44" s="368"/>
      <c r="L44" s="368"/>
      <c r="M44" s="368"/>
      <c r="N44" s="368"/>
      <c r="O44" s="26"/>
      <c r="P44" s="26"/>
      <c r="Q44" s="26"/>
    </row>
    <row r="45" spans="1:17" ht="22.5" customHeight="1" thickBot="1" x14ac:dyDescent="0.2">
      <c r="A45" s="334" t="s">
        <v>323</v>
      </c>
      <c r="B45" s="335"/>
      <c r="C45" s="27" t="s">
        <v>21</v>
      </c>
      <c r="D45" s="369" t="s">
        <v>22</v>
      </c>
      <c r="E45" s="370"/>
      <c r="F45" s="369" t="s">
        <v>23</v>
      </c>
      <c r="G45" s="370"/>
      <c r="H45" s="369" t="s">
        <v>24</v>
      </c>
      <c r="I45" s="370"/>
      <c r="J45" s="369" t="s">
        <v>25</v>
      </c>
      <c r="K45" s="370"/>
      <c r="L45" s="369" t="s">
        <v>26</v>
      </c>
      <c r="M45" s="300"/>
    </row>
    <row r="46" spans="1:17" ht="23.25" customHeight="1" x14ac:dyDescent="0.15">
      <c r="A46" s="393" t="s">
        <v>27</v>
      </c>
      <c r="B46" s="394"/>
      <c r="C46" s="28"/>
      <c r="D46" s="371"/>
      <c r="E46" s="395"/>
      <c r="F46" s="371"/>
      <c r="G46" s="395"/>
      <c r="H46" s="371"/>
      <c r="I46" s="395"/>
      <c r="J46" s="371"/>
      <c r="K46" s="395"/>
      <c r="L46" s="371"/>
      <c r="M46" s="372"/>
    </row>
    <row r="47" spans="1:17" ht="23.25" customHeight="1" thickBot="1" x14ac:dyDescent="0.2">
      <c r="A47" s="373" t="s">
        <v>28</v>
      </c>
      <c r="B47" s="374"/>
      <c r="C47" s="67"/>
      <c r="D47" s="288"/>
      <c r="E47" s="289"/>
      <c r="F47" s="288"/>
      <c r="G47" s="289"/>
      <c r="H47" s="288"/>
      <c r="I47" s="289"/>
      <c r="J47" s="288"/>
      <c r="K47" s="289"/>
      <c r="L47" s="288"/>
      <c r="M47" s="290"/>
    </row>
    <row r="48" spans="1:17" ht="23.25" customHeight="1" thickBot="1" x14ac:dyDescent="0.2">
      <c r="A48" s="292" t="s">
        <v>29</v>
      </c>
      <c r="B48" s="293"/>
      <c r="C48" s="29">
        <f>C46+C47</f>
        <v>0</v>
      </c>
      <c r="D48" s="285">
        <f>D46+D47</f>
        <v>0</v>
      </c>
      <c r="E48" s="291"/>
      <c r="F48" s="285">
        <f>F46+F47</f>
        <v>0</v>
      </c>
      <c r="G48" s="291"/>
      <c r="H48" s="285">
        <f>H46+H47</f>
        <v>0</v>
      </c>
      <c r="I48" s="291"/>
      <c r="J48" s="285">
        <f>J46+J47</f>
        <v>0</v>
      </c>
      <c r="K48" s="291"/>
      <c r="L48" s="285">
        <f>L46+L47</f>
        <v>0</v>
      </c>
      <c r="M48" s="286"/>
    </row>
    <row r="49" spans="1:16" ht="23.25" customHeight="1" x14ac:dyDescent="0.15">
      <c r="A49" s="373" t="s">
        <v>30</v>
      </c>
      <c r="B49" s="374"/>
      <c r="C49" s="67"/>
      <c r="D49" s="283"/>
      <c r="E49" s="284"/>
      <c r="F49" s="283"/>
      <c r="G49" s="284"/>
      <c r="H49" s="283"/>
      <c r="I49" s="284"/>
      <c r="J49" s="283"/>
      <c r="K49" s="284"/>
      <c r="L49" s="283"/>
      <c r="M49" s="287"/>
    </row>
    <row r="50" spans="1:16" ht="23.25" customHeight="1" thickBot="1" x14ac:dyDescent="0.2">
      <c r="A50" s="388" t="s">
        <v>31</v>
      </c>
      <c r="B50" s="405"/>
      <c r="C50" s="69"/>
      <c r="D50" s="288"/>
      <c r="E50" s="289"/>
      <c r="F50" s="288"/>
      <c r="G50" s="289"/>
      <c r="H50" s="288"/>
      <c r="I50" s="289"/>
      <c r="J50" s="288"/>
      <c r="K50" s="289"/>
      <c r="L50" s="288"/>
      <c r="M50" s="290"/>
    </row>
    <row r="51" spans="1:16" ht="23.25" customHeight="1" thickBot="1" x14ac:dyDescent="0.2">
      <c r="A51" s="397" t="s">
        <v>4</v>
      </c>
      <c r="B51" s="398"/>
      <c r="C51" s="30">
        <f>C48+C49+C50</f>
        <v>0</v>
      </c>
      <c r="D51" s="399">
        <f>D48+D49+D50</f>
        <v>0</v>
      </c>
      <c r="E51" s="400"/>
      <c r="F51" s="399">
        <f>F48+F49+F50</f>
        <v>0</v>
      </c>
      <c r="G51" s="400"/>
      <c r="H51" s="399">
        <f>H48+H49+H50</f>
        <v>0</v>
      </c>
      <c r="I51" s="400"/>
      <c r="J51" s="399">
        <f>J48+J49+J50</f>
        <v>0</v>
      </c>
      <c r="K51" s="400"/>
      <c r="L51" s="399">
        <f>L48+L49+L50</f>
        <v>0</v>
      </c>
      <c r="M51" s="404"/>
    </row>
    <row r="52" spans="1:16" ht="14.25" thickBot="1" x14ac:dyDescent="0.2"/>
    <row r="53" spans="1:16" ht="22.5" customHeight="1" x14ac:dyDescent="0.15">
      <c r="A53" s="31" t="s">
        <v>36</v>
      </c>
      <c r="B53" s="32"/>
      <c r="C53" s="32"/>
      <c r="D53" s="32"/>
      <c r="E53" s="32"/>
      <c r="F53" s="32"/>
      <c r="G53" s="32"/>
      <c r="H53" s="32"/>
      <c r="I53" s="32"/>
      <c r="J53" s="32"/>
      <c r="K53" s="32"/>
      <c r="L53" s="32"/>
      <c r="M53" s="32"/>
      <c r="N53" s="32"/>
      <c r="O53" s="32"/>
      <c r="P53" s="33"/>
    </row>
    <row r="54" spans="1:16" ht="20.100000000000001" customHeight="1" thickBot="1" x14ac:dyDescent="0.2">
      <c r="A54" s="401" t="s">
        <v>129</v>
      </c>
      <c r="B54" s="402"/>
      <c r="C54" s="402"/>
      <c r="D54" s="402"/>
      <c r="E54" s="402"/>
      <c r="F54" s="402"/>
      <c r="G54" s="402"/>
      <c r="H54" s="402"/>
      <c r="I54" s="402"/>
      <c r="J54" s="402"/>
      <c r="K54" s="402"/>
      <c r="L54" s="402"/>
      <c r="M54" s="402"/>
      <c r="N54" s="402"/>
      <c r="O54" s="402"/>
      <c r="P54" s="403"/>
    </row>
    <row r="55" spans="1:16" ht="27.75" customHeight="1" x14ac:dyDescent="0.15"/>
    <row r="56" spans="1:16" ht="14.25" x14ac:dyDescent="0.15">
      <c r="A56" s="15" t="s">
        <v>134</v>
      </c>
    </row>
    <row r="57" spans="1:16" ht="14.25" thickBot="1" x14ac:dyDescent="0.2">
      <c r="A57" s="368" t="s">
        <v>324</v>
      </c>
      <c r="B57" s="368"/>
      <c r="C57" s="368"/>
      <c r="D57" s="368"/>
      <c r="E57" s="368"/>
      <c r="F57" s="368"/>
      <c r="G57" s="368"/>
      <c r="H57" s="368"/>
      <c r="I57" s="368"/>
      <c r="J57" s="368"/>
      <c r="K57" s="368"/>
      <c r="L57" s="368"/>
      <c r="M57" s="368"/>
      <c r="N57" s="368"/>
    </row>
    <row r="58" spans="1:16" ht="22.5" customHeight="1" thickBot="1" x14ac:dyDescent="0.2">
      <c r="A58" s="334"/>
      <c r="B58" s="335"/>
      <c r="C58" s="334" t="s">
        <v>323</v>
      </c>
      <c r="D58" s="335"/>
      <c r="E58" s="385" t="s">
        <v>21</v>
      </c>
      <c r="F58" s="385"/>
      <c r="G58" s="385" t="s">
        <v>22</v>
      </c>
      <c r="H58" s="385"/>
      <c r="I58" s="385" t="s">
        <v>23</v>
      </c>
      <c r="J58" s="385"/>
      <c r="K58" s="385" t="s">
        <v>24</v>
      </c>
      <c r="L58" s="385"/>
      <c r="M58" s="385" t="s">
        <v>25</v>
      </c>
      <c r="N58" s="385"/>
      <c r="O58" s="385" t="s">
        <v>26</v>
      </c>
      <c r="P58" s="396"/>
    </row>
    <row r="59" spans="1:16" ht="23.25" customHeight="1" x14ac:dyDescent="0.15">
      <c r="A59" s="269" t="s">
        <v>133</v>
      </c>
      <c r="B59" s="376"/>
      <c r="C59" s="284" t="s">
        <v>123</v>
      </c>
      <c r="D59" s="283"/>
      <c r="E59" s="386"/>
      <c r="F59" s="386"/>
      <c r="G59" s="386"/>
      <c r="H59" s="386"/>
      <c r="I59" s="386"/>
      <c r="J59" s="386"/>
      <c r="K59" s="386"/>
      <c r="L59" s="386"/>
      <c r="M59" s="386"/>
      <c r="N59" s="386"/>
      <c r="O59" s="386"/>
      <c r="P59" s="387"/>
    </row>
    <row r="60" spans="1:16" ht="23.25" customHeight="1" thickBot="1" x14ac:dyDescent="0.2">
      <c r="A60" s="270"/>
      <c r="B60" s="377"/>
      <c r="C60" s="410" t="s">
        <v>130</v>
      </c>
      <c r="D60" s="408"/>
      <c r="E60" s="383"/>
      <c r="F60" s="383"/>
      <c r="G60" s="383"/>
      <c r="H60" s="383"/>
      <c r="I60" s="383"/>
      <c r="J60" s="383"/>
      <c r="K60" s="383"/>
      <c r="L60" s="383"/>
      <c r="M60" s="383"/>
      <c r="N60" s="383"/>
      <c r="O60" s="383"/>
      <c r="P60" s="391"/>
    </row>
    <row r="61" spans="1:16" ht="23.25" customHeight="1" thickBot="1" x14ac:dyDescent="0.2">
      <c r="A61" s="271"/>
      <c r="B61" s="378"/>
      <c r="C61" s="292" t="s">
        <v>132</v>
      </c>
      <c r="D61" s="409"/>
      <c r="E61" s="375">
        <f>E59+E60</f>
        <v>0</v>
      </c>
      <c r="F61" s="375"/>
      <c r="G61" s="375">
        <f>G59+G60</f>
        <v>0</v>
      </c>
      <c r="H61" s="375"/>
      <c r="I61" s="375">
        <f>I59+I60</f>
        <v>0</v>
      </c>
      <c r="J61" s="375"/>
      <c r="K61" s="375">
        <f>K59+K60</f>
        <v>0</v>
      </c>
      <c r="L61" s="375"/>
      <c r="M61" s="375">
        <f>M59+M60</f>
        <v>0</v>
      </c>
      <c r="N61" s="375"/>
      <c r="O61" s="375">
        <f>O59+O60</f>
        <v>0</v>
      </c>
      <c r="P61" s="384"/>
    </row>
    <row r="62" spans="1:16" ht="23.25" customHeight="1" x14ac:dyDescent="0.15">
      <c r="A62" s="379" t="s">
        <v>131</v>
      </c>
      <c r="B62" s="380"/>
      <c r="C62" s="373" t="s">
        <v>123</v>
      </c>
      <c r="D62" s="408"/>
      <c r="E62" s="392"/>
      <c r="F62" s="392"/>
      <c r="G62" s="392"/>
      <c r="H62" s="392"/>
      <c r="I62" s="392"/>
      <c r="J62" s="392"/>
      <c r="K62" s="392"/>
      <c r="L62" s="392"/>
      <c r="M62" s="392"/>
      <c r="N62" s="392"/>
      <c r="O62" s="392"/>
      <c r="P62" s="417"/>
    </row>
    <row r="63" spans="1:16" ht="23.25" customHeight="1" thickBot="1" x14ac:dyDescent="0.2">
      <c r="A63" s="379"/>
      <c r="B63" s="380"/>
      <c r="C63" s="388" t="s">
        <v>130</v>
      </c>
      <c r="D63" s="288"/>
      <c r="E63" s="412"/>
      <c r="F63" s="412"/>
      <c r="G63" s="412"/>
      <c r="H63" s="412"/>
      <c r="I63" s="412"/>
      <c r="J63" s="412"/>
      <c r="K63" s="412"/>
      <c r="L63" s="412"/>
      <c r="M63" s="412"/>
      <c r="N63" s="412"/>
      <c r="O63" s="412"/>
      <c r="P63" s="418"/>
    </row>
    <row r="64" spans="1:16" ht="23.25" customHeight="1" thickBot="1" x14ac:dyDescent="0.2">
      <c r="A64" s="381"/>
      <c r="B64" s="382"/>
      <c r="C64" s="397" t="s">
        <v>132</v>
      </c>
      <c r="D64" s="411"/>
      <c r="E64" s="390">
        <f>E62+E63</f>
        <v>0</v>
      </c>
      <c r="F64" s="390"/>
      <c r="G64" s="390">
        <f t="shared" ref="G64" si="0">G62+G63</f>
        <v>0</v>
      </c>
      <c r="H64" s="390"/>
      <c r="I64" s="390">
        <f t="shared" ref="I64" si="1">I62+I63</f>
        <v>0</v>
      </c>
      <c r="J64" s="390"/>
      <c r="K64" s="390">
        <f t="shared" ref="K64" si="2">K62+K63</f>
        <v>0</v>
      </c>
      <c r="L64" s="390"/>
      <c r="M64" s="390">
        <f t="shared" ref="M64" si="3">M62+M63</f>
        <v>0</v>
      </c>
      <c r="N64" s="390"/>
      <c r="O64" s="390">
        <f>O62+O63</f>
        <v>0</v>
      </c>
      <c r="P64" s="416"/>
    </row>
    <row r="65" spans="1:17" ht="23.25" customHeight="1" x14ac:dyDescent="0.15">
      <c r="A65" s="406" t="s">
        <v>132</v>
      </c>
      <c r="B65" s="407"/>
      <c r="C65" s="373" t="s">
        <v>123</v>
      </c>
      <c r="D65" s="408"/>
      <c r="E65" s="392">
        <f>E59+E62</f>
        <v>0</v>
      </c>
      <c r="F65" s="392"/>
      <c r="G65" s="392">
        <f t="shared" ref="G65" si="4">G59+G62</f>
        <v>0</v>
      </c>
      <c r="H65" s="392"/>
      <c r="I65" s="392">
        <f t="shared" ref="I65" si="5">I59+I62</f>
        <v>0</v>
      </c>
      <c r="J65" s="392"/>
      <c r="K65" s="392">
        <f t="shared" ref="K65" si="6">K59+K62</f>
        <v>0</v>
      </c>
      <c r="L65" s="392"/>
      <c r="M65" s="392">
        <f t="shared" ref="M65" si="7">M59+M62</f>
        <v>0</v>
      </c>
      <c r="N65" s="392"/>
      <c r="O65" s="392">
        <f>O59+O62</f>
        <v>0</v>
      </c>
      <c r="P65" s="417"/>
    </row>
    <row r="66" spans="1:17" ht="23.25" customHeight="1" thickBot="1" x14ac:dyDescent="0.2">
      <c r="A66" s="379"/>
      <c r="B66" s="380"/>
      <c r="C66" s="388" t="s">
        <v>130</v>
      </c>
      <c r="D66" s="288"/>
      <c r="E66" s="412">
        <f>E60+E63</f>
        <v>0</v>
      </c>
      <c r="F66" s="412"/>
      <c r="G66" s="412">
        <f t="shared" ref="G66" si="8">G60+G63</f>
        <v>0</v>
      </c>
      <c r="H66" s="412"/>
      <c r="I66" s="412">
        <f t="shared" ref="I66" si="9">I60+I63</f>
        <v>0</v>
      </c>
      <c r="J66" s="412"/>
      <c r="K66" s="412">
        <f t="shared" ref="K66" si="10">K60+K63</f>
        <v>0</v>
      </c>
      <c r="L66" s="412"/>
      <c r="M66" s="412">
        <f t="shared" ref="M66" si="11">M60+M63</f>
        <v>0</v>
      </c>
      <c r="N66" s="412"/>
      <c r="O66" s="412">
        <f>O60+O63</f>
        <v>0</v>
      </c>
      <c r="P66" s="418"/>
    </row>
    <row r="67" spans="1:17" ht="23.25" customHeight="1" thickBot="1" x14ac:dyDescent="0.2">
      <c r="A67" s="381"/>
      <c r="B67" s="382"/>
      <c r="C67" s="413" t="s">
        <v>132</v>
      </c>
      <c r="D67" s="414"/>
      <c r="E67" s="389">
        <f>E61+E64</f>
        <v>0</v>
      </c>
      <c r="F67" s="389"/>
      <c r="G67" s="389">
        <f t="shared" ref="G67" si="12">G61+G64</f>
        <v>0</v>
      </c>
      <c r="H67" s="389"/>
      <c r="I67" s="389">
        <f t="shared" ref="I67" si="13">I61+I64</f>
        <v>0</v>
      </c>
      <c r="J67" s="389"/>
      <c r="K67" s="389">
        <f t="shared" ref="K67" si="14">K61+K64</f>
        <v>0</v>
      </c>
      <c r="L67" s="389"/>
      <c r="M67" s="389">
        <f t="shared" ref="M67" si="15">M61+M64</f>
        <v>0</v>
      </c>
      <c r="N67" s="389"/>
      <c r="O67" s="389">
        <f>O61+O64</f>
        <v>0</v>
      </c>
      <c r="P67" s="415"/>
    </row>
    <row r="68" spans="1:17" ht="27" customHeight="1" x14ac:dyDescent="0.15">
      <c r="A68" s="7" t="s">
        <v>32</v>
      </c>
    </row>
    <row r="69" spans="1:17" ht="29.25" customHeight="1" x14ac:dyDescent="0.15">
      <c r="A69" s="15" t="s">
        <v>38</v>
      </c>
    </row>
    <row r="70" spans="1:17" ht="14.25" thickBot="1" x14ac:dyDescent="0.2">
      <c r="A70" s="17" t="s">
        <v>155</v>
      </c>
    </row>
    <row r="71" spans="1:17" ht="75" customHeight="1" x14ac:dyDescent="0.15">
      <c r="A71" s="23" t="s">
        <v>46</v>
      </c>
      <c r="B71" s="190" t="s">
        <v>229</v>
      </c>
      <c r="C71" s="190"/>
      <c r="D71" s="190"/>
      <c r="E71" s="190"/>
      <c r="F71" s="190"/>
      <c r="G71" s="190"/>
      <c r="H71" s="190"/>
      <c r="I71" s="190"/>
      <c r="J71" s="190"/>
      <c r="K71" s="190"/>
      <c r="L71" s="190"/>
      <c r="M71" s="190"/>
      <c r="N71" s="190"/>
      <c r="O71" s="191"/>
      <c r="P71" s="198"/>
      <c r="Q71" s="199"/>
    </row>
    <row r="72" spans="1:17" ht="50.1" customHeight="1" x14ac:dyDescent="0.15">
      <c r="A72" s="76" t="s">
        <v>5</v>
      </c>
      <c r="B72" s="204" t="s">
        <v>188</v>
      </c>
      <c r="C72" s="204"/>
      <c r="D72" s="204"/>
      <c r="E72" s="204"/>
      <c r="F72" s="204"/>
      <c r="G72" s="204"/>
      <c r="H72" s="204"/>
      <c r="I72" s="204"/>
      <c r="J72" s="204"/>
      <c r="K72" s="204"/>
      <c r="L72" s="204"/>
      <c r="M72" s="204"/>
      <c r="N72" s="204"/>
      <c r="O72" s="205"/>
      <c r="P72" s="200"/>
      <c r="Q72" s="201"/>
    </row>
    <row r="73" spans="1:17" ht="50.1" customHeight="1" thickBot="1" x14ac:dyDescent="0.2">
      <c r="A73" s="77" t="s">
        <v>181</v>
      </c>
      <c r="B73" s="226" t="s">
        <v>182</v>
      </c>
      <c r="C73" s="226"/>
      <c r="D73" s="226"/>
      <c r="E73" s="226"/>
      <c r="F73" s="226"/>
      <c r="G73" s="226"/>
      <c r="H73" s="226"/>
      <c r="I73" s="226"/>
      <c r="J73" s="226"/>
      <c r="K73" s="226"/>
      <c r="L73" s="226"/>
      <c r="M73" s="226"/>
      <c r="N73" s="226"/>
      <c r="O73" s="227"/>
      <c r="P73" s="192"/>
      <c r="Q73" s="193"/>
    </row>
    <row r="74" spans="1:17" ht="27" customHeight="1" x14ac:dyDescent="0.15"/>
    <row r="75" spans="1:17" ht="14.25" thickBot="1" x14ac:dyDescent="0.2">
      <c r="A75" s="17" t="s">
        <v>39</v>
      </c>
    </row>
    <row r="76" spans="1:17" ht="30" customHeight="1" thickBot="1" x14ac:dyDescent="0.2">
      <c r="A76" s="34" t="s">
        <v>46</v>
      </c>
      <c r="B76" s="245" t="s">
        <v>74</v>
      </c>
      <c r="C76" s="245"/>
      <c r="D76" s="245"/>
      <c r="E76" s="245"/>
      <c r="F76" s="245"/>
      <c r="G76" s="245"/>
      <c r="H76" s="245"/>
      <c r="I76" s="245"/>
      <c r="J76" s="245"/>
      <c r="K76" s="245"/>
      <c r="L76" s="245"/>
      <c r="M76" s="245"/>
      <c r="N76" s="245"/>
      <c r="O76" s="246"/>
      <c r="P76" s="360"/>
      <c r="Q76" s="361"/>
    </row>
    <row r="77" spans="1:17" ht="26.25" customHeight="1" x14ac:dyDescent="0.15"/>
    <row r="78" spans="1:17" ht="14.25" thickBot="1" x14ac:dyDescent="0.2">
      <c r="A78" s="17" t="s">
        <v>76</v>
      </c>
    </row>
    <row r="79" spans="1:17" ht="50.1" customHeight="1" thickBot="1" x14ac:dyDescent="0.2">
      <c r="A79" s="34" t="s">
        <v>46</v>
      </c>
      <c r="B79" s="245" t="s">
        <v>75</v>
      </c>
      <c r="C79" s="245"/>
      <c r="D79" s="245"/>
      <c r="E79" s="245"/>
      <c r="F79" s="245"/>
      <c r="G79" s="245"/>
      <c r="H79" s="245"/>
      <c r="I79" s="245"/>
      <c r="J79" s="245"/>
      <c r="K79" s="245"/>
      <c r="L79" s="245"/>
      <c r="M79" s="245"/>
      <c r="N79" s="245"/>
      <c r="O79" s="246"/>
      <c r="P79" s="360"/>
      <c r="Q79" s="361"/>
    </row>
    <row r="80" spans="1:17" ht="29.25" customHeight="1" x14ac:dyDescent="0.15"/>
    <row r="81" spans="1:17" ht="14.25" thickBot="1" x14ac:dyDescent="0.2">
      <c r="A81" s="17" t="s">
        <v>174</v>
      </c>
    </row>
    <row r="82" spans="1:17" ht="39.950000000000003" customHeight="1" x14ac:dyDescent="0.15">
      <c r="A82" s="23" t="s">
        <v>46</v>
      </c>
      <c r="B82" s="190" t="s">
        <v>77</v>
      </c>
      <c r="C82" s="190"/>
      <c r="D82" s="190"/>
      <c r="E82" s="190"/>
      <c r="F82" s="190"/>
      <c r="G82" s="190"/>
      <c r="H82" s="190"/>
      <c r="I82" s="190"/>
      <c r="J82" s="190"/>
      <c r="K82" s="190"/>
      <c r="L82" s="190"/>
      <c r="M82" s="190"/>
      <c r="N82" s="190"/>
      <c r="O82" s="191"/>
      <c r="P82" s="198"/>
      <c r="Q82" s="199"/>
    </row>
    <row r="83" spans="1:17" ht="60" customHeight="1" x14ac:dyDescent="0.15">
      <c r="A83" s="76" t="s">
        <v>47</v>
      </c>
      <c r="B83" s="204" t="s">
        <v>78</v>
      </c>
      <c r="C83" s="204"/>
      <c r="D83" s="204"/>
      <c r="E83" s="204"/>
      <c r="F83" s="204"/>
      <c r="G83" s="204"/>
      <c r="H83" s="204"/>
      <c r="I83" s="204"/>
      <c r="J83" s="204"/>
      <c r="K83" s="204"/>
      <c r="L83" s="204"/>
      <c r="M83" s="204"/>
      <c r="N83" s="204"/>
      <c r="O83" s="205"/>
      <c r="P83" s="200"/>
      <c r="Q83" s="201"/>
    </row>
    <row r="84" spans="1:17" ht="39.950000000000003" customHeight="1" thickBot="1" x14ac:dyDescent="0.2">
      <c r="A84" s="77" t="s">
        <v>48</v>
      </c>
      <c r="B84" s="226" t="s">
        <v>79</v>
      </c>
      <c r="C84" s="226"/>
      <c r="D84" s="226"/>
      <c r="E84" s="226"/>
      <c r="F84" s="226"/>
      <c r="G84" s="226"/>
      <c r="H84" s="226"/>
      <c r="I84" s="226"/>
      <c r="J84" s="226"/>
      <c r="K84" s="226"/>
      <c r="L84" s="226"/>
      <c r="M84" s="226"/>
      <c r="N84" s="226"/>
      <c r="O84" s="227"/>
      <c r="P84" s="192"/>
      <c r="Q84" s="193"/>
    </row>
    <row r="85" spans="1:17" ht="27" customHeight="1" x14ac:dyDescent="0.15"/>
    <row r="86" spans="1:17" ht="14.25" thickBot="1" x14ac:dyDescent="0.2">
      <c r="A86" s="17" t="s">
        <v>80</v>
      </c>
    </row>
    <row r="87" spans="1:17" ht="39.950000000000003" customHeight="1" thickBot="1" x14ac:dyDescent="0.2">
      <c r="A87" s="34" t="s">
        <v>46</v>
      </c>
      <c r="B87" s="245" t="s">
        <v>283</v>
      </c>
      <c r="C87" s="245"/>
      <c r="D87" s="245"/>
      <c r="E87" s="245"/>
      <c r="F87" s="245"/>
      <c r="G87" s="245"/>
      <c r="H87" s="245"/>
      <c r="I87" s="245"/>
      <c r="J87" s="245"/>
      <c r="K87" s="245"/>
      <c r="L87" s="245"/>
      <c r="M87" s="245"/>
      <c r="N87" s="245"/>
      <c r="O87" s="246"/>
      <c r="P87" s="360"/>
      <c r="Q87" s="361"/>
    </row>
    <row r="88" spans="1:17" ht="24.75" customHeight="1" x14ac:dyDescent="0.15"/>
    <row r="89" spans="1:17" ht="13.5" customHeight="1" thickBot="1" x14ac:dyDescent="0.2">
      <c r="A89" s="35" t="s">
        <v>156</v>
      </c>
    </row>
    <row r="90" spans="1:17" ht="50.1" customHeight="1" thickBot="1" x14ac:dyDescent="0.2">
      <c r="A90" s="34" t="s">
        <v>46</v>
      </c>
      <c r="B90" s="364" t="s">
        <v>157</v>
      </c>
      <c r="C90" s="364"/>
      <c r="D90" s="364"/>
      <c r="E90" s="364"/>
      <c r="F90" s="364"/>
      <c r="G90" s="364"/>
      <c r="H90" s="364"/>
      <c r="I90" s="364"/>
      <c r="J90" s="364"/>
      <c r="K90" s="364"/>
      <c r="L90" s="364"/>
      <c r="M90" s="364"/>
      <c r="N90" s="364"/>
      <c r="O90" s="365"/>
      <c r="P90" s="360"/>
      <c r="Q90" s="361"/>
    </row>
    <row r="91" spans="1:17" ht="25.5" customHeight="1" x14ac:dyDescent="0.15"/>
    <row r="92" spans="1:17" ht="14.25" thickBot="1" x14ac:dyDescent="0.2">
      <c r="A92" s="17" t="s">
        <v>82</v>
      </c>
    </row>
    <row r="93" spans="1:17" ht="69.95" customHeight="1" thickBot="1" x14ac:dyDescent="0.2">
      <c r="A93" s="34" t="s">
        <v>46</v>
      </c>
      <c r="B93" s="245" t="s">
        <v>81</v>
      </c>
      <c r="C93" s="245"/>
      <c r="D93" s="245"/>
      <c r="E93" s="245"/>
      <c r="F93" s="245"/>
      <c r="G93" s="245"/>
      <c r="H93" s="245"/>
      <c r="I93" s="245"/>
      <c r="J93" s="245"/>
      <c r="K93" s="245"/>
      <c r="L93" s="245"/>
      <c r="M93" s="245"/>
      <c r="N93" s="245"/>
      <c r="O93" s="246"/>
      <c r="P93" s="360"/>
      <c r="Q93" s="361"/>
    </row>
    <row r="94" spans="1:17" ht="27.75" customHeight="1" x14ac:dyDescent="0.15"/>
    <row r="95" spans="1:17" ht="14.25" thickBot="1" x14ac:dyDescent="0.2">
      <c r="A95" s="17" t="s">
        <v>83</v>
      </c>
    </row>
    <row r="96" spans="1:17" ht="50.1" customHeight="1" x14ac:dyDescent="0.15">
      <c r="A96" s="23" t="s">
        <v>6</v>
      </c>
      <c r="B96" s="190" t="s">
        <v>158</v>
      </c>
      <c r="C96" s="190"/>
      <c r="D96" s="190"/>
      <c r="E96" s="190"/>
      <c r="F96" s="190"/>
      <c r="G96" s="190"/>
      <c r="H96" s="190"/>
      <c r="I96" s="190"/>
      <c r="J96" s="190"/>
      <c r="K96" s="190"/>
      <c r="L96" s="190"/>
      <c r="M96" s="190"/>
      <c r="N96" s="190"/>
      <c r="O96" s="191"/>
      <c r="P96" s="198"/>
      <c r="Q96" s="199"/>
    </row>
    <row r="97" spans="1:17" ht="39.950000000000003" customHeight="1" x14ac:dyDescent="0.15">
      <c r="A97" s="76" t="s">
        <v>5</v>
      </c>
      <c r="B97" s="204" t="s">
        <v>84</v>
      </c>
      <c r="C97" s="204"/>
      <c r="D97" s="204"/>
      <c r="E97" s="204"/>
      <c r="F97" s="204"/>
      <c r="G97" s="204"/>
      <c r="H97" s="204"/>
      <c r="I97" s="204"/>
      <c r="J97" s="204"/>
      <c r="K97" s="204"/>
      <c r="L97" s="204"/>
      <c r="M97" s="204"/>
      <c r="N97" s="204"/>
      <c r="O97" s="205"/>
      <c r="P97" s="200"/>
      <c r="Q97" s="201"/>
    </row>
    <row r="98" spans="1:17" ht="39.950000000000003" customHeight="1" x14ac:dyDescent="0.15">
      <c r="A98" s="76" t="s">
        <v>8</v>
      </c>
      <c r="B98" s="204" t="s">
        <v>85</v>
      </c>
      <c r="C98" s="204"/>
      <c r="D98" s="204"/>
      <c r="E98" s="204"/>
      <c r="F98" s="204"/>
      <c r="G98" s="204"/>
      <c r="H98" s="204"/>
      <c r="I98" s="204"/>
      <c r="J98" s="204"/>
      <c r="K98" s="204"/>
      <c r="L98" s="204"/>
      <c r="M98" s="204"/>
      <c r="N98" s="204"/>
      <c r="O98" s="205"/>
      <c r="P98" s="200"/>
      <c r="Q98" s="201"/>
    </row>
    <row r="99" spans="1:17" ht="50.1" customHeight="1" x14ac:dyDescent="0.15">
      <c r="A99" s="76" t="s">
        <v>49</v>
      </c>
      <c r="B99" s="204" t="s">
        <v>159</v>
      </c>
      <c r="C99" s="204"/>
      <c r="D99" s="204"/>
      <c r="E99" s="204"/>
      <c r="F99" s="204"/>
      <c r="G99" s="204"/>
      <c r="H99" s="204"/>
      <c r="I99" s="204"/>
      <c r="J99" s="204"/>
      <c r="K99" s="204"/>
      <c r="L99" s="204"/>
      <c r="M99" s="204"/>
      <c r="N99" s="204"/>
      <c r="O99" s="205"/>
      <c r="P99" s="200"/>
      <c r="Q99" s="201"/>
    </row>
    <row r="100" spans="1:17" ht="39.950000000000003" customHeight="1" x14ac:dyDescent="0.15">
      <c r="A100" s="76" t="s">
        <v>50</v>
      </c>
      <c r="B100" s="204" t="s">
        <v>175</v>
      </c>
      <c r="C100" s="204"/>
      <c r="D100" s="204"/>
      <c r="E100" s="204"/>
      <c r="F100" s="204"/>
      <c r="G100" s="204"/>
      <c r="H100" s="204"/>
      <c r="I100" s="204"/>
      <c r="J100" s="204"/>
      <c r="K100" s="204"/>
      <c r="L100" s="204"/>
      <c r="M100" s="204"/>
      <c r="N100" s="204"/>
      <c r="O100" s="205"/>
      <c r="P100" s="200"/>
      <c r="Q100" s="201"/>
    </row>
    <row r="101" spans="1:17" ht="39.950000000000003" customHeight="1" x14ac:dyDescent="0.15">
      <c r="A101" s="76" t="s">
        <v>86</v>
      </c>
      <c r="B101" s="204" t="s">
        <v>160</v>
      </c>
      <c r="C101" s="204"/>
      <c r="D101" s="204"/>
      <c r="E101" s="204"/>
      <c r="F101" s="204"/>
      <c r="G101" s="204"/>
      <c r="H101" s="204"/>
      <c r="I101" s="204"/>
      <c r="J101" s="204"/>
      <c r="K101" s="204"/>
      <c r="L101" s="204"/>
      <c r="M101" s="204"/>
      <c r="N101" s="204"/>
      <c r="O101" s="205"/>
      <c r="P101" s="200"/>
      <c r="Q101" s="201"/>
    </row>
    <row r="102" spans="1:17" ht="50.1" customHeight="1" x14ac:dyDescent="0.15">
      <c r="A102" s="76" t="s">
        <v>167</v>
      </c>
      <c r="B102" s="204" t="s">
        <v>161</v>
      </c>
      <c r="C102" s="204"/>
      <c r="D102" s="204"/>
      <c r="E102" s="204"/>
      <c r="F102" s="204"/>
      <c r="G102" s="204"/>
      <c r="H102" s="204"/>
      <c r="I102" s="204"/>
      <c r="J102" s="204"/>
      <c r="K102" s="204"/>
      <c r="L102" s="204"/>
      <c r="M102" s="204"/>
      <c r="N102" s="204"/>
      <c r="O102" s="205"/>
      <c r="P102" s="200"/>
      <c r="Q102" s="201"/>
    </row>
    <row r="103" spans="1:17" ht="39.950000000000003" customHeight="1" x14ac:dyDescent="0.15">
      <c r="A103" s="76" t="s">
        <v>168</v>
      </c>
      <c r="B103" s="204" t="s">
        <v>162</v>
      </c>
      <c r="C103" s="204"/>
      <c r="D103" s="204"/>
      <c r="E103" s="204"/>
      <c r="F103" s="204"/>
      <c r="G103" s="204"/>
      <c r="H103" s="204"/>
      <c r="I103" s="204"/>
      <c r="J103" s="204"/>
      <c r="K103" s="204"/>
      <c r="L103" s="204"/>
      <c r="M103" s="204"/>
      <c r="N103" s="204"/>
      <c r="O103" s="205"/>
      <c r="P103" s="200"/>
      <c r="Q103" s="201"/>
    </row>
    <row r="104" spans="1:17" ht="50.1" customHeight="1" x14ac:dyDescent="0.15">
      <c r="A104" s="76" t="s">
        <v>169</v>
      </c>
      <c r="B104" s="204" t="s">
        <v>176</v>
      </c>
      <c r="C104" s="204"/>
      <c r="D104" s="204"/>
      <c r="E104" s="204"/>
      <c r="F104" s="204"/>
      <c r="G104" s="204"/>
      <c r="H104" s="204"/>
      <c r="I104" s="204"/>
      <c r="J104" s="204"/>
      <c r="K104" s="204"/>
      <c r="L104" s="204"/>
      <c r="M104" s="204"/>
      <c r="N104" s="204"/>
      <c r="O104" s="205"/>
      <c r="P104" s="200"/>
      <c r="Q104" s="201"/>
    </row>
    <row r="105" spans="1:17" ht="39.950000000000003" customHeight="1" thickBot="1" x14ac:dyDescent="0.2">
      <c r="A105" s="74" t="s">
        <v>170</v>
      </c>
      <c r="B105" s="366" t="s">
        <v>192</v>
      </c>
      <c r="C105" s="366"/>
      <c r="D105" s="366"/>
      <c r="E105" s="366"/>
      <c r="F105" s="366"/>
      <c r="G105" s="366"/>
      <c r="H105" s="366"/>
      <c r="I105" s="366"/>
      <c r="J105" s="366"/>
      <c r="K105" s="366"/>
      <c r="L105" s="366"/>
      <c r="M105" s="366"/>
      <c r="N105" s="366"/>
      <c r="O105" s="367"/>
      <c r="P105" s="192"/>
      <c r="Q105" s="193"/>
    </row>
    <row r="106" spans="1:17" ht="27" customHeight="1" x14ac:dyDescent="0.15"/>
    <row r="107" spans="1:17" ht="14.25" thickBot="1" x14ac:dyDescent="0.2">
      <c r="A107" s="17" t="s">
        <v>88</v>
      </c>
    </row>
    <row r="108" spans="1:17" ht="50.1" customHeight="1" x14ac:dyDescent="0.15">
      <c r="A108" s="23" t="s">
        <v>46</v>
      </c>
      <c r="B108" s="188" t="s">
        <v>89</v>
      </c>
      <c r="C108" s="188"/>
      <c r="D108" s="188"/>
      <c r="E108" s="188"/>
      <c r="F108" s="188"/>
      <c r="G108" s="188"/>
      <c r="H108" s="188"/>
      <c r="I108" s="188"/>
      <c r="J108" s="188"/>
      <c r="K108" s="188"/>
      <c r="L108" s="188"/>
      <c r="M108" s="188"/>
      <c r="N108" s="188"/>
      <c r="O108" s="189"/>
      <c r="P108" s="198"/>
      <c r="Q108" s="199"/>
    </row>
    <row r="109" spans="1:17" ht="50.1" customHeight="1" thickBot="1" x14ac:dyDescent="0.2">
      <c r="A109" s="77" t="s">
        <v>47</v>
      </c>
      <c r="B109" s="219" t="s">
        <v>90</v>
      </c>
      <c r="C109" s="219"/>
      <c r="D109" s="219"/>
      <c r="E109" s="219"/>
      <c r="F109" s="219"/>
      <c r="G109" s="219"/>
      <c r="H109" s="219"/>
      <c r="I109" s="219"/>
      <c r="J109" s="219"/>
      <c r="K109" s="219"/>
      <c r="L109" s="219"/>
      <c r="M109" s="219"/>
      <c r="N109" s="219"/>
      <c r="O109" s="220"/>
      <c r="P109" s="192"/>
      <c r="Q109" s="193"/>
    </row>
    <row r="110" spans="1:17" ht="24.75" customHeight="1" x14ac:dyDescent="0.15"/>
    <row r="111" spans="1:17" ht="14.25" thickBot="1" x14ac:dyDescent="0.2">
      <c r="A111" s="17" t="s">
        <v>91</v>
      </c>
    </row>
    <row r="112" spans="1:17" ht="50.1" customHeight="1" thickBot="1" x14ac:dyDescent="0.2">
      <c r="A112" s="34" t="s">
        <v>46</v>
      </c>
      <c r="B112" s="245" t="s">
        <v>92</v>
      </c>
      <c r="C112" s="245"/>
      <c r="D112" s="245"/>
      <c r="E112" s="245"/>
      <c r="F112" s="245"/>
      <c r="G112" s="245"/>
      <c r="H112" s="245"/>
      <c r="I112" s="245"/>
      <c r="J112" s="245"/>
      <c r="K112" s="245"/>
      <c r="L112" s="245"/>
      <c r="M112" s="245"/>
      <c r="N112" s="245"/>
      <c r="O112" s="246"/>
      <c r="P112" s="360"/>
      <c r="Q112" s="361"/>
    </row>
    <row r="113" spans="1:17" ht="24" customHeight="1" x14ac:dyDescent="0.15"/>
    <row r="114" spans="1:17" ht="14.25" thickBot="1" x14ac:dyDescent="0.2">
      <c r="A114" s="17" t="s">
        <v>93</v>
      </c>
    </row>
    <row r="115" spans="1:17" ht="39.950000000000003" customHeight="1" x14ac:dyDescent="0.15">
      <c r="A115" s="272" t="s">
        <v>53</v>
      </c>
      <c r="B115" s="243" t="s">
        <v>94</v>
      </c>
      <c r="C115" s="243"/>
      <c r="D115" s="243"/>
      <c r="E115" s="243"/>
      <c r="F115" s="243"/>
      <c r="G115" s="243"/>
      <c r="H115" s="243"/>
      <c r="I115" s="243"/>
      <c r="J115" s="243"/>
      <c r="K115" s="243"/>
      <c r="L115" s="243"/>
      <c r="M115" s="243"/>
      <c r="N115" s="243"/>
      <c r="O115" s="244"/>
      <c r="P115" s="208"/>
      <c r="Q115" s="209"/>
    </row>
    <row r="116" spans="1:17" ht="39.75" customHeight="1" x14ac:dyDescent="0.15">
      <c r="A116" s="273"/>
      <c r="B116" s="275" t="s">
        <v>196</v>
      </c>
      <c r="C116" s="276"/>
      <c r="D116" s="276"/>
      <c r="E116" s="276"/>
      <c r="F116" s="276"/>
      <c r="G116" s="276"/>
      <c r="H116" s="276"/>
      <c r="I116" s="276"/>
      <c r="J116" s="276"/>
      <c r="K116" s="276"/>
      <c r="L116" s="276"/>
      <c r="M116" s="276"/>
      <c r="N116" s="276"/>
      <c r="O116" s="277"/>
      <c r="P116" s="210"/>
      <c r="Q116" s="211"/>
    </row>
    <row r="117" spans="1:17" ht="30" customHeight="1" thickBot="1" x14ac:dyDescent="0.2">
      <c r="A117" s="274"/>
      <c r="B117" s="278" t="s">
        <v>64</v>
      </c>
      <c r="C117" s="279"/>
      <c r="D117" s="279"/>
      <c r="E117" s="279"/>
      <c r="F117" s="279"/>
      <c r="G117" s="279"/>
      <c r="H117" s="279"/>
      <c r="I117" s="279"/>
      <c r="J117" s="279"/>
      <c r="K117" s="279"/>
      <c r="L117" s="279"/>
      <c r="M117" s="279"/>
      <c r="N117" s="279"/>
      <c r="O117" s="280"/>
      <c r="P117" s="212"/>
      <c r="Q117" s="213"/>
    </row>
    <row r="118" spans="1:17" ht="27" customHeight="1" x14ac:dyDescent="0.15"/>
    <row r="119" spans="1:17" ht="14.25" thickBot="1" x14ac:dyDescent="0.2">
      <c r="A119" s="17" t="s">
        <v>95</v>
      </c>
    </row>
    <row r="120" spans="1:17" ht="39.950000000000003" customHeight="1" thickBot="1" x14ac:dyDescent="0.2">
      <c r="A120" s="269" t="s">
        <v>46</v>
      </c>
      <c r="B120" s="216" t="s">
        <v>299</v>
      </c>
      <c r="C120" s="217"/>
      <c r="D120" s="217"/>
      <c r="E120" s="217"/>
      <c r="F120" s="217"/>
      <c r="G120" s="217"/>
      <c r="H120" s="217"/>
      <c r="I120" s="217"/>
      <c r="J120" s="217"/>
      <c r="K120" s="217"/>
      <c r="L120" s="217"/>
      <c r="M120" s="217"/>
      <c r="N120" s="217"/>
      <c r="O120" s="217"/>
      <c r="P120" s="217"/>
      <c r="Q120" s="218"/>
    </row>
    <row r="121" spans="1:17" ht="30" customHeight="1" x14ac:dyDescent="0.15">
      <c r="A121" s="270"/>
      <c r="B121" s="36"/>
      <c r="C121" s="37" t="s">
        <v>62</v>
      </c>
      <c r="D121" s="38"/>
      <c r="E121" s="38"/>
      <c r="F121" s="38"/>
      <c r="G121" s="38"/>
      <c r="H121" s="38"/>
      <c r="I121" s="38"/>
      <c r="J121" s="38"/>
      <c r="K121" s="38"/>
      <c r="L121" s="38"/>
      <c r="M121" s="38"/>
      <c r="N121" s="38"/>
      <c r="O121" s="38"/>
      <c r="P121" s="198"/>
      <c r="Q121" s="199"/>
    </row>
    <row r="122" spans="1:17" ht="30" customHeight="1" x14ac:dyDescent="0.15">
      <c r="A122" s="270"/>
      <c r="B122" s="39"/>
      <c r="C122" s="37" t="s">
        <v>186</v>
      </c>
      <c r="D122" s="38"/>
      <c r="E122" s="38"/>
      <c r="F122" s="38"/>
      <c r="G122" s="38"/>
      <c r="H122" s="38"/>
      <c r="I122" s="38"/>
      <c r="J122" s="38"/>
      <c r="K122" s="38"/>
      <c r="L122" s="38"/>
      <c r="M122" s="38"/>
      <c r="N122" s="38"/>
      <c r="O122" s="38"/>
      <c r="P122" s="200"/>
      <c r="Q122" s="201"/>
    </row>
    <row r="123" spans="1:17" ht="30" customHeight="1" x14ac:dyDescent="0.15">
      <c r="A123" s="270"/>
      <c r="B123" s="39"/>
      <c r="C123" s="37" t="s">
        <v>40</v>
      </c>
      <c r="D123" s="38"/>
      <c r="E123" s="38"/>
      <c r="F123" s="38"/>
      <c r="G123" s="38"/>
      <c r="H123" s="38"/>
      <c r="I123" s="38"/>
      <c r="J123" s="38"/>
      <c r="K123" s="38"/>
      <c r="L123" s="38"/>
      <c r="M123" s="38"/>
      <c r="N123" s="38"/>
      <c r="O123" s="38"/>
      <c r="P123" s="200"/>
      <c r="Q123" s="201"/>
    </row>
    <row r="124" spans="1:17" ht="39.950000000000003" customHeight="1" x14ac:dyDescent="0.15">
      <c r="A124" s="270"/>
      <c r="B124" s="39"/>
      <c r="C124" s="281" t="s">
        <v>327</v>
      </c>
      <c r="D124" s="282"/>
      <c r="E124" s="282"/>
      <c r="F124" s="282"/>
      <c r="G124" s="282"/>
      <c r="H124" s="282"/>
      <c r="I124" s="282"/>
      <c r="J124" s="282"/>
      <c r="K124" s="282"/>
      <c r="L124" s="282"/>
      <c r="M124" s="282"/>
      <c r="N124" s="282"/>
      <c r="O124" s="282"/>
      <c r="P124" s="200"/>
      <c r="Q124" s="201"/>
    </row>
    <row r="125" spans="1:17" ht="30" customHeight="1" x14ac:dyDescent="0.15">
      <c r="A125" s="270"/>
      <c r="B125" s="39"/>
      <c r="C125" s="37" t="s">
        <v>41</v>
      </c>
      <c r="D125" s="38"/>
      <c r="E125" s="38"/>
      <c r="F125" s="38"/>
      <c r="G125" s="38"/>
      <c r="H125" s="38"/>
      <c r="I125" s="38"/>
      <c r="J125" s="38"/>
      <c r="K125" s="38"/>
      <c r="L125" s="38"/>
      <c r="M125" s="38"/>
      <c r="N125" s="38"/>
      <c r="O125" s="38"/>
      <c r="P125" s="200"/>
      <c r="Q125" s="201"/>
    </row>
    <row r="126" spans="1:17" ht="31.5" customHeight="1" x14ac:dyDescent="0.15">
      <c r="A126" s="270"/>
      <c r="B126" s="39"/>
      <c r="C126" s="228" t="s">
        <v>326</v>
      </c>
      <c r="D126" s="229"/>
      <c r="E126" s="229"/>
      <c r="F126" s="229"/>
      <c r="G126" s="229"/>
      <c r="H126" s="229"/>
      <c r="I126" s="229"/>
      <c r="J126" s="229"/>
      <c r="K126" s="229"/>
      <c r="L126" s="229"/>
      <c r="M126" s="229"/>
      <c r="N126" s="229"/>
      <c r="O126" s="230"/>
      <c r="P126" s="200"/>
      <c r="Q126" s="201"/>
    </row>
    <row r="127" spans="1:17" ht="39.950000000000003" customHeight="1" thickBot="1" x14ac:dyDescent="0.2">
      <c r="A127" s="271"/>
      <c r="B127" s="40"/>
      <c r="C127" s="221" t="s">
        <v>197</v>
      </c>
      <c r="D127" s="222"/>
      <c r="E127" s="222"/>
      <c r="F127" s="222"/>
      <c r="G127" s="222"/>
      <c r="H127" s="222"/>
      <c r="I127" s="222"/>
      <c r="J127" s="222"/>
      <c r="K127" s="222"/>
      <c r="L127" s="222"/>
      <c r="M127" s="222"/>
      <c r="N127" s="222"/>
      <c r="O127" s="223"/>
      <c r="P127" s="192"/>
      <c r="Q127" s="193"/>
    </row>
    <row r="128" spans="1:17" ht="27" customHeight="1" x14ac:dyDescent="0.15"/>
    <row r="129" spans="1:17" ht="14.25" thickBot="1" x14ac:dyDescent="0.2">
      <c r="A129" s="17" t="s">
        <v>96</v>
      </c>
    </row>
    <row r="130" spans="1:17" ht="75" customHeight="1" x14ac:dyDescent="0.15">
      <c r="A130" s="23" t="s">
        <v>46</v>
      </c>
      <c r="B130" s="190" t="s">
        <v>284</v>
      </c>
      <c r="C130" s="190"/>
      <c r="D130" s="190"/>
      <c r="E130" s="190"/>
      <c r="F130" s="190"/>
      <c r="G130" s="190"/>
      <c r="H130" s="190"/>
      <c r="I130" s="190"/>
      <c r="J130" s="190"/>
      <c r="K130" s="190"/>
      <c r="L130" s="190"/>
      <c r="M130" s="190"/>
      <c r="N130" s="190"/>
      <c r="O130" s="191"/>
      <c r="P130" s="198"/>
      <c r="Q130" s="199"/>
    </row>
    <row r="131" spans="1:17" ht="50.1" customHeight="1" x14ac:dyDescent="0.15">
      <c r="A131" s="76" t="s">
        <v>47</v>
      </c>
      <c r="B131" s="204" t="s">
        <v>97</v>
      </c>
      <c r="C131" s="204"/>
      <c r="D131" s="204"/>
      <c r="E131" s="204"/>
      <c r="F131" s="204"/>
      <c r="G131" s="204"/>
      <c r="H131" s="204"/>
      <c r="I131" s="204"/>
      <c r="J131" s="204"/>
      <c r="K131" s="204"/>
      <c r="L131" s="204"/>
      <c r="M131" s="204"/>
      <c r="N131" s="204"/>
      <c r="O131" s="205"/>
      <c r="P131" s="200"/>
      <c r="Q131" s="201"/>
    </row>
    <row r="132" spans="1:17" ht="30" customHeight="1" x14ac:dyDescent="0.15">
      <c r="A132" s="41" t="s">
        <v>8</v>
      </c>
      <c r="B132" s="241" t="s">
        <v>98</v>
      </c>
      <c r="C132" s="241"/>
      <c r="D132" s="241"/>
      <c r="E132" s="241"/>
      <c r="F132" s="241"/>
      <c r="G132" s="241"/>
      <c r="H132" s="241"/>
      <c r="I132" s="241"/>
      <c r="J132" s="241"/>
      <c r="K132" s="241"/>
      <c r="L132" s="241"/>
      <c r="M132" s="241"/>
      <c r="N132" s="241"/>
      <c r="O132" s="242"/>
      <c r="P132" s="200"/>
      <c r="Q132" s="201"/>
    </row>
    <row r="133" spans="1:17" ht="50.1" customHeight="1" thickBot="1" x14ac:dyDescent="0.2">
      <c r="A133" s="77" t="s">
        <v>49</v>
      </c>
      <c r="B133" s="226" t="s">
        <v>228</v>
      </c>
      <c r="C133" s="226"/>
      <c r="D133" s="226"/>
      <c r="E133" s="226"/>
      <c r="F133" s="226"/>
      <c r="G133" s="226"/>
      <c r="H133" s="226"/>
      <c r="I133" s="226"/>
      <c r="J133" s="226"/>
      <c r="K133" s="226"/>
      <c r="L133" s="226"/>
      <c r="M133" s="226"/>
      <c r="N133" s="226"/>
      <c r="O133" s="227"/>
      <c r="P133" s="192"/>
      <c r="Q133" s="193"/>
    </row>
    <row r="134" spans="1:17" ht="28.5" customHeight="1" x14ac:dyDescent="0.15"/>
    <row r="135" spans="1:17" ht="14.25" thickBot="1" x14ac:dyDescent="0.2">
      <c r="A135" s="17" t="s">
        <v>242</v>
      </c>
    </row>
    <row r="136" spans="1:17" ht="60.75" customHeight="1" x14ac:dyDescent="0.15">
      <c r="A136" s="73" t="s">
        <v>54</v>
      </c>
      <c r="B136" s="243" t="s">
        <v>198</v>
      </c>
      <c r="C136" s="243"/>
      <c r="D136" s="243"/>
      <c r="E136" s="243"/>
      <c r="F136" s="243"/>
      <c r="G136" s="243"/>
      <c r="H136" s="243"/>
      <c r="I136" s="243"/>
      <c r="J136" s="243"/>
      <c r="K136" s="243"/>
      <c r="L136" s="243"/>
      <c r="M136" s="243"/>
      <c r="N136" s="243"/>
      <c r="O136" s="244"/>
      <c r="P136" s="198"/>
      <c r="Q136" s="199"/>
    </row>
    <row r="137" spans="1:17" ht="39.950000000000003" customHeight="1" x14ac:dyDescent="0.15">
      <c r="A137" s="76" t="s">
        <v>5</v>
      </c>
      <c r="B137" s="204" t="s">
        <v>300</v>
      </c>
      <c r="C137" s="204"/>
      <c r="D137" s="204"/>
      <c r="E137" s="204"/>
      <c r="F137" s="204"/>
      <c r="G137" s="204"/>
      <c r="H137" s="204"/>
      <c r="I137" s="204"/>
      <c r="J137" s="204"/>
      <c r="K137" s="204"/>
      <c r="L137" s="204"/>
      <c r="M137" s="204"/>
      <c r="N137" s="204"/>
      <c r="O137" s="205"/>
      <c r="P137" s="200"/>
      <c r="Q137" s="201"/>
    </row>
    <row r="138" spans="1:17" ht="39.950000000000003" customHeight="1" thickBot="1" x14ac:dyDescent="0.2">
      <c r="A138" s="77" t="s">
        <v>8</v>
      </c>
      <c r="B138" s="226" t="s">
        <v>199</v>
      </c>
      <c r="C138" s="226"/>
      <c r="D138" s="226"/>
      <c r="E138" s="226"/>
      <c r="F138" s="226"/>
      <c r="G138" s="226"/>
      <c r="H138" s="226"/>
      <c r="I138" s="226"/>
      <c r="J138" s="226"/>
      <c r="K138" s="226"/>
      <c r="L138" s="226"/>
      <c r="M138" s="226"/>
      <c r="N138" s="226"/>
      <c r="O138" s="227"/>
      <c r="P138" s="192"/>
      <c r="Q138" s="193"/>
    </row>
    <row r="139" spans="1:17" ht="24.75" customHeight="1" x14ac:dyDescent="0.15"/>
    <row r="140" spans="1:17" ht="14.25" thickBot="1" x14ac:dyDescent="0.2">
      <c r="A140" s="17" t="s">
        <v>200</v>
      </c>
    </row>
    <row r="141" spans="1:17" ht="75" customHeight="1" thickBot="1" x14ac:dyDescent="0.2">
      <c r="A141" s="34" t="s">
        <v>54</v>
      </c>
      <c r="B141" s="245" t="s">
        <v>285</v>
      </c>
      <c r="C141" s="245"/>
      <c r="D141" s="245"/>
      <c r="E141" s="245"/>
      <c r="F141" s="245"/>
      <c r="G141" s="245"/>
      <c r="H141" s="245"/>
      <c r="I141" s="245"/>
      <c r="J141" s="245"/>
      <c r="K141" s="245"/>
      <c r="L141" s="245"/>
      <c r="M141" s="245"/>
      <c r="N141" s="245"/>
      <c r="O141" s="246"/>
      <c r="P141" s="233"/>
      <c r="Q141" s="234"/>
    </row>
    <row r="142" spans="1:17" ht="24.75" customHeight="1" x14ac:dyDescent="0.15"/>
    <row r="143" spans="1:17" ht="14.25" thickBot="1" x14ac:dyDescent="0.2">
      <c r="A143" s="17" t="s">
        <v>201</v>
      </c>
    </row>
    <row r="144" spans="1:17" ht="30" customHeight="1" thickBot="1" x14ac:dyDescent="0.2">
      <c r="A144" s="34" t="s">
        <v>46</v>
      </c>
      <c r="B144" s="245" t="s">
        <v>99</v>
      </c>
      <c r="C144" s="245"/>
      <c r="D144" s="245"/>
      <c r="E144" s="245"/>
      <c r="F144" s="245"/>
      <c r="G144" s="245"/>
      <c r="H144" s="245"/>
      <c r="I144" s="245"/>
      <c r="J144" s="245"/>
      <c r="K144" s="245"/>
      <c r="L144" s="245"/>
      <c r="M144" s="245"/>
      <c r="N144" s="245"/>
      <c r="O144" s="246"/>
      <c r="P144" s="233"/>
      <c r="Q144" s="234"/>
    </row>
    <row r="145" spans="1:17" ht="24" customHeight="1" x14ac:dyDescent="0.15"/>
    <row r="146" spans="1:17" ht="14.25" thickBot="1" x14ac:dyDescent="0.2">
      <c r="A146" s="17" t="s">
        <v>273</v>
      </c>
    </row>
    <row r="147" spans="1:17" ht="30" customHeight="1" thickBot="1" x14ac:dyDescent="0.2">
      <c r="A147" s="269" t="s">
        <v>6</v>
      </c>
      <c r="B147" s="216" t="s">
        <v>202</v>
      </c>
      <c r="C147" s="217"/>
      <c r="D147" s="217"/>
      <c r="E147" s="217"/>
      <c r="F147" s="217"/>
      <c r="G147" s="217"/>
      <c r="H147" s="217"/>
      <c r="I147" s="217"/>
      <c r="J147" s="217"/>
      <c r="K147" s="217"/>
      <c r="L147" s="217"/>
      <c r="M147" s="217"/>
      <c r="N147" s="217"/>
      <c r="O147" s="217"/>
      <c r="P147" s="217"/>
      <c r="Q147" s="218"/>
    </row>
    <row r="148" spans="1:17" ht="50.1" customHeight="1" x14ac:dyDescent="0.15">
      <c r="A148" s="270"/>
      <c r="B148" s="42" t="s">
        <v>205</v>
      </c>
      <c r="C148" s="281" t="s">
        <v>203</v>
      </c>
      <c r="D148" s="282"/>
      <c r="E148" s="282"/>
      <c r="F148" s="282"/>
      <c r="G148" s="282"/>
      <c r="H148" s="282"/>
      <c r="I148" s="282"/>
      <c r="J148" s="282"/>
      <c r="K148" s="282"/>
      <c r="L148" s="282"/>
      <c r="M148" s="282"/>
      <c r="N148" s="282"/>
      <c r="O148" s="282"/>
      <c r="P148" s="196"/>
      <c r="Q148" s="197"/>
    </row>
    <row r="149" spans="1:17" ht="30" customHeight="1" x14ac:dyDescent="0.15">
      <c r="A149" s="270"/>
      <c r="B149" s="42" t="s">
        <v>206</v>
      </c>
      <c r="C149" s="37" t="s">
        <v>204</v>
      </c>
      <c r="D149" s="38"/>
      <c r="E149" s="38"/>
      <c r="F149" s="38"/>
      <c r="G149" s="38"/>
      <c r="H149" s="38"/>
      <c r="I149" s="38"/>
      <c r="J149" s="38"/>
      <c r="K149" s="38"/>
      <c r="L149" s="38"/>
      <c r="M149" s="38"/>
      <c r="N149" s="38"/>
      <c r="O149" s="38"/>
      <c r="P149" s="362" t="s">
        <v>436</v>
      </c>
      <c r="Q149" s="363"/>
    </row>
    <row r="150" spans="1:17" ht="32.25" customHeight="1" thickBot="1" x14ac:dyDescent="0.2">
      <c r="A150" s="271"/>
      <c r="B150" s="66" t="s">
        <v>207</v>
      </c>
      <c r="C150" s="221" t="s">
        <v>301</v>
      </c>
      <c r="D150" s="222"/>
      <c r="E150" s="222"/>
      <c r="F150" s="222"/>
      <c r="G150" s="222"/>
      <c r="H150" s="222"/>
      <c r="I150" s="222"/>
      <c r="J150" s="222"/>
      <c r="K150" s="222"/>
      <c r="L150" s="222"/>
      <c r="M150" s="222"/>
      <c r="N150" s="222"/>
      <c r="O150" s="223"/>
      <c r="P150" s="214"/>
      <c r="Q150" s="215"/>
    </row>
    <row r="151" spans="1:17" ht="27" customHeight="1" x14ac:dyDescent="0.15"/>
    <row r="152" spans="1:17" ht="14.25" thickBot="1" x14ac:dyDescent="0.2">
      <c r="A152" s="17" t="s">
        <v>208</v>
      </c>
    </row>
    <row r="153" spans="1:17" ht="80.25" customHeight="1" thickBot="1" x14ac:dyDescent="0.2">
      <c r="A153" s="34" t="s">
        <v>46</v>
      </c>
      <c r="B153" s="245" t="s">
        <v>328</v>
      </c>
      <c r="C153" s="245"/>
      <c r="D153" s="245"/>
      <c r="E153" s="245"/>
      <c r="F153" s="245"/>
      <c r="G153" s="245"/>
      <c r="H153" s="245"/>
      <c r="I153" s="245"/>
      <c r="J153" s="245"/>
      <c r="K153" s="245"/>
      <c r="L153" s="245"/>
      <c r="M153" s="245"/>
      <c r="N153" s="245"/>
      <c r="O153" s="246"/>
      <c r="P153" s="233"/>
      <c r="Q153" s="234"/>
    </row>
    <row r="154" spans="1:17" ht="24.75" customHeight="1" x14ac:dyDescent="0.15"/>
    <row r="155" spans="1:17" ht="14.25" thickBot="1" x14ac:dyDescent="0.2">
      <c r="A155" s="17" t="s">
        <v>209</v>
      </c>
    </row>
    <row r="156" spans="1:17" ht="72" customHeight="1" x14ac:dyDescent="0.15">
      <c r="A156" s="23" t="s">
        <v>6</v>
      </c>
      <c r="B156" s="188" t="s">
        <v>286</v>
      </c>
      <c r="C156" s="188"/>
      <c r="D156" s="188"/>
      <c r="E156" s="188"/>
      <c r="F156" s="188"/>
      <c r="G156" s="188"/>
      <c r="H156" s="188"/>
      <c r="I156" s="188"/>
      <c r="J156" s="188"/>
      <c r="K156" s="188"/>
      <c r="L156" s="188"/>
      <c r="M156" s="188"/>
      <c r="N156" s="188"/>
      <c r="O156" s="189"/>
      <c r="P156" s="198"/>
      <c r="Q156" s="199"/>
    </row>
    <row r="157" spans="1:17" ht="50.1" customHeight="1" thickBot="1" x14ac:dyDescent="0.2">
      <c r="A157" s="77" t="s">
        <v>5</v>
      </c>
      <c r="B157" s="226" t="s">
        <v>42</v>
      </c>
      <c r="C157" s="226"/>
      <c r="D157" s="226"/>
      <c r="E157" s="226"/>
      <c r="F157" s="226"/>
      <c r="G157" s="226"/>
      <c r="H157" s="226"/>
      <c r="I157" s="226"/>
      <c r="J157" s="226"/>
      <c r="K157" s="226"/>
      <c r="L157" s="226"/>
      <c r="M157" s="226"/>
      <c r="N157" s="226"/>
      <c r="O157" s="227"/>
      <c r="P157" s="192"/>
      <c r="Q157" s="193"/>
    </row>
    <row r="158" spans="1:17" ht="27.75" customHeight="1" x14ac:dyDescent="0.15"/>
    <row r="159" spans="1:17" ht="14.25" thickBot="1" x14ac:dyDescent="0.2">
      <c r="A159" s="17" t="s">
        <v>210</v>
      </c>
    </row>
    <row r="160" spans="1:17" ht="29.25" customHeight="1" thickBot="1" x14ac:dyDescent="0.2">
      <c r="A160" s="34" t="s">
        <v>46</v>
      </c>
      <c r="B160" s="245" t="s">
        <v>302</v>
      </c>
      <c r="C160" s="245"/>
      <c r="D160" s="245"/>
      <c r="E160" s="245"/>
      <c r="F160" s="245"/>
      <c r="G160" s="245"/>
      <c r="H160" s="245"/>
      <c r="I160" s="245"/>
      <c r="J160" s="245"/>
      <c r="K160" s="245"/>
      <c r="L160" s="245"/>
      <c r="M160" s="245"/>
      <c r="N160" s="245"/>
      <c r="O160" s="246"/>
      <c r="P160" s="233"/>
      <c r="Q160" s="234"/>
    </row>
    <row r="161" spans="1:17" ht="26.25" customHeight="1" x14ac:dyDescent="0.15"/>
    <row r="162" spans="1:17" ht="14.25" thickBot="1" x14ac:dyDescent="0.2">
      <c r="A162" s="17" t="s">
        <v>211</v>
      </c>
    </row>
    <row r="163" spans="1:17" ht="50.1" customHeight="1" x14ac:dyDescent="0.15">
      <c r="A163" s="23" t="s">
        <v>46</v>
      </c>
      <c r="B163" s="190" t="s">
        <v>287</v>
      </c>
      <c r="C163" s="190"/>
      <c r="D163" s="190"/>
      <c r="E163" s="190"/>
      <c r="F163" s="190"/>
      <c r="G163" s="190"/>
      <c r="H163" s="190"/>
      <c r="I163" s="190"/>
      <c r="J163" s="190"/>
      <c r="K163" s="190"/>
      <c r="L163" s="190"/>
      <c r="M163" s="190"/>
      <c r="N163" s="190"/>
      <c r="O163" s="191"/>
      <c r="P163" s="196"/>
      <c r="Q163" s="197"/>
    </row>
    <row r="164" spans="1:17" ht="50.1" customHeight="1" x14ac:dyDescent="0.15">
      <c r="A164" s="76" t="s">
        <v>47</v>
      </c>
      <c r="B164" s="204" t="s">
        <v>288</v>
      </c>
      <c r="C164" s="204"/>
      <c r="D164" s="204"/>
      <c r="E164" s="204"/>
      <c r="F164" s="204"/>
      <c r="G164" s="204"/>
      <c r="H164" s="204"/>
      <c r="I164" s="204"/>
      <c r="J164" s="204"/>
      <c r="K164" s="204"/>
      <c r="L164" s="204"/>
      <c r="M164" s="204"/>
      <c r="N164" s="204"/>
      <c r="O164" s="205"/>
      <c r="P164" s="362" t="s">
        <v>436</v>
      </c>
      <c r="Q164" s="363"/>
    </row>
    <row r="165" spans="1:17" ht="60" customHeight="1" thickBot="1" x14ac:dyDescent="0.2">
      <c r="A165" s="77" t="s">
        <v>48</v>
      </c>
      <c r="B165" s="226" t="s">
        <v>303</v>
      </c>
      <c r="C165" s="226"/>
      <c r="D165" s="226"/>
      <c r="E165" s="226"/>
      <c r="F165" s="226"/>
      <c r="G165" s="226"/>
      <c r="H165" s="226"/>
      <c r="I165" s="226"/>
      <c r="J165" s="226"/>
      <c r="K165" s="226"/>
      <c r="L165" s="226"/>
      <c r="M165" s="226"/>
      <c r="N165" s="226"/>
      <c r="O165" s="227"/>
      <c r="P165" s="214"/>
      <c r="Q165" s="215"/>
    </row>
    <row r="166" spans="1:17" ht="25.5" customHeight="1" x14ac:dyDescent="0.15"/>
    <row r="167" spans="1:17" ht="14.25" thickBot="1" x14ac:dyDescent="0.2">
      <c r="A167" s="17" t="s">
        <v>212</v>
      </c>
    </row>
    <row r="168" spans="1:17" ht="50.1" customHeight="1" x14ac:dyDescent="0.15">
      <c r="A168" s="23" t="s">
        <v>46</v>
      </c>
      <c r="B168" s="190" t="s">
        <v>100</v>
      </c>
      <c r="C168" s="190"/>
      <c r="D168" s="190"/>
      <c r="E168" s="190"/>
      <c r="F168" s="190"/>
      <c r="G168" s="190"/>
      <c r="H168" s="190"/>
      <c r="I168" s="190"/>
      <c r="J168" s="190"/>
      <c r="K168" s="190"/>
      <c r="L168" s="190"/>
      <c r="M168" s="190"/>
      <c r="N168" s="190"/>
      <c r="O168" s="191"/>
      <c r="P168" s="198"/>
      <c r="Q168" s="199"/>
    </row>
    <row r="169" spans="1:17" ht="30" customHeight="1" x14ac:dyDescent="0.15">
      <c r="A169" s="76" t="s">
        <v>47</v>
      </c>
      <c r="B169" s="204" t="s">
        <v>0</v>
      </c>
      <c r="C169" s="204"/>
      <c r="D169" s="204"/>
      <c r="E169" s="204"/>
      <c r="F169" s="204"/>
      <c r="G169" s="204"/>
      <c r="H169" s="204"/>
      <c r="I169" s="204"/>
      <c r="J169" s="204"/>
      <c r="K169" s="204"/>
      <c r="L169" s="204"/>
      <c r="M169" s="204"/>
      <c r="N169" s="204"/>
      <c r="O169" s="205"/>
      <c r="P169" s="200"/>
      <c r="Q169" s="201"/>
    </row>
    <row r="170" spans="1:17" ht="95.25" customHeight="1" x14ac:dyDescent="0.15">
      <c r="A170" s="76" t="s">
        <v>48</v>
      </c>
      <c r="B170" s="206" t="s">
        <v>101</v>
      </c>
      <c r="C170" s="206"/>
      <c r="D170" s="206"/>
      <c r="E170" s="206"/>
      <c r="F170" s="206"/>
      <c r="G170" s="206"/>
      <c r="H170" s="206"/>
      <c r="I170" s="206"/>
      <c r="J170" s="206"/>
      <c r="K170" s="206"/>
      <c r="L170" s="206"/>
      <c r="M170" s="206"/>
      <c r="N170" s="206"/>
      <c r="O170" s="207"/>
      <c r="P170" s="200"/>
      <c r="Q170" s="201"/>
    </row>
    <row r="171" spans="1:17" ht="50.1" customHeight="1" x14ac:dyDescent="0.15">
      <c r="A171" s="76" t="s">
        <v>49</v>
      </c>
      <c r="B171" s="204" t="s">
        <v>304</v>
      </c>
      <c r="C171" s="204"/>
      <c r="D171" s="204"/>
      <c r="E171" s="204"/>
      <c r="F171" s="204"/>
      <c r="G171" s="204"/>
      <c r="H171" s="204"/>
      <c r="I171" s="204"/>
      <c r="J171" s="204"/>
      <c r="K171" s="204"/>
      <c r="L171" s="204"/>
      <c r="M171" s="204"/>
      <c r="N171" s="204"/>
      <c r="O171" s="205"/>
      <c r="P171" s="200"/>
      <c r="Q171" s="201"/>
    </row>
    <row r="172" spans="1:17" ht="83.25" customHeight="1" thickBot="1" x14ac:dyDescent="0.2">
      <c r="A172" s="77" t="s">
        <v>177</v>
      </c>
      <c r="B172" s="219" t="s">
        <v>102</v>
      </c>
      <c r="C172" s="219"/>
      <c r="D172" s="219"/>
      <c r="E172" s="219"/>
      <c r="F172" s="219"/>
      <c r="G172" s="219"/>
      <c r="H172" s="219"/>
      <c r="I172" s="219"/>
      <c r="J172" s="219"/>
      <c r="K172" s="219"/>
      <c r="L172" s="219"/>
      <c r="M172" s="219"/>
      <c r="N172" s="219"/>
      <c r="O172" s="220"/>
      <c r="P172" s="192"/>
      <c r="Q172" s="193"/>
    </row>
    <row r="173" spans="1:17" ht="26.25" customHeight="1" x14ac:dyDescent="0.15"/>
    <row r="174" spans="1:17" ht="14.25" thickBot="1" x14ac:dyDescent="0.2">
      <c r="A174" s="17" t="s">
        <v>213</v>
      </c>
    </row>
    <row r="175" spans="1:17" ht="45" customHeight="1" x14ac:dyDescent="0.15">
      <c r="A175" s="23" t="s">
        <v>46</v>
      </c>
      <c r="B175" s="190" t="s">
        <v>103</v>
      </c>
      <c r="C175" s="190"/>
      <c r="D175" s="190"/>
      <c r="E175" s="190"/>
      <c r="F175" s="190"/>
      <c r="G175" s="190"/>
      <c r="H175" s="190"/>
      <c r="I175" s="190"/>
      <c r="J175" s="190"/>
      <c r="K175" s="190"/>
      <c r="L175" s="190"/>
      <c r="M175" s="190"/>
      <c r="N175" s="190"/>
      <c r="O175" s="191"/>
      <c r="P175" s="198"/>
      <c r="Q175" s="199"/>
    </row>
    <row r="176" spans="1:17" ht="30" customHeight="1" x14ac:dyDescent="0.15">
      <c r="A176" s="76" t="s">
        <v>47</v>
      </c>
      <c r="B176" s="204" t="s">
        <v>65</v>
      </c>
      <c r="C176" s="204"/>
      <c r="D176" s="204"/>
      <c r="E176" s="204"/>
      <c r="F176" s="204"/>
      <c r="G176" s="204"/>
      <c r="H176" s="204"/>
      <c r="I176" s="204"/>
      <c r="J176" s="204"/>
      <c r="K176" s="204"/>
      <c r="L176" s="204"/>
      <c r="M176" s="204"/>
      <c r="N176" s="204"/>
      <c r="O176" s="205"/>
      <c r="P176" s="200"/>
      <c r="Q176" s="201"/>
    </row>
    <row r="177" spans="1:17" ht="39.950000000000003" customHeight="1" x14ac:dyDescent="0.15">
      <c r="A177" s="76" t="s">
        <v>48</v>
      </c>
      <c r="B177" s="204" t="s">
        <v>104</v>
      </c>
      <c r="C177" s="204"/>
      <c r="D177" s="204"/>
      <c r="E177" s="204"/>
      <c r="F177" s="204"/>
      <c r="G177" s="204"/>
      <c r="H177" s="204"/>
      <c r="I177" s="204"/>
      <c r="J177" s="204"/>
      <c r="K177" s="204"/>
      <c r="L177" s="204"/>
      <c r="M177" s="204"/>
      <c r="N177" s="204"/>
      <c r="O177" s="205"/>
      <c r="P177" s="200"/>
      <c r="Q177" s="201"/>
    </row>
    <row r="178" spans="1:17" ht="39.950000000000003" customHeight="1" x14ac:dyDescent="0.15">
      <c r="A178" s="41" t="s">
        <v>49</v>
      </c>
      <c r="B178" s="254" t="s">
        <v>305</v>
      </c>
      <c r="C178" s="241"/>
      <c r="D178" s="241"/>
      <c r="E178" s="241"/>
      <c r="F178" s="241"/>
      <c r="G178" s="241"/>
      <c r="H178" s="241"/>
      <c r="I178" s="241"/>
      <c r="J178" s="241"/>
      <c r="K178" s="241"/>
      <c r="L178" s="241"/>
      <c r="M178" s="241"/>
      <c r="N178" s="241"/>
      <c r="O178" s="242"/>
      <c r="P178" s="200"/>
      <c r="Q178" s="201"/>
    </row>
    <row r="179" spans="1:17" ht="30" customHeight="1" thickBot="1" x14ac:dyDescent="0.2">
      <c r="A179" s="77" t="s">
        <v>66</v>
      </c>
      <c r="B179" s="219" t="s">
        <v>306</v>
      </c>
      <c r="C179" s="226"/>
      <c r="D179" s="226"/>
      <c r="E179" s="226"/>
      <c r="F179" s="226"/>
      <c r="G179" s="226"/>
      <c r="H179" s="226"/>
      <c r="I179" s="226"/>
      <c r="J179" s="226"/>
      <c r="K179" s="226"/>
      <c r="L179" s="226"/>
      <c r="M179" s="226"/>
      <c r="N179" s="226"/>
      <c r="O179" s="227"/>
      <c r="P179" s="192"/>
      <c r="Q179" s="193"/>
    </row>
    <row r="180" spans="1:17" ht="26.25" customHeight="1" x14ac:dyDescent="0.15"/>
    <row r="181" spans="1:17" ht="14.25" thickBot="1" x14ac:dyDescent="0.2">
      <c r="A181" s="17" t="s">
        <v>243</v>
      </c>
    </row>
    <row r="182" spans="1:17" ht="30" customHeight="1" thickBot="1" x14ac:dyDescent="0.2">
      <c r="A182" s="269" t="s">
        <v>6</v>
      </c>
      <c r="B182" s="216" t="s">
        <v>214</v>
      </c>
      <c r="C182" s="217"/>
      <c r="D182" s="217"/>
      <c r="E182" s="217"/>
      <c r="F182" s="217"/>
      <c r="G182" s="217"/>
      <c r="H182" s="217"/>
      <c r="I182" s="217"/>
      <c r="J182" s="217"/>
      <c r="K182" s="217"/>
      <c r="L182" s="217"/>
      <c r="M182" s="217"/>
      <c r="N182" s="217"/>
      <c r="O182" s="217"/>
      <c r="P182" s="217"/>
      <c r="Q182" s="218"/>
    </row>
    <row r="183" spans="1:17" ht="39.950000000000003" customHeight="1" x14ac:dyDescent="0.15">
      <c r="A183" s="270"/>
      <c r="B183" s="42" t="s">
        <v>205</v>
      </c>
      <c r="C183" s="281" t="s">
        <v>216</v>
      </c>
      <c r="D183" s="282"/>
      <c r="E183" s="282"/>
      <c r="F183" s="282"/>
      <c r="G183" s="282"/>
      <c r="H183" s="282"/>
      <c r="I183" s="282"/>
      <c r="J183" s="282"/>
      <c r="K183" s="282"/>
      <c r="L183" s="282"/>
      <c r="M183" s="282"/>
      <c r="N183" s="282"/>
      <c r="O183" s="282"/>
      <c r="P183" s="198"/>
      <c r="Q183" s="199"/>
    </row>
    <row r="184" spans="1:17" ht="30" customHeight="1" x14ac:dyDescent="0.15">
      <c r="A184" s="270"/>
      <c r="B184" s="42" t="s">
        <v>206</v>
      </c>
      <c r="C184" s="37" t="s">
        <v>217</v>
      </c>
      <c r="D184" s="38"/>
      <c r="E184" s="38"/>
      <c r="F184" s="38"/>
      <c r="G184" s="38"/>
      <c r="H184" s="38"/>
      <c r="I184" s="38"/>
      <c r="J184" s="38"/>
      <c r="K184" s="38"/>
      <c r="L184" s="38"/>
      <c r="M184" s="38"/>
      <c r="N184" s="38"/>
      <c r="O184" s="38"/>
      <c r="P184" s="200"/>
      <c r="Q184" s="201"/>
    </row>
    <row r="185" spans="1:17" ht="30" customHeight="1" x14ac:dyDescent="0.15">
      <c r="A185" s="270"/>
      <c r="B185" s="42" t="s">
        <v>207</v>
      </c>
      <c r="C185" s="228" t="s">
        <v>307</v>
      </c>
      <c r="D185" s="229"/>
      <c r="E185" s="229"/>
      <c r="F185" s="229"/>
      <c r="G185" s="229"/>
      <c r="H185" s="229"/>
      <c r="I185" s="229"/>
      <c r="J185" s="229"/>
      <c r="K185" s="229"/>
      <c r="L185" s="229"/>
      <c r="M185" s="229"/>
      <c r="N185" s="229"/>
      <c r="O185" s="230"/>
      <c r="P185" s="200"/>
      <c r="Q185" s="201"/>
    </row>
    <row r="186" spans="1:17" ht="30" customHeight="1" thickBot="1" x14ac:dyDescent="0.2">
      <c r="A186" s="271"/>
      <c r="B186" s="66" t="s">
        <v>215</v>
      </c>
      <c r="C186" s="221" t="s">
        <v>218</v>
      </c>
      <c r="D186" s="222"/>
      <c r="E186" s="222"/>
      <c r="F186" s="222"/>
      <c r="G186" s="222"/>
      <c r="H186" s="222"/>
      <c r="I186" s="222"/>
      <c r="J186" s="222"/>
      <c r="K186" s="222"/>
      <c r="L186" s="222"/>
      <c r="M186" s="222"/>
      <c r="N186" s="222"/>
      <c r="O186" s="223"/>
      <c r="P186" s="192"/>
      <c r="Q186" s="193"/>
    </row>
    <row r="187" spans="1:17" ht="27" customHeight="1" x14ac:dyDescent="0.15"/>
    <row r="188" spans="1:17" ht="14.25" thickBot="1" x14ac:dyDescent="0.2">
      <c r="A188" s="17" t="s">
        <v>219</v>
      </c>
    </row>
    <row r="189" spans="1:17" ht="39.950000000000003" customHeight="1" thickBot="1" x14ac:dyDescent="0.2">
      <c r="A189" s="34" t="s">
        <v>46</v>
      </c>
      <c r="B189" s="245" t="s">
        <v>105</v>
      </c>
      <c r="C189" s="245"/>
      <c r="D189" s="245"/>
      <c r="E189" s="245"/>
      <c r="F189" s="245"/>
      <c r="G189" s="245"/>
      <c r="H189" s="245"/>
      <c r="I189" s="245"/>
      <c r="J189" s="245"/>
      <c r="K189" s="245"/>
      <c r="L189" s="245"/>
      <c r="M189" s="245"/>
      <c r="N189" s="245"/>
      <c r="O189" s="246"/>
      <c r="P189" s="233"/>
      <c r="Q189" s="234"/>
    </row>
    <row r="190" spans="1:17" ht="25.5" customHeight="1" x14ac:dyDescent="0.15"/>
    <row r="191" spans="1:17" ht="14.25" thickBot="1" x14ac:dyDescent="0.2">
      <c r="A191" s="17" t="s">
        <v>220</v>
      </c>
    </row>
    <row r="192" spans="1:17" ht="30" customHeight="1" x14ac:dyDescent="0.15">
      <c r="A192" s="23" t="s">
        <v>46</v>
      </c>
      <c r="B192" s="239" t="s">
        <v>1</v>
      </c>
      <c r="C192" s="239"/>
      <c r="D192" s="239"/>
      <c r="E192" s="239"/>
      <c r="F192" s="239"/>
      <c r="G192" s="239"/>
      <c r="H192" s="239"/>
      <c r="I192" s="239"/>
      <c r="J192" s="239"/>
      <c r="K192" s="239"/>
      <c r="L192" s="239"/>
      <c r="M192" s="239"/>
      <c r="N192" s="239"/>
      <c r="O192" s="240"/>
      <c r="P192" s="198"/>
      <c r="Q192" s="199"/>
    </row>
    <row r="193" spans="1:17" ht="39.950000000000003" customHeight="1" thickBot="1" x14ac:dyDescent="0.2">
      <c r="A193" s="257" t="s">
        <v>47</v>
      </c>
      <c r="B193" s="255" t="s">
        <v>308</v>
      </c>
      <c r="C193" s="255"/>
      <c r="D193" s="255"/>
      <c r="E193" s="255"/>
      <c r="F193" s="255"/>
      <c r="G193" s="255"/>
      <c r="H193" s="255"/>
      <c r="I193" s="255"/>
      <c r="J193" s="255"/>
      <c r="K193" s="255"/>
      <c r="L193" s="255"/>
      <c r="M193" s="255"/>
      <c r="N193" s="255"/>
      <c r="O193" s="256"/>
      <c r="P193" s="192"/>
      <c r="Q193" s="193"/>
    </row>
    <row r="194" spans="1:17" ht="39.950000000000003" customHeight="1" x14ac:dyDescent="0.15">
      <c r="A194" s="257"/>
      <c r="B194" s="72"/>
      <c r="C194" s="259" t="s">
        <v>272</v>
      </c>
      <c r="D194" s="260"/>
      <c r="E194" s="260"/>
      <c r="F194" s="260"/>
      <c r="G194" s="260"/>
      <c r="H194" s="260"/>
      <c r="I194" s="260"/>
      <c r="J194" s="260"/>
      <c r="K194" s="260"/>
      <c r="L194" s="260"/>
      <c r="M194" s="260"/>
      <c r="N194" s="260"/>
      <c r="O194" s="260"/>
      <c r="P194" s="260"/>
      <c r="Q194" s="261"/>
    </row>
    <row r="195" spans="1:17" ht="89.25" customHeight="1" x14ac:dyDescent="0.15">
      <c r="A195" s="257"/>
      <c r="B195" s="43"/>
      <c r="C195" s="235" t="s">
        <v>189</v>
      </c>
      <c r="D195" s="236"/>
      <c r="E195" s="236"/>
      <c r="F195" s="236"/>
      <c r="G195" s="236"/>
      <c r="H195" s="236"/>
      <c r="I195" s="236"/>
      <c r="J195" s="236"/>
      <c r="K195" s="236"/>
      <c r="L195" s="236"/>
      <c r="M195" s="236"/>
      <c r="N195" s="236"/>
      <c r="O195" s="236"/>
      <c r="P195" s="236"/>
      <c r="Q195" s="237"/>
    </row>
    <row r="196" spans="1:17" ht="35.25" customHeight="1" x14ac:dyDescent="0.15">
      <c r="A196" s="257"/>
      <c r="B196" s="43"/>
      <c r="C196" s="235" t="s">
        <v>277</v>
      </c>
      <c r="D196" s="236"/>
      <c r="E196" s="236"/>
      <c r="F196" s="236"/>
      <c r="G196" s="236"/>
      <c r="H196" s="236"/>
      <c r="I196" s="236"/>
      <c r="J196" s="236"/>
      <c r="K196" s="236"/>
      <c r="L196" s="236"/>
      <c r="M196" s="236"/>
      <c r="N196" s="236"/>
      <c r="O196" s="236"/>
      <c r="P196" s="236"/>
      <c r="Q196" s="237"/>
    </row>
    <row r="197" spans="1:17" ht="30" customHeight="1" x14ac:dyDescent="0.15">
      <c r="A197" s="257"/>
      <c r="B197" s="43"/>
      <c r="C197" s="235" t="s">
        <v>278</v>
      </c>
      <c r="D197" s="236"/>
      <c r="E197" s="236"/>
      <c r="F197" s="236"/>
      <c r="G197" s="236"/>
      <c r="H197" s="236"/>
      <c r="I197" s="236"/>
      <c r="J197" s="236"/>
      <c r="K197" s="236"/>
      <c r="L197" s="236"/>
      <c r="M197" s="236"/>
      <c r="N197" s="236"/>
      <c r="O197" s="236"/>
      <c r="P197" s="236"/>
      <c r="Q197" s="237"/>
    </row>
    <row r="198" spans="1:17" ht="30" customHeight="1" x14ac:dyDescent="0.15">
      <c r="A198" s="257"/>
      <c r="B198" s="43"/>
      <c r="C198" s="235" t="s">
        <v>279</v>
      </c>
      <c r="D198" s="236"/>
      <c r="E198" s="236"/>
      <c r="F198" s="236"/>
      <c r="G198" s="236"/>
      <c r="H198" s="236"/>
      <c r="I198" s="236"/>
      <c r="J198" s="236"/>
      <c r="K198" s="236"/>
      <c r="L198" s="236"/>
      <c r="M198" s="236"/>
      <c r="N198" s="236"/>
      <c r="O198" s="236"/>
      <c r="P198" s="236"/>
      <c r="Q198" s="237"/>
    </row>
    <row r="199" spans="1:17" ht="30" customHeight="1" thickBot="1" x14ac:dyDescent="0.2">
      <c r="A199" s="258"/>
      <c r="B199" s="44"/>
      <c r="C199" s="262" t="s">
        <v>280</v>
      </c>
      <c r="D199" s="263"/>
      <c r="E199" s="263"/>
      <c r="F199" s="263"/>
      <c r="G199" s="263"/>
      <c r="H199" s="263"/>
      <c r="I199" s="263"/>
      <c r="J199" s="263"/>
      <c r="K199" s="263"/>
      <c r="L199" s="263"/>
      <c r="M199" s="263"/>
      <c r="N199" s="263"/>
      <c r="O199" s="263"/>
      <c r="P199" s="263"/>
      <c r="Q199" s="264"/>
    </row>
    <row r="200" spans="1:17" ht="27.75" customHeight="1" x14ac:dyDescent="0.15">
      <c r="A200" s="45"/>
      <c r="B200" s="45"/>
      <c r="C200" s="45"/>
      <c r="D200" s="45"/>
      <c r="E200" s="45"/>
      <c r="F200" s="45"/>
      <c r="G200" s="45"/>
      <c r="H200" s="45"/>
      <c r="I200" s="45"/>
      <c r="J200" s="45"/>
      <c r="K200" s="45"/>
      <c r="L200" s="45"/>
      <c r="M200" s="45"/>
      <c r="N200" s="45"/>
      <c r="O200" s="45"/>
      <c r="P200" s="45"/>
      <c r="Q200" s="45"/>
    </row>
    <row r="201" spans="1:17" ht="14.25" thickBot="1" x14ac:dyDescent="0.2">
      <c r="A201" s="17" t="s">
        <v>221</v>
      </c>
    </row>
    <row r="202" spans="1:17" ht="50.1" customHeight="1" x14ac:dyDescent="0.15">
      <c r="A202" s="23" t="s">
        <v>46</v>
      </c>
      <c r="B202" s="188" t="s">
        <v>178</v>
      </c>
      <c r="C202" s="188"/>
      <c r="D202" s="188"/>
      <c r="E202" s="188"/>
      <c r="F202" s="188"/>
      <c r="G202" s="188"/>
      <c r="H202" s="188"/>
      <c r="I202" s="188"/>
      <c r="J202" s="188"/>
      <c r="K202" s="188"/>
      <c r="L202" s="188"/>
      <c r="M202" s="188"/>
      <c r="N202" s="188"/>
      <c r="O202" s="189"/>
      <c r="P202" s="196"/>
      <c r="Q202" s="197"/>
    </row>
    <row r="203" spans="1:17" ht="50.1" customHeight="1" x14ac:dyDescent="0.15">
      <c r="A203" s="76" t="s">
        <v>5</v>
      </c>
      <c r="B203" s="204" t="s">
        <v>106</v>
      </c>
      <c r="C203" s="204"/>
      <c r="D203" s="204"/>
      <c r="E203" s="204"/>
      <c r="F203" s="204"/>
      <c r="G203" s="204"/>
      <c r="H203" s="204"/>
      <c r="I203" s="204"/>
      <c r="J203" s="204"/>
      <c r="K203" s="204"/>
      <c r="L203" s="204"/>
      <c r="M203" s="204"/>
      <c r="N203" s="204"/>
      <c r="O203" s="205"/>
      <c r="P203" s="362" t="s">
        <v>436</v>
      </c>
      <c r="Q203" s="363"/>
    </row>
    <row r="204" spans="1:17" ht="39.950000000000003" customHeight="1" thickBot="1" x14ac:dyDescent="0.2">
      <c r="A204" s="77" t="s">
        <v>108</v>
      </c>
      <c r="B204" s="226" t="s">
        <v>107</v>
      </c>
      <c r="C204" s="226"/>
      <c r="D204" s="226"/>
      <c r="E204" s="226"/>
      <c r="F204" s="226"/>
      <c r="G204" s="226"/>
      <c r="H204" s="226"/>
      <c r="I204" s="226"/>
      <c r="J204" s="226"/>
      <c r="K204" s="226"/>
      <c r="L204" s="226"/>
      <c r="M204" s="226"/>
      <c r="N204" s="226"/>
      <c r="O204" s="227"/>
      <c r="P204" s="214"/>
      <c r="Q204" s="215"/>
    </row>
    <row r="205" spans="1:17" ht="27.75" customHeight="1" x14ac:dyDescent="0.15"/>
    <row r="206" spans="1:17" ht="14.25" thickBot="1" x14ac:dyDescent="0.2">
      <c r="A206" s="17" t="s">
        <v>222</v>
      </c>
    </row>
    <row r="207" spans="1:17" ht="39.950000000000003" customHeight="1" x14ac:dyDescent="0.15">
      <c r="A207" s="23" t="s">
        <v>46</v>
      </c>
      <c r="B207" s="190" t="s">
        <v>109</v>
      </c>
      <c r="C207" s="190"/>
      <c r="D207" s="190"/>
      <c r="E207" s="190"/>
      <c r="F207" s="190"/>
      <c r="G207" s="190"/>
      <c r="H207" s="190"/>
      <c r="I207" s="190"/>
      <c r="J207" s="190"/>
      <c r="K207" s="190"/>
      <c r="L207" s="190"/>
      <c r="M207" s="190"/>
      <c r="N207" s="190"/>
      <c r="O207" s="191"/>
      <c r="P207" s="198"/>
      <c r="Q207" s="199"/>
    </row>
    <row r="208" spans="1:17" ht="50.1" customHeight="1" x14ac:dyDescent="0.15">
      <c r="A208" s="76" t="s">
        <v>47</v>
      </c>
      <c r="B208" s="204" t="s">
        <v>110</v>
      </c>
      <c r="C208" s="204"/>
      <c r="D208" s="204"/>
      <c r="E208" s="204"/>
      <c r="F208" s="204"/>
      <c r="G208" s="204"/>
      <c r="H208" s="204"/>
      <c r="I208" s="204"/>
      <c r="J208" s="204"/>
      <c r="K208" s="204"/>
      <c r="L208" s="204"/>
      <c r="M208" s="204"/>
      <c r="N208" s="204"/>
      <c r="O208" s="205"/>
      <c r="P208" s="200"/>
      <c r="Q208" s="201"/>
    </row>
    <row r="209" spans="1:17" ht="50.1" customHeight="1" x14ac:dyDescent="0.15">
      <c r="A209" s="76" t="s">
        <v>246</v>
      </c>
      <c r="B209" s="228" t="s">
        <v>244</v>
      </c>
      <c r="C209" s="229"/>
      <c r="D209" s="229"/>
      <c r="E209" s="229"/>
      <c r="F209" s="229"/>
      <c r="G209" s="229"/>
      <c r="H209" s="229"/>
      <c r="I209" s="229"/>
      <c r="J209" s="229"/>
      <c r="K209" s="229"/>
      <c r="L209" s="229"/>
      <c r="M209" s="229"/>
      <c r="N209" s="229"/>
      <c r="O209" s="230"/>
      <c r="P209" s="200"/>
      <c r="Q209" s="201"/>
    </row>
    <row r="210" spans="1:17" ht="42" customHeight="1" x14ac:dyDescent="0.15">
      <c r="A210" s="76" t="s">
        <v>247</v>
      </c>
      <c r="B210" s="228" t="s">
        <v>245</v>
      </c>
      <c r="C210" s="229"/>
      <c r="D210" s="229"/>
      <c r="E210" s="229"/>
      <c r="F210" s="229"/>
      <c r="G210" s="229"/>
      <c r="H210" s="229"/>
      <c r="I210" s="229"/>
      <c r="J210" s="229"/>
      <c r="K210" s="229"/>
      <c r="L210" s="229"/>
      <c r="M210" s="229"/>
      <c r="N210" s="229"/>
      <c r="O210" s="230"/>
      <c r="P210" s="200"/>
      <c r="Q210" s="201"/>
    </row>
    <row r="211" spans="1:17" ht="50.1" customHeight="1" x14ac:dyDescent="0.15">
      <c r="A211" s="76" t="s">
        <v>248</v>
      </c>
      <c r="B211" s="204" t="s">
        <v>111</v>
      </c>
      <c r="C211" s="204"/>
      <c r="D211" s="204"/>
      <c r="E211" s="204"/>
      <c r="F211" s="204"/>
      <c r="G211" s="204"/>
      <c r="H211" s="204"/>
      <c r="I211" s="204"/>
      <c r="J211" s="204"/>
      <c r="K211" s="204"/>
      <c r="L211" s="204"/>
      <c r="M211" s="204"/>
      <c r="N211" s="204"/>
      <c r="O211" s="205"/>
      <c r="P211" s="200"/>
      <c r="Q211" s="201"/>
    </row>
    <row r="212" spans="1:17" ht="78" customHeight="1" x14ac:dyDescent="0.15">
      <c r="A212" s="76" t="s">
        <v>71</v>
      </c>
      <c r="B212" s="204" t="s">
        <v>163</v>
      </c>
      <c r="C212" s="204"/>
      <c r="D212" s="204"/>
      <c r="E212" s="204"/>
      <c r="F212" s="204"/>
      <c r="G212" s="204"/>
      <c r="H212" s="204"/>
      <c r="I212" s="204"/>
      <c r="J212" s="204"/>
      <c r="K212" s="204"/>
      <c r="L212" s="204"/>
      <c r="M212" s="204"/>
      <c r="N212" s="204"/>
      <c r="O212" s="205"/>
      <c r="P212" s="231"/>
      <c r="Q212" s="232"/>
    </row>
    <row r="213" spans="1:17" ht="69.95" customHeight="1" x14ac:dyDescent="0.15">
      <c r="A213" s="76" t="s">
        <v>87</v>
      </c>
      <c r="B213" s="204" t="s">
        <v>112</v>
      </c>
      <c r="C213" s="204"/>
      <c r="D213" s="204"/>
      <c r="E213" s="204"/>
      <c r="F213" s="204"/>
      <c r="G213" s="204"/>
      <c r="H213" s="204"/>
      <c r="I213" s="204"/>
      <c r="J213" s="204"/>
      <c r="K213" s="204"/>
      <c r="L213" s="204"/>
      <c r="M213" s="204"/>
      <c r="N213" s="204"/>
      <c r="O213" s="205"/>
      <c r="P213" s="200"/>
      <c r="Q213" s="201"/>
    </row>
    <row r="214" spans="1:17" ht="153" customHeight="1" x14ac:dyDescent="0.15">
      <c r="A214" s="76" t="s">
        <v>249</v>
      </c>
      <c r="B214" s="265" t="s">
        <v>271</v>
      </c>
      <c r="C214" s="265"/>
      <c r="D214" s="265"/>
      <c r="E214" s="265"/>
      <c r="F214" s="265"/>
      <c r="G214" s="265"/>
      <c r="H214" s="265"/>
      <c r="I214" s="265"/>
      <c r="J214" s="265"/>
      <c r="K214" s="265"/>
      <c r="L214" s="265"/>
      <c r="M214" s="265"/>
      <c r="N214" s="265"/>
      <c r="O214" s="266"/>
      <c r="P214" s="200"/>
      <c r="Q214" s="201"/>
    </row>
    <row r="215" spans="1:17" ht="69.95" customHeight="1" x14ac:dyDescent="0.15">
      <c r="A215" s="76" t="s">
        <v>250</v>
      </c>
      <c r="B215" s="206" t="s">
        <v>309</v>
      </c>
      <c r="C215" s="206"/>
      <c r="D215" s="206"/>
      <c r="E215" s="206"/>
      <c r="F215" s="206"/>
      <c r="G215" s="206"/>
      <c r="H215" s="206"/>
      <c r="I215" s="206"/>
      <c r="J215" s="206"/>
      <c r="K215" s="206"/>
      <c r="L215" s="206"/>
      <c r="M215" s="206"/>
      <c r="N215" s="206"/>
      <c r="O215" s="207"/>
      <c r="P215" s="200"/>
      <c r="Q215" s="201"/>
    </row>
    <row r="216" spans="1:17" ht="99.95" customHeight="1" x14ac:dyDescent="0.15">
      <c r="A216" s="76" t="s">
        <v>251</v>
      </c>
      <c r="B216" s="265" t="s">
        <v>310</v>
      </c>
      <c r="C216" s="265"/>
      <c r="D216" s="265"/>
      <c r="E216" s="265"/>
      <c r="F216" s="265"/>
      <c r="G216" s="265"/>
      <c r="H216" s="265"/>
      <c r="I216" s="265"/>
      <c r="J216" s="265"/>
      <c r="K216" s="265"/>
      <c r="L216" s="265"/>
      <c r="M216" s="265"/>
      <c r="N216" s="265"/>
      <c r="O216" s="266"/>
      <c r="P216" s="200"/>
      <c r="Q216" s="201"/>
    </row>
    <row r="217" spans="1:17" ht="99.95" customHeight="1" x14ac:dyDescent="0.15">
      <c r="A217" s="76" t="s">
        <v>252</v>
      </c>
      <c r="B217" s="206" t="s">
        <v>164</v>
      </c>
      <c r="C217" s="206"/>
      <c r="D217" s="206"/>
      <c r="E217" s="206"/>
      <c r="F217" s="206"/>
      <c r="G217" s="206"/>
      <c r="H217" s="206"/>
      <c r="I217" s="206"/>
      <c r="J217" s="206"/>
      <c r="K217" s="206"/>
      <c r="L217" s="206"/>
      <c r="M217" s="206"/>
      <c r="N217" s="206"/>
      <c r="O217" s="207"/>
      <c r="P217" s="231"/>
      <c r="Q217" s="232"/>
    </row>
    <row r="218" spans="1:17" ht="69.95" customHeight="1" x14ac:dyDescent="0.15">
      <c r="A218" s="76" t="s">
        <v>253</v>
      </c>
      <c r="B218" s="206" t="s">
        <v>311</v>
      </c>
      <c r="C218" s="206"/>
      <c r="D218" s="206"/>
      <c r="E218" s="206"/>
      <c r="F218" s="206"/>
      <c r="G218" s="206"/>
      <c r="H218" s="206"/>
      <c r="I218" s="206"/>
      <c r="J218" s="206"/>
      <c r="K218" s="206"/>
      <c r="L218" s="206"/>
      <c r="M218" s="206"/>
      <c r="N218" s="206"/>
      <c r="O218" s="207"/>
      <c r="P218" s="200"/>
      <c r="Q218" s="201"/>
    </row>
    <row r="219" spans="1:17" ht="39.950000000000003" customHeight="1" x14ac:dyDescent="0.15">
      <c r="A219" s="76" t="s">
        <v>254</v>
      </c>
      <c r="B219" s="206" t="s">
        <v>312</v>
      </c>
      <c r="C219" s="206"/>
      <c r="D219" s="206"/>
      <c r="E219" s="206"/>
      <c r="F219" s="206"/>
      <c r="G219" s="206"/>
      <c r="H219" s="206"/>
      <c r="I219" s="206"/>
      <c r="J219" s="206"/>
      <c r="K219" s="206"/>
      <c r="L219" s="206"/>
      <c r="M219" s="206"/>
      <c r="N219" s="206"/>
      <c r="O219" s="207"/>
      <c r="P219" s="200"/>
      <c r="Q219" s="201"/>
    </row>
    <row r="220" spans="1:17" ht="50.1" customHeight="1" x14ac:dyDescent="0.15">
      <c r="A220" s="76" t="s">
        <v>255</v>
      </c>
      <c r="B220" s="204" t="s">
        <v>313</v>
      </c>
      <c r="C220" s="204"/>
      <c r="D220" s="204"/>
      <c r="E220" s="204"/>
      <c r="F220" s="204"/>
      <c r="G220" s="204"/>
      <c r="H220" s="204"/>
      <c r="I220" s="204"/>
      <c r="J220" s="204"/>
      <c r="K220" s="204"/>
      <c r="L220" s="204"/>
      <c r="M220" s="204"/>
      <c r="N220" s="204"/>
      <c r="O220" s="205"/>
      <c r="P220" s="200"/>
      <c r="Q220" s="201"/>
    </row>
    <row r="221" spans="1:17" ht="61.5" customHeight="1" x14ac:dyDescent="0.15">
      <c r="A221" s="76" t="s">
        <v>256</v>
      </c>
      <c r="B221" s="265" t="s">
        <v>193</v>
      </c>
      <c r="C221" s="265"/>
      <c r="D221" s="265"/>
      <c r="E221" s="265"/>
      <c r="F221" s="265"/>
      <c r="G221" s="265"/>
      <c r="H221" s="265"/>
      <c r="I221" s="265"/>
      <c r="J221" s="265"/>
      <c r="K221" s="265"/>
      <c r="L221" s="265"/>
      <c r="M221" s="265"/>
      <c r="N221" s="265"/>
      <c r="O221" s="266"/>
      <c r="P221" s="200"/>
      <c r="Q221" s="201"/>
    </row>
    <row r="222" spans="1:17" ht="62.25" customHeight="1" x14ac:dyDescent="0.15">
      <c r="A222" s="76" t="s">
        <v>257</v>
      </c>
      <c r="B222" s="206" t="s">
        <v>179</v>
      </c>
      <c r="C222" s="206"/>
      <c r="D222" s="206"/>
      <c r="E222" s="206"/>
      <c r="F222" s="206"/>
      <c r="G222" s="206"/>
      <c r="H222" s="206"/>
      <c r="I222" s="206"/>
      <c r="J222" s="206"/>
      <c r="K222" s="206"/>
      <c r="L222" s="206"/>
      <c r="M222" s="206"/>
      <c r="N222" s="206"/>
      <c r="O222" s="342"/>
      <c r="P222" s="559"/>
      <c r="Q222" s="560"/>
    </row>
    <row r="223" spans="1:17" ht="69.95" customHeight="1" x14ac:dyDescent="0.15">
      <c r="A223" s="76" t="s">
        <v>258</v>
      </c>
      <c r="B223" s="265" t="s">
        <v>190</v>
      </c>
      <c r="C223" s="265"/>
      <c r="D223" s="265"/>
      <c r="E223" s="265"/>
      <c r="F223" s="265"/>
      <c r="G223" s="265"/>
      <c r="H223" s="265"/>
      <c r="I223" s="265"/>
      <c r="J223" s="265"/>
      <c r="K223" s="265"/>
      <c r="L223" s="265"/>
      <c r="M223" s="265"/>
      <c r="N223" s="265"/>
      <c r="O223" s="266"/>
      <c r="P223" s="200"/>
      <c r="Q223" s="201"/>
    </row>
    <row r="224" spans="1:17" ht="39.950000000000003" customHeight="1" x14ac:dyDescent="0.15">
      <c r="A224" s="76" t="s">
        <v>259</v>
      </c>
      <c r="B224" s="206" t="s">
        <v>113</v>
      </c>
      <c r="C224" s="206"/>
      <c r="D224" s="206"/>
      <c r="E224" s="206"/>
      <c r="F224" s="206"/>
      <c r="G224" s="206"/>
      <c r="H224" s="206"/>
      <c r="I224" s="206"/>
      <c r="J224" s="206"/>
      <c r="K224" s="206"/>
      <c r="L224" s="206"/>
      <c r="M224" s="206"/>
      <c r="N224" s="206"/>
      <c r="O224" s="207"/>
      <c r="P224" s="200"/>
      <c r="Q224" s="201"/>
    </row>
    <row r="225" spans="1:17" ht="409.5" customHeight="1" x14ac:dyDescent="0.15">
      <c r="A225" s="76" t="s">
        <v>260</v>
      </c>
      <c r="B225" s="206" t="s">
        <v>443</v>
      </c>
      <c r="C225" s="206"/>
      <c r="D225" s="206"/>
      <c r="E225" s="206"/>
      <c r="F225" s="206"/>
      <c r="G225" s="206"/>
      <c r="H225" s="206"/>
      <c r="I225" s="206"/>
      <c r="J225" s="206"/>
      <c r="K225" s="206"/>
      <c r="L225" s="206"/>
      <c r="M225" s="206"/>
      <c r="N225" s="206"/>
      <c r="O225" s="207"/>
      <c r="P225" s="200"/>
      <c r="Q225" s="201"/>
    </row>
    <row r="226" spans="1:17" ht="129" customHeight="1" x14ac:dyDescent="0.15">
      <c r="A226" s="76" t="s">
        <v>261</v>
      </c>
      <c r="B226" s="204" t="s">
        <v>325</v>
      </c>
      <c r="C226" s="204"/>
      <c r="D226" s="204"/>
      <c r="E226" s="204"/>
      <c r="F226" s="204"/>
      <c r="G226" s="204"/>
      <c r="H226" s="204"/>
      <c r="I226" s="204"/>
      <c r="J226" s="204"/>
      <c r="K226" s="204"/>
      <c r="L226" s="204"/>
      <c r="M226" s="204"/>
      <c r="N226" s="204"/>
      <c r="O226" s="205"/>
      <c r="P226" s="200"/>
      <c r="Q226" s="201"/>
    </row>
    <row r="227" spans="1:17" ht="39.950000000000003" customHeight="1" x14ac:dyDescent="0.15">
      <c r="A227" s="76" t="s">
        <v>262</v>
      </c>
      <c r="B227" s="204" t="s">
        <v>165</v>
      </c>
      <c r="C227" s="204"/>
      <c r="D227" s="204"/>
      <c r="E227" s="204"/>
      <c r="F227" s="204"/>
      <c r="G227" s="204"/>
      <c r="H227" s="204"/>
      <c r="I227" s="204"/>
      <c r="J227" s="204"/>
      <c r="K227" s="204"/>
      <c r="L227" s="204"/>
      <c r="M227" s="204"/>
      <c r="N227" s="204"/>
      <c r="O227" s="205"/>
      <c r="P227" s="231"/>
      <c r="Q227" s="232"/>
    </row>
    <row r="228" spans="1:17" ht="93" customHeight="1" x14ac:dyDescent="0.15">
      <c r="A228" s="76" t="s">
        <v>263</v>
      </c>
      <c r="B228" s="206" t="s">
        <v>114</v>
      </c>
      <c r="C228" s="206"/>
      <c r="D228" s="206"/>
      <c r="E228" s="206"/>
      <c r="F228" s="206"/>
      <c r="G228" s="206"/>
      <c r="H228" s="206"/>
      <c r="I228" s="206"/>
      <c r="J228" s="206"/>
      <c r="K228" s="206"/>
      <c r="L228" s="206"/>
      <c r="M228" s="206"/>
      <c r="N228" s="206"/>
      <c r="O228" s="207"/>
      <c r="P228" s="200"/>
      <c r="Q228" s="201"/>
    </row>
    <row r="229" spans="1:17" ht="56.25" customHeight="1" x14ac:dyDescent="0.15">
      <c r="A229" s="76" t="s">
        <v>264</v>
      </c>
      <c r="B229" s="206" t="s">
        <v>314</v>
      </c>
      <c r="C229" s="206"/>
      <c r="D229" s="206"/>
      <c r="E229" s="206"/>
      <c r="F229" s="206"/>
      <c r="G229" s="206"/>
      <c r="H229" s="206"/>
      <c r="I229" s="206"/>
      <c r="J229" s="206"/>
      <c r="K229" s="206"/>
      <c r="L229" s="206"/>
      <c r="M229" s="206"/>
      <c r="N229" s="206"/>
      <c r="O229" s="207"/>
      <c r="P229" s="200"/>
      <c r="Q229" s="201"/>
    </row>
    <row r="230" spans="1:17" ht="69.95" customHeight="1" x14ac:dyDescent="0.15">
      <c r="A230" s="76" t="s">
        <v>265</v>
      </c>
      <c r="B230" s="202" t="s">
        <v>315</v>
      </c>
      <c r="C230" s="202"/>
      <c r="D230" s="202"/>
      <c r="E230" s="202"/>
      <c r="F230" s="202"/>
      <c r="G230" s="202"/>
      <c r="H230" s="202"/>
      <c r="I230" s="202"/>
      <c r="J230" s="202"/>
      <c r="K230" s="202"/>
      <c r="L230" s="202"/>
      <c r="M230" s="202"/>
      <c r="N230" s="202"/>
      <c r="O230" s="203"/>
      <c r="P230" s="200"/>
      <c r="Q230" s="201"/>
    </row>
    <row r="231" spans="1:17" ht="39.950000000000003" customHeight="1" x14ac:dyDescent="0.15">
      <c r="A231" s="76" t="s">
        <v>52</v>
      </c>
      <c r="B231" s="202" t="s">
        <v>289</v>
      </c>
      <c r="C231" s="202"/>
      <c r="D231" s="202"/>
      <c r="E231" s="202"/>
      <c r="F231" s="202"/>
      <c r="G231" s="202"/>
      <c r="H231" s="202"/>
      <c r="I231" s="202"/>
      <c r="J231" s="202"/>
      <c r="K231" s="202"/>
      <c r="L231" s="202"/>
      <c r="M231" s="202"/>
      <c r="N231" s="202"/>
      <c r="O231" s="203"/>
      <c r="P231" s="200"/>
      <c r="Q231" s="201"/>
    </row>
    <row r="232" spans="1:17" ht="93.75" customHeight="1" x14ac:dyDescent="0.15">
      <c r="A232" s="76" t="s">
        <v>266</v>
      </c>
      <c r="B232" s="206" t="s">
        <v>290</v>
      </c>
      <c r="C232" s="206"/>
      <c r="D232" s="206"/>
      <c r="E232" s="206"/>
      <c r="F232" s="206"/>
      <c r="G232" s="206"/>
      <c r="H232" s="206"/>
      <c r="I232" s="206"/>
      <c r="J232" s="206"/>
      <c r="K232" s="206"/>
      <c r="L232" s="206"/>
      <c r="M232" s="206"/>
      <c r="N232" s="206"/>
      <c r="O232" s="207"/>
      <c r="P232" s="231"/>
      <c r="Q232" s="232"/>
    </row>
    <row r="233" spans="1:17" ht="90" customHeight="1" x14ac:dyDescent="0.15">
      <c r="A233" s="76" t="s">
        <v>183</v>
      </c>
      <c r="B233" s="206" t="s">
        <v>316</v>
      </c>
      <c r="C233" s="206"/>
      <c r="D233" s="206"/>
      <c r="E233" s="206"/>
      <c r="F233" s="206"/>
      <c r="G233" s="206"/>
      <c r="H233" s="206"/>
      <c r="I233" s="206"/>
      <c r="J233" s="206"/>
      <c r="K233" s="206"/>
      <c r="L233" s="206"/>
      <c r="M233" s="206"/>
      <c r="N233" s="206"/>
      <c r="O233" s="207"/>
      <c r="P233" s="200"/>
      <c r="Q233" s="201"/>
    </row>
    <row r="234" spans="1:17" ht="72" customHeight="1" x14ac:dyDescent="0.15">
      <c r="A234" s="76" t="s">
        <v>267</v>
      </c>
      <c r="B234" s="206" t="s">
        <v>317</v>
      </c>
      <c r="C234" s="206"/>
      <c r="D234" s="206"/>
      <c r="E234" s="206"/>
      <c r="F234" s="206"/>
      <c r="G234" s="206"/>
      <c r="H234" s="206"/>
      <c r="I234" s="206"/>
      <c r="J234" s="206"/>
      <c r="K234" s="206"/>
      <c r="L234" s="206"/>
      <c r="M234" s="206"/>
      <c r="N234" s="206"/>
      <c r="O234" s="207"/>
      <c r="P234" s="231"/>
      <c r="Q234" s="232"/>
    </row>
    <row r="235" spans="1:17" s="46" customFormat="1" ht="71.25" customHeight="1" x14ac:dyDescent="0.15">
      <c r="A235" s="65" t="s">
        <v>184</v>
      </c>
      <c r="B235" s="267" t="s">
        <v>291</v>
      </c>
      <c r="C235" s="267"/>
      <c r="D235" s="267"/>
      <c r="E235" s="267"/>
      <c r="F235" s="267"/>
      <c r="G235" s="267"/>
      <c r="H235" s="267"/>
      <c r="I235" s="267"/>
      <c r="J235" s="267"/>
      <c r="K235" s="267"/>
      <c r="L235" s="267"/>
      <c r="M235" s="267"/>
      <c r="N235" s="267"/>
      <c r="O235" s="268"/>
      <c r="P235" s="200"/>
      <c r="Q235" s="201"/>
    </row>
    <row r="236" spans="1:17" s="46" customFormat="1" ht="72.75" customHeight="1" x14ac:dyDescent="0.15">
      <c r="A236" s="419" t="s">
        <v>268</v>
      </c>
      <c r="B236" s="420" t="s">
        <v>292</v>
      </c>
      <c r="C236" s="420"/>
      <c r="D236" s="420"/>
      <c r="E236" s="420"/>
      <c r="F236" s="420"/>
      <c r="G236" s="420"/>
      <c r="H236" s="420"/>
      <c r="I236" s="420"/>
      <c r="J236" s="420"/>
      <c r="K236" s="420"/>
      <c r="L236" s="420"/>
      <c r="M236" s="420"/>
      <c r="N236" s="420"/>
      <c r="O236" s="421"/>
      <c r="P236" s="210"/>
      <c r="Q236" s="211"/>
    </row>
    <row r="237" spans="1:17" s="46" customFormat="1" ht="45" customHeight="1" x14ac:dyDescent="0.15">
      <c r="A237" s="419"/>
      <c r="B237" s="47" t="s">
        <v>230</v>
      </c>
      <c r="C237" s="426" t="s">
        <v>295</v>
      </c>
      <c r="D237" s="426"/>
      <c r="E237" s="426"/>
      <c r="F237" s="426"/>
      <c r="G237" s="426"/>
      <c r="H237" s="426"/>
      <c r="I237" s="426"/>
      <c r="J237" s="426"/>
      <c r="K237" s="426"/>
      <c r="L237" s="426"/>
      <c r="M237" s="426"/>
      <c r="N237" s="426"/>
      <c r="O237" s="426"/>
      <c r="P237" s="422"/>
      <c r="Q237" s="423"/>
    </row>
    <row r="238" spans="1:17" s="46" customFormat="1" ht="35.25" customHeight="1" x14ac:dyDescent="0.15">
      <c r="A238" s="419"/>
      <c r="B238" s="47" t="s">
        <v>231</v>
      </c>
      <c r="C238" s="426" t="s">
        <v>296</v>
      </c>
      <c r="D238" s="426"/>
      <c r="E238" s="426"/>
      <c r="F238" s="426"/>
      <c r="G238" s="426"/>
      <c r="H238" s="426"/>
      <c r="I238" s="426"/>
      <c r="J238" s="426"/>
      <c r="K238" s="426"/>
      <c r="L238" s="426"/>
      <c r="M238" s="426"/>
      <c r="N238" s="426"/>
      <c r="O238" s="426"/>
      <c r="P238" s="422"/>
      <c r="Q238" s="423"/>
    </row>
    <row r="239" spans="1:17" s="46" customFormat="1" ht="48" customHeight="1" x14ac:dyDescent="0.15">
      <c r="A239" s="419"/>
      <c r="B239" s="47" t="s">
        <v>232</v>
      </c>
      <c r="C239" s="426" t="s">
        <v>297</v>
      </c>
      <c r="D239" s="426"/>
      <c r="E239" s="426"/>
      <c r="F239" s="426"/>
      <c r="G239" s="426"/>
      <c r="H239" s="426"/>
      <c r="I239" s="426"/>
      <c r="J239" s="426"/>
      <c r="K239" s="426"/>
      <c r="L239" s="426"/>
      <c r="M239" s="426"/>
      <c r="N239" s="426"/>
      <c r="O239" s="426"/>
      <c r="P239" s="422"/>
      <c r="Q239" s="423"/>
    </row>
    <row r="240" spans="1:17" s="46" customFormat="1" ht="45" customHeight="1" x14ac:dyDescent="0.15">
      <c r="A240" s="419"/>
      <c r="B240" s="427" t="s">
        <v>235</v>
      </c>
      <c r="C240" s="428"/>
      <c r="D240" s="428"/>
      <c r="E240" s="428"/>
      <c r="F240" s="428"/>
      <c r="G240" s="428"/>
      <c r="H240" s="428"/>
      <c r="I240" s="428"/>
      <c r="J240" s="428"/>
      <c r="K240" s="428"/>
      <c r="L240" s="428"/>
      <c r="M240" s="428"/>
      <c r="N240" s="428"/>
      <c r="O240" s="428"/>
      <c r="P240" s="422"/>
      <c r="Q240" s="423"/>
    </row>
    <row r="241" spans="1:17" s="46" customFormat="1" ht="45" customHeight="1" x14ac:dyDescent="0.15">
      <c r="A241" s="419"/>
      <c r="B241" s="429" t="s">
        <v>233</v>
      </c>
      <c r="C241" s="430"/>
      <c r="D241" s="430"/>
      <c r="E241" s="430"/>
      <c r="F241" s="430"/>
      <c r="G241" s="430"/>
      <c r="H241" s="430"/>
      <c r="I241" s="430"/>
      <c r="J241" s="430"/>
      <c r="K241" s="430"/>
      <c r="L241" s="430"/>
      <c r="M241" s="430"/>
      <c r="N241" s="430"/>
      <c r="O241" s="430"/>
      <c r="P241" s="424"/>
      <c r="Q241" s="425"/>
    </row>
    <row r="242" spans="1:17" ht="50.1" customHeight="1" x14ac:dyDescent="0.15">
      <c r="A242" s="76" t="s">
        <v>234</v>
      </c>
      <c r="B242" s="204" t="s">
        <v>293</v>
      </c>
      <c r="C242" s="204"/>
      <c r="D242" s="204"/>
      <c r="E242" s="204"/>
      <c r="F242" s="204"/>
      <c r="G242" s="204"/>
      <c r="H242" s="204"/>
      <c r="I242" s="204"/>
      <c r="J242" s="204"/>
      <c r="K242" s="204"/>
      <c r="L242" s="204"/>
      <c r="M242" s="204"/>
      <c r="N242" s="204"/>
      <c r="O242" s="205"/>
      <c r="P242" s="200"/>
      <c r="Q242" s="201"/>
    </row>
    <row r="243" spans="1:17" ht="155.25" customHeight="1" x14ac:dyDescent="0.15">
      <c r="A243" s="76" t="s">
        <v>274</v>
      </c>
      <c r="B243" s="228" t="s">
        <v>318</v>
      </c>
      <c r="C243" s="229"/>
      <c r="D243" s="229"/>
      <c r="E243" s="229"/>
      <c r="F243" s="229"/>
      <c r="G243" s="229"/>
      <c r="H243" s="229"/>
      <c r="I243" s="229"/>
      <c r="J243" s="229"/>
      <c r="K243" s="229"/>
      <c r="L243" s="229"/>
      <c r="M243" s="229"/>
      <c r="N243" s="229"/>
      <c r="O243" s="230"/>
      <c r="P243" s="200"/>
      <c r="Q243" s="201"/>
    </row>
    <row r="244" spans="1:17" ht="123" customHeight="1" x14ac:dyDescent="0.15">
      <c r="A244" s="76" t="s">
        <v>270</v>
      </c>
      <c r="B244" s="241" t="s">
        <v>294</v>
      </c>
      <c r="C244" s="241"/>
      <c r="D244" s="241"/>
      <c r="E244" s="241"/>
      <c r="F244" s="241"/>
      <c r="G244" s="241"/>
      <c r="H244" s="241"/>
      <c r="I244" s="241"/>
      <c r="J244" s="241"/>
      <c r="K244" s="241"/>
      <c r="L244" s="241"/>
      <c r="M244" s="241"/>
      <c r="N244" s="241"/>
      <c r="O244" s="242"/>
      <c r="P244" s="231"/>
      <c r="Q244" s="232"/>
    </row>
    <row r="245" spans="1:17" ht="62.25" customHeight="1" x14ac:dyDescent="0.15">
      <c r="A245" s="76" t="s">
        <v>269</v>
      </c>
      <c r="B245" s="206" t="s">
        <v>319</v>
      </c>
      <c r="C245" s="206"/>
      <c r="D245" s="206"/>
      <c r="E245" s="206"/>
      <c r="F245" s="206"/>
      <c r="G245" s="206"/>
      <c r="H245" s="206"/>
      <c r="I245" s="206"/>
      <c r="J245" s="206"/>
      <c r="K245" s="206"/>
      <c r="L245" s="206"/>
      <c r="M245" s="206"/>
      <c r="N245" s="206"/>
      <c r="O245" s="207"/>
      <c r="P245" s="200"/>
      <c r="Q245" s="201"/>
    </row>
    <row r="246" spans="1:17" ht="86.25" customHeight="1" thickBot="1" x14ac:dyDescent="0.2">
      <c r="A246" s="77" t="s">
        <v>275</v>
      </c>
      <c r="B246" s="219" t="s">
        <v>236</v>
      </c>
      <c r="C246" s="219"/>
      <c r="D246" s="219"/>
      <c r="E246" s="219"/>
      <c r="F246" s="219"/>
      <c r="G246" s="219"/>
      <c r="H246" s="219"/>
      <c r="I246" s="219"/>
      <c r="J246" s="219"/>
      <c r="K246" s="219"/>
      <c r="L246" s="219"/>
      <c r="M246" s="219"/>
      <c r="N246" s="219"/>
      <c r="O246" s="220"/>
      <c r="P246" s="192"/>
      <c r="Q246" s="193"/>
    </row>
    <row r="247" spans="1:17" ht="27.75" customHeight="1" x14ac:dyDescent="0.15">
      <c r="A247" s="18"/>
      <c r="B247" s="68"/>
      <c r="C247" s="68"/>
      <c r="D247" s="68"/>
      <c r="E247" s="68"/>
      <c r="F247" s="68"/>
      <c r="G247" s="68"/>
      <c r="H247" s="68"/>
      <c r="I247" s="68"/>
      <c r="J247" s="68"/>
      <c r="K247" s="68"/>
      <c r="L247" s="68"/>
      <c r="M247" s="68"/>
      <c r="N247" s="68"/>
      <c r="O247" s="68"/>
      <c r="P247" s="48"/>
      <c r="Q247" s="48"/>
    </row>
    <row r="248" spans="1:17" ht="24" customHeight="1" thickBot="1" x14ac:dyDescent="0.2">
      <c r="A248" s="167" t="s">
        <v>223</v>
      </c>
      <c r="P248" s="49"/>
      <c r="Q248" s="50"/>
    </row>
    <row r="249" spans="1:17" ht="63" customHeight="1" x14ac:dyDescent="0.15">
      <c r="A249" s="23" t="s">
        <v>6</v>
      </c>
      <c r="B249" s="238" t="s">
        <v>115</v>
      </c>
      <c r="C249" s="239"/>
      <c r="D249" s="239"/>
      <c r="E249" s="239"/>
      <c r="F249" s="239"/>
      <c r="G249" s="239"/>
      <c r="H249" s="239"/>
      <c r="I249" s="239"/>
      <c r="J249" s="239"/>
      <c r="K249" s="239"/>
      <c r="L249" s="239"/>
      <c r="M249" s="239"/>
      <c r="N249" s="239"/>
      <c r="O249" s="240"/>
      <c r="P249" s="200"/>
      <c r="Q249" s="201"/>
    </row>
    <row r="250" spans="1:17" ht="39.950000000000003" customHeight="1" x14ac:dyDescent="0.15">
      <c r="A250" s="76" t="s">
        <v>5</v>
      </c>
      <c r="B250" s="206" t="s">
        <v>116</v>
      </c>
      <c r="C250" s="206"/>
      <c r="D250" s="206"/>
      <c r="E250" s="206"/>
      <c r="F250" s="206"/>
      <c r="G250" s="206"/>
      <c r="H250" s="206"/>
      <c r="I250" s="206"/>
      <c r="J250" s="206"/>
      <c r="K250" s="206"/>
      <c r="L250" s="206"/>
      <c r="M250" s="206"/>
      <c r="N250" s="206"/>
      <c r="O250" s="207"/>
      <c r="P250" s="231"/>
      <c r="Q250" s="232"/>
    </row>
    <row r="251" spans="1:17" ht="39.950000000000003" customHeight="1" x14ac:dyDescent="0.15">
      <c r="A251" s="76" t="s">
        <v>8</v>
      </c>
      <c r="B251" s="206" t="s">
        <v>117</v>
      </c>
      <c r="C251" s="206"/>
      <c r="D251" s="206"/>
      <c r="E251" s="206"/>
      <c r="F251" s="206"/>
      <c r="G251" s="206"/>
      <c r="H251" s="206"/>
      <c r="I251" s="206"/>
      <c r="J251" s="206"/>
      <c r="K251" s="206"/>
      <c r="L251" s="206"/>
      <c r="M251" s="206"/>
      <c r="N251" s="206"/>
      <c r="O251" s="207"/>
      <c r="P251" s="200"/>
      <c r="Q251" s="201"/>
    </row>
    <row r="252" spans="1:17" ht="39.950000000000003" customHeight="1" x14ac:dyDescent="0.15">
      <c r="A252" s="76" t="s">
        <v>49</v>
      </c>
      <c r="B252" s="206" t="s">
        <v>118</v>
      </c>
      <c r="C252" s="206"/>
      <c r="D252" s="206"/>
      <c r="E252" s="206"/>
      <c r="F252" s="206"/>
      <c r="G252" s="206"/>
      <c r="H252" s="206"/>
      <c r="I252" s="206"/>
      <c r="J252" s="206"/>
      <c r="K252" s="206"/>
      <c r="L252" s="206"/>
      <c r="M252" s="206"/>
      <c r="N252" s="206"/>
      <c r="O252" s="207"/>
      <c r="P252" s="200"/>
      <c r="Q252" s="201"/>
    </row>
    <row r="253" spans="1:17" ht="69.95" customHeight="1" x14ac:dyDescent="0.15">
      <c r="A253" s="76" t="s">
        <v>70</v>
      </c>
      <c r="B253" s="228" t="s">
        <v>119</v>
      </c>
      <c r="C253" s="229"/>
      <c r="D253" s="229"/>
      <c r="E253" s="229"/>
      <c r="F253" s="229"/>
      <c r="G253" s="229"/>
      <c r="H253" s="229"/>
      <c r="I253" s="229"/>
      <c r="J253" s="229"/>
      <c r="K253" s="229"/>
      <c r="L253" s="229"/>
      <c r="M253" s="229"/>
      <c r="N253" s="229"/>
      <c r="O253" s="230"/>
      <c r="P253" s="231"/>
      <c r="Q253" s="232"/>
    </row>
    <row r="254" spans="1:17" ht="50.1" customHeight="1" x14ac:dyDescent="0.15">
      <c r="A254" s="76" t="s">
        <v>71</v>
      </c>
      <c r="B254" s="228" t="s">
        <v>122</v>
      </c>
      <c r="C254" s="229"/>
      <c r="D254" s="229"/>
      <c r="E254" s="229"/>
      <c r="F254" s="229"/>
      <c r="G254" s="229"/>
      <c r="H254" s="229"/>
      <c r="I254" s="229"/>
      <c r="J254" s="229"/>
      <c r="K254" s="229"/>
      <c r="L254" s="229"/>
      <c r="M254" s="229"/>
      <c r="N254" s="229"/>
      <c r="O254" s="230"/>
      <c r="P254" s="231"/>
      <c r="Q254" s="232"/>
    </row>
    <row r="255" spans="1:17" ht="39.950000000000003" customHeight="1" x14ac:dyDescent="0.15">
      <c r="A255" s="76" t="s">
        <v>87</v>
      </c>
      <c r="B255" s="228" t="s">
        <v>121</v>
      </c>
      <c r="C255" s="229"/>
      <c r="D255" s="229"/>
      <c r="E255" s="229"/>
      <c r="F255" s="229"/>
      <c r="G255" s="229"/>
      <c r="H255" s="229"/>
      <c r="I255" s="229"/>
      <c r="J255" s="229"/>
      <c r="K255" s="229"/>
      <c r="L255" s="229"/>
      <c r="M255" s="229"/>
      <c r="N255" s="229"/>
      <c r="O255" s="230"/>
      <c r="P255" s="200"/>
      <c r="Q255" s="201"/>
    </row>
    <row r="256" spans="1:17" ht="30" customHeight="1" thickBot="1" x14ac:dyDescent="0.2">
      <c r="A256" s="77" t="s">
        <v>168</v>
      </c>
      <c r="B256" s="226" t="s">
        <v>120</v>
      </c>
      <c r="C256" s="226"/>
      <c r="D256" s="226"/>
      <c r="E256" s="226"/>
      <c r="F256" s="226"/>
      <c r="G256" s="226"/>
      <c r="H256" s="226"/>
      <c r="I256" s="226"/>
      <c r="J256" s="226"/>
      <c r="K256" s="226"/>
      <c r="L256" s="226"/>
      <c r="M256" s="226"/>
      <c r="N256" s="226"/>
      <c r="O256" s="227"/>
      <c r="P256" s="192"/>
      <c r="Q256" s="193"/>
    </row>
    <row r="257" spans="1:17" ht="27.75" customHeight="1" x14ac:dyDescent="0.15"/>
    <row r="258" spans="1:17" ht="13.5" customHeight="1" thickBot="1" x14ac:dyDescent="0.2">
      <c r="A258" s="51" t="s">
        <v>224</v>
      </c>
      <c r="B258" s="45"/>
      <c r="C258" s="45"/>
      <c r="D258" s="45"/>
      <c r="E258" s="45"/>
      <c r="F258" s="45"/>
      <c r="G258" s="45"/>
      <c r="H258" s="45"/>
      <c r="I258" s="45"/>
      <c r="J258" s="45"/>
      <c r="K258" s="45"/>
      <c r="L258" s="45"/>
      <c r="M258" s="45"/>
      <c r="N258" s="45"/>
      <c r="O258" s="45"/>
      <c r="P258" s="45"/>
      <c r="Q258" s="45"/>
    </row>
    <row r="259" spans="1:17" ht="30" customHeight="1" x14ac:dyDescent="0.15">
      <c r="A259" s="23" t="s">
        <v>7</v>
      </c>
      <c r="B259" s="239" t="s">
        <v>59</v>
      </c>
      <c r="C259" s="239"/>
      <c r="D259" s="239"/>
      <c r="E259" s="239"/>
      <c r="F259" s="239"/>
      <c r="G259" s="239"/>
      <c r="H259" s="239"/>
      <c r="I259" s="239"/>
      <c r="J259" s="239"/>
      <c r="K259" s="239"/>
      <c r="L259" s="239"/>
      <c r="M259" s="239"/>
      <c r="N259" s="239"/>
      <c r="O259" s="240"/>
      <c r="P259" s="198"/>
      <c r="Q259" s="199"/>
    </row>
    <row r="260" spans="1:17" ht="39.950000000000003" customHeight="1" thickBot="1" x14ac:dyDescent="0.2">
      <c r="A260" s="77" t="s">
        <v>60</v>
      </c>
      <c r="B260" s="194" t="s">
        <v>61</v>
      </c>
      <c r="C260" s="194"/>
      <c r="D260" s="194"/>
      <c r="E260" s="194"/>
      <c r="F260" s="194"/>
      <c r="G260" s="194"/>
      <c r="H260" s="194"/>
      <c r="I260" s="194"/>
      <c r="J260" s="194"/>
      <c r="K260" s="194"/>
      <c r="L260" s="194"/>
      <c r="M260" s="194"/>
      <c r="N260" s="194"/>
      <c r="O260" s="195"/>
      <c r="P260" s="192"/>
      <c r="Q260" s="193"/>
    </row>
    <row r="261" spans="1:17" ht="24.75" customHeight="1" x14ac:dyDescent="0.15">
      <c r="A261" s="18"/>
      <c r="B261" s="72"/>
      <c r="C261" s="72"/>
      <c r="D261" s="72"/>
      <c r="E261" s="72"/>
      <c r="F261" s="72"/>
      <c r="G261" s="72"/>
      <c r="H261" s="72"/>
      <c r="I261" s="72"/>
      <c r="J261" s="72"/>
      <c r="K261" s="72"/>
      <c r="L261" s="72"/>
      <c r="M261" s="72"/>
      <c r="N261" s="72"/>
      <c r="O261" s="72"/>
      <c r="P261" s="48"/>
      <c r="Q261" s="48"/>
    </row>
    <row r="262" spans="1:17" ht="29.25" customHeight="1" x14ac:dyDescent="0.15">
      <c r="A262" s="15" t="s">
        <v>43</v>
      </c>
    </row>
    <row r="263" spans="1:17" ht="14.25" thickBot="1" x14ac:dyDescent="0.2">
      <c r="A263" s="17" t="s">
        <v>127</v>
      </c>
    </row>
    <row r="264" spans="1:17" ht="39.950000000000003" customHeight="1" x14ac:dyDescent="0.15">
      <c r="A264" s="23" t="s">
        <v>46</v>
      </c>
      <c r="B264" s="190" t="s">
        <v>185</v>
      </c>
      <c r="C264" s="190"/>
      <c r="D264" s="190"/>
      <c r="E264" s="190"/>
      <c r="F264" s="190"/>
      <c r="G264" s="190"/>
      <c r="H264" s="190"/>
      <c r="I264" s="190"/>
      <c r="J264" s="190"/>
      <c r="K264" s="190"/>
      <c r="L264" s="190"/>
      <c r="M264" s="190"/>
      <c r="N264" s="190"/>
      <c r="O264" s="191"/>
      <c r="P264" s="198"/>
      <c r="Q264" s="199"/>
    </row>
    <row r="265" spans="1:17" ht="90" customHeight="1" thickBot="1" x14ac:dyDescent="0.2">
      <c r="A265" s="77" t="s">
        <v>47</v>
      </c>
      <c r="B265" s="226" t="s">
        <v>166</v>
      </c>
      <c r="C265" s="226"/>
      <c r="D265" s="226"/>
      <c r="E265" s="226"/>
      <c r="F265" s="226"/>
      <c r="G265" s="226"/>
      <c r="H265" s="226"/>
      <c r="I265" s="226"/>
      <c r="J265" s="226"/>
      <c r="K265" s="226"/>
      <c r="L265" s="226"/>
      <c r="M265" s="226"/>
      <c r="N265" s="226"/>
      <c r="O265" s="227"/>
      <c r="P265" s="192"/>
      <c r="Q265" s="193"/>
    </row>
    <row r="266" spans="1:17" ht="26.25" customHeight="1" x14ac:dyDescent="0.15"/>
    <row r="267" spans="1:17" ht="14.25" thickBot="1" x14ac:dyDescent="0.2">
      <c r="A267" s="17" t="s">
        <v>128</v>
      </c>
    </row>
    <row r="268" spans="1:17" ht="50.1" customHeight="1" thickBot="1" x14ac:dyDescent="0.2">
      <c r="A268" s="34" t="s">
        <v>46</v>
      </c>
      <c r="B268" s="251" t="s">
        <v>180</v>
      </c>
      <c r="C268" s="252"/>
      <c r="D268" s="252"/>
      <c r="E268" s="252"/>
      <c r="F268" s="252"/>
      <c r="G268" s="252"/>
      <c r="H268" s="252"/>
      <c r="I268" s="252"/>
      <c r="J268" s="252"/>
      <c r="K268" s="252"/>
      <c r="L268" s="252"/>
      <c r="M268" s="252"/>
      <c r="N268" s="252"/>
      <c r="O268" s="253"/>
      <c r="P268" s="233"/>
      <c r="Q268" s="234"/>
    </row>
    <row r="269" spans="1:17" ht="25.5" customHeight="1" x14ac:dyDescent="0.15"/>
    <row r="270" spans="1:17" s="52" customFormat="1" ht="14.25" thickBot="1" x14ac:dyDescent="0.2">
      <c r="A270" s="17" t="s">
        <v>225</v>
      </c>
    </row>
    <row r="271" spans="1:17" ht="69.95" customHeight="1" thickBot="1" x14ac:dyDescent="0.2">
      <c r="A271" s="34" t="s">
        <v>46</v>
      </c>
      <c r="B271" s="224" t="s">
        <v>226</v>
      </c>
      <c r="C271" s="224"/>
      <c r="D271" s="224"/>
      <c r="E271" s="224"/>
      <c r="F271" s="224"/>
      <c r="G271" s="224"/>
      <c r="H271" s="224"/>
      <c r="I271" s="224"/>
      <c r="J271" s="224"/>
      <c r="K271" s="224"/>
      <c r="L271" s="224"/>
      <c r="M271" s="224"/>
      <c r="N271" s="224"/>
      <c r="O271" s="225"/>
      <c r="P271" s="233"/>
      <c r="Q271" s="234"/>
    </row>
    <row r="272" spans="1:17" ht="13.5" customHeight="1" x14ac:dyDescent="0.15">
      <c r="A272" s="18"/>
      <c r="B272" s="72"/>
      <c r="C272" s="72"/>
      <c r="D272" s="72"/>
      <c r="E272" s="72"/>
      <c r="F272" s="72"/>
      <c r="G272" s="72"/>
      <c r="H272" s="72"/>
      <c r="I272" s="72"/>
      <c r="J272" s="72"/>
      <c r="K272" s="72"/>
      <c r="L272" s="72"/>
      <c r="M272" s="72"/>
      <c r="N272" s="72"/>
      <c r="O272" s="72"/>
      <c r="P272" s="70"/>
      <c r="Q272" s="70"/>
    </row>
    <row r="274" spans="1:17" ht="19.5" customHeight="1" x14ac:dyDescent="0.15"/>
    <row r="275" spans="1:17" ht="62.25" customHeight="1" x14ac:dyDescent="0.15">
      <c r="A275" s="247" t="s">
        <v>238</v>
      </c>
      <c r="B275" s="248"/>
      <c r="C275" s="248"/>
      <c r="D275" s="248"/>
      <c r="E275" s="248"/>
      <c r="F275" s="248"/>
      <c r="G275" s="248"/>
      <c r="H275" s="248"/>
      <c r="I275" s="248"/>
      <c r="J275" s="248"/>
      <c r="K275" s="248"/>
      <c r="L275" s="248"/>
      <c r="M275" s="248"/>
      <c r="N275" s="248"/>
      <c r="O275" s="248"/>
      <c r="P275" s="248"/>
      <c r="Q275" s="249"/>
    </row>
    <row r="277" spans="1:17" ht="14.25" thickBot="1" x14ac:dyDescent="0.2"/>
    <row r="278" spans="1:17" ht="14.25" thickTop="1" x14ac:dyDescent="0.15">
      <c r="A278" s="53"/>
      <c r="B278" s="54"/>
      <c r="C278" s="54"/>
      <c r="D278" s="54"/>
      <c r="E278" s="54"/>
      <c r="F278" s="54"/>
      <c r="G278" s="54"/>
      <c r="H278" s="54"/>
      <c r="I278" s="54"/>
      <c r="J278" s="54"/>
      <c r="K278" s="54"/>
      <c r="L278" s="54"/>
      <c r="M278" s="54"/>
      <c r="N278" s="54"/>
      <c r="O278" s="54"/>
      <c r="P278" s="54"/>
      <c r="Q278" s="55"/>
    </row>
    <row r="279" spans="1:17" ht="18.75" x14ac:dyDescent="0.15">
      <c r="A279" s="356" t="s">
        <v>44</v>
      </c>
      <c r="B279" s="357"/>
      <c r="C279" s="357"/>
      <c r="D279" s="357"/>
      <c r="E279" s="357"/>
      <c r="F279" s="357"/>
      <c r="G279" s="357"/>
      <c r="H279" s="357"/>
      <c r="I279" s="357"/>
      <c r="J279" s="357"/>
      <c r="K279" s="357"/>
      <c r="L279" s="357"/>
      <c r="M279" s="357"/>
      <c r="N279" s="357"/>
      <c r="O279" s="357"/>
      <c r="P279" s="354"/>
      <c r="Q279" s="355"/>
    </row>
    <row r="280" spans="1:17" x14ac:dyDescent="0.15">
      <c r="A280" s="56"/>
      <c r="B280" s="43"/>
      <c r="C280" s="43"/>
      <c r="D280" s="43"/>
      <c r="E280" s="43"/>
      <c r="F280" s="43"/>
      <c r="G280" s="43"/>
      <c r="H280" s="43"/>
      <c r="I280" s="43"/>
      <c r="J280" s="43"/>
      <c r="K280" s="43"/>
      <c r="L280" s="43"/>
      <c r="M280" s="43"/>
      <c r="N280" s="43"/>
      <c r="O280" s="43"/>
      <c r="P280" s="43"/>
      <c r="Q280" s="57"/>
    </row>
    <row r="281" spans="1:17" ht="42.75" customHeight="1" x14ac:dyDescent="0.15">
      <c r="A281" s="58" t="s">
        <v>45</v>
      </c>
      <c r="B281" s="250" t="s">
        <v>2</v>
      </c>
      <c r="C281" s="250"/>
      <c r="D281" s="250"/>
      <c r="E281" s="250"/>
      <c r="F281" s="250"/>
      <c r="G281" s="250"/>
      <c r="H281" s="250"/>
      <c r="I281" s="250"/>
      <c r="J281" s="250"/>
      <c r="K281" s="250"/>
      <c r="L281" s="250"/>
      <c r="M281" s="250"/>
      <c r="N281" s="250"/>
      <c r="O281" s="250"/>
      <c r="P281" s="75"/>
      <c r="Q281" s="57"/>
    </row>
    <row r="282" spans="1:17" ht="39.75" customHeight="1" x14ac:dyDescent="0.15">
      <c r="A282" s="59" t="s">
        <v>45</v>
      </c>
      <c r="B282" s="60" t="s">
        <v>63</v>
      </c>
      <c r="C282" s="60"/>
      <c r="D282" s="60"/>
      <c r="E282" s="60"/>
      <c r="F282" s="60"/>
      <c r="G282" s="60"/>
      <c r="H282" s="60"/>
      <c r="I282" s="60"/>
      <c r="J282" s="60"/>
      <c r="K282" s="60"/>
      <c r="L282" s="60"/>
      <c r="M282" s="60"/>
      <c r="N282" s="60"/>
      <c r="O282" s="60"/>
      <c r="P282" s="61"/>
      <c r="Q282" s="57"/>
    </row>
    <row r="283" spans="1:17" ht="52.5" customHeight="1" x14ac:dyDescent="0.15">
      <c r="A283" s="58" t="s">
        <v>45</v>
      </c>
      <c r="B283" s="358" t="s">
        <v>329</v>
      </c>
      <c r="C283" s="358"/>
      <c r="D283" s="358"/>
      <c r="E283" s="358"/>
      <c r="F283" s="358"/>
      <c r="G283" s="358"/>
      <c r="H283" s="358"/>
      <c r="I283" s="358"/>
      <c r="J283" s="358"/>
      <c r="K283" s="358"/>
      <c r="L283" s="358"/>
      <c r="M283" s="358"/>
      <c r="N283" s="358"/>
      <c r="O283" s="358"/>
      <c r="P283" s="358"/>
      <c r="Q283" s="359"/>
    </row>
    <row r="284" spans="1:17" x14ac:dyDescent="0.15">
      <c r="A284" s="56"/>
      <c r="B284" s="43"/>
      <c r="C284" s="43"/>
      <c r="D284" s="43"/>
      <c r="E284" s="43"/>
      <c r="F284" s="43"/>
      <c r="G284" s="43"/>
      <c r="H284" s="43"/>
      <c r="I284" s="43"/>
      <c r="J284" s="43"/>
      <c r="K284" s="43"/>
      <c r="L284" s="43"/>
      <c r="M284" s="43"/>
      <c r="N284" s="43"/>
      <c r="O284" s="43"/>
      <c r="P284" s="43"/>
      <c r="Q284" s="57"/>
    </row>
    <row r="285" spans="1:17" ht="17.25" x14ac:dyDescent="0.15">
      <c r="A285" s="352" t="s">
        <v>239</v>
      </c>
      <c r="B285" s="353"/>
      <c r="C285" s="353"/>
      <c r="D285" s="353"/>
      <c r="E285" s="353"/>
      <c r="F285" s="353"/>
      <c r="G285" s="353"/>
      <c r="H285" s="353"/>
      <c r="I285" s="353"/>
      <c r="J285" s="353"/>
      <c r="K285" s="353"/>
      <c r="L285" s="353"/>
      <c r="M285" s="353"/>
      <c r="N285" s="353"/>
      <c r="O285" s="353"/>
      <c r="P285" s="354"/>
      <c r="Q285" s="355"/>
    </row>
    <row r="286" spans="1:17" ht="14.25" thickBot="1" x14ac:dyDescent="0.2">
      <c r="A286" s="62"/>
      <c r="B286" s="63"/>
      <c r="C286" s="63"/>
      <c r="D286" s="63"/>
      <c r="E286" s="63"/>
      <c r="F286" s="63"/>
      <c r="G286" s="63"/>
      <c r="H286" s="63"/>
      <c r="I286" s="63"/>
      <c r="J286" s="63"/>
      <c r="K286" s="63"/>
      <c r="L286" s="63"/>
      <c r="M286" s="63"/>
      <c r="N286" s="63"/>
      <c r="O286" s="63"/>
      <c r="P286" s="63"/>
      <c r="Q286" s="64"/>
    </row>
    <row r="287" spans="1:17" ht="14.25" thickTop="1" x14ac:dyDescent="0.15"/>
  </sheetData>
  <mergeCells count="427">
    <mergeCell ref="A236:A241"/>
    <mergeCell ref="B236:O236"/>
    <mergeCell ref="P236:Q241"/>
    <mergeCell ref="C237:O237"/>
    <mergeCell ref="C238:O238"/>
    <mergeCell ref="C239:O239"/>
    <mergeCell ref="B240:O240"/>
    <mergeCell ref="B241:O241"/>
    <mergeCell ref="B232:O232"/>
    <mergeCell ref="B233:O233"/>
    <mergeCell ref="B234:O234"/>
    <mergeCell ref="P233:Q233"/>
    <mergeCell ref="P234:Q234"/>
    <mergeCell ref="P235:Q235"/>
    <mergeCell ref="A182:A186"/>
    <mergeCell ref="B182:Q182"/>
    <mergeCell ref="C183:O183"/>
    <mergeCell ref="P183:Q183"/>
    <mergeCell ref="P185:Q185"/>
    <mergeCell ref="C186:O186"/>
    <mergeCell ref="P186:Q186"/>
    <mergeCell ref="P184:Q184"/>
    <mergeCell ref="A147:A150"/>
    <mergeCell ref="B147:Q147"/>
    <mergeCell ref="C148:O148"/>
    <mergeCell ref="P148:Q148"/>
    <mergeCell ref="P149:Q149"/>
    <mergeCell ref="C150:O150"/>
    <mergeCell ref="P150:Q150"/>
    <mergeCell ref="B172:O172"/>
    <mergeCell ref="B171:O171"/>
    <mergeCell ref="C185:O185"/>
    <mergeCell ref="P223:Q223"/>
    <mergeCell ref="B231:O231"/>
    <mergeCell ref="P231:Q231"/>
    <mergeCell ref="B104:O104"/>
    <mergeCell ref="P104:Q104"/>
    <mergeCell ref="B100:O100"/>
    <mergeCell ref="P100:Q100"/>
    <mergeCell ref="B101:O101"/>
    <mergeCell ref="P101:Q101"/>
    <mergeCell ref="P172:Q172"/>
    <mergeCell ref="P131:Q131"/>
    <mergeCell ref="P141:Q141"/>
    <mergeCell ref="P175:Q175"/>
    <mergeCell ref="P156:Q156"/>
    <mergeCell ref="P170:Q170"/>
    <mergeCell ref="P177:Q177"/>
    <mergeCell ref="B156:O156"/>
    <mergeCell ref="P121:Q121"/>
    <mergeCell ref="P112:Q112"/>
    <mergeCell ref="B176:O176"/>
    <mergeCell ref="P123:Q123"/>
    <mergeCell ref="P157:Q157"/>
    <mergeCell ref="P105:Q105"/>
    <mergeCell ref="B102:O102"/>
    <mergeCell ref="M61:N61"/>
    <mergeCell ref="K61:L61"/>
    <mergeCell ref="I61:J61"/>
    <mergeCell ref="G61:H61"/>
    <mergeCell ref="M65:N65"/>
    <mergeCell ref="M66:N66"/>
    <mergeCell ref="K62:L62"/>
    <mergeCell ref="M62:N62"/>
    <mergeCell ref="O62:P62"/>
    <mergeCell ref="G63:H63"/>
    <mergeCell ref="O65:P65"/>
    <mergeCell ref="O66:P66"/>
    <mergeCell ref="M63:N63"/>
    <mergeCell ref="O63:P63"/>
    <mergeCell ref="G67:H67"/>
    <mergeCell ref="I67:J67"/>
    <mergeCell ref="K67:L67"/>
    <mergeCell ref="M67:N67"/>
    <mergeCell ref="O67:P67"/>
    <mergeCell ref="O64:P64"/>
    <mergeCell ref="M64:N64"/>
    <mergeCell ref="K64:L64"/>
    <mergeCell ref="I64:J64"/>
    <mergeCell ref="G64:H64"/>
    <mergeCell ref="A65:B67"/>
    <mergeCell ref="C65:D65"/>
    <mergeCell ref="E65:F65"/>
    <mergeCell ref="G65:H65"/>
    <mergeCell ref="I65:J65"/>
    <mergeCell ref="K65:L65"/>
    <mergeCell ref="C61:D61"/>
    <mergeCell ref="C60:D60"/>
    <mergeCell ref="C64:D64"/>
    <mergeCell ref="G60:H60"/>
    <mergeCell ref="I60:J60"/>
    <mergeCell ref="K60:L60"/>
    <mergeCell ref="E60:F60"/>
    <mergeCell ref="C66:D66"/>
    <mergeCell ref="E66:F66"/>
    <mergeCell ref="G66:H66"/>
    <mergeCell ref="I66:J66"/>
    <mergeCell ref="K66:L66"/>
    <mergeCell ref="C67:D67"/>
    <mergeCell ref="C62:D62"/>
    <mergeCell ref="I62:J62"/>
    <mergeCell ref="E63:F63"/>
    <mergeCell ref="I63:J63"/>
    <mergeCell ref="K63:L63"/>
    <mergeCell ref="A46:B46"/>
    <mergeCell ref="D46:E46"/>
    <mergeCell ref="F46:G46"/>
    <mergeCell ref="H46:I46"/>
    <mergeCell ref="J46:K46"/>
    <mergeCell ref="C58:D58"/>
    <mergeCell ref="O58:P58"/>
    <mergeCell ref="M58:N58"/>
    <mergeCell ref="A51:B51"/>
    <mergeCell ref="D50:E50"/>
    <mergeCell ref="D51:E51"/>
    <mergeCell ref="J51:K51"/>
    <mergeCell ref="F50:G50"/>
    <mergeCell ref="F51:G51"/>
    <mergeCell ref="H50:I50"/>
    <mergeCell ref="H51:I51"/>
    <mergeCell ref="A49:B49"/>
    <mergeCell ref="A54:P54"/>
    <mergeCell ref="L51:M51"/>
    <mergeCell ref="J50:K50"/>
    <mergeCell ref="L50:M50"/>
    <mergeCell ref="A50:B50"/>
    <mergeCell ref="E61:F61"/>
    <mergeCell ref="A59:B61"/>
    <mergeCell ref="A62:B64"/>
    <mergeCell ref="M60:N60"/>
    <mergeCell ref="O61:P61"/>
    <mergeCell ref="B253:O253"/>
    <mergeCell ref="P253:Q253"/>
    <mergeCell ref="K58:L58"/>
    <mergeCell ref="I58:J58"/>
    <mergeCell ref="G58:H58"/>
    <mergeCell ref="E58:F58"/>
    <mergeCell ref="E59:F59"/>
    <mergeCell ref="G59:H59"/>
    <mergeCell ref="I59:J59"/>
    <mergeCell ref="K59:L59"/>
    <mergeCell ref="M59:N59"/>
    <mergeCell ref="O59:P59"/>
    <mergeCell ref="C59:D59"/>
    <mergeCell ref="C63:D63"/>
    <mergeCell ref="E67:F67"/>
    <mergeCell ref="E64:F64"/>
    <mergeCell ref="O60:P60"/>
    <mergeCell ref="E62:F62"/>
    <mergeCell ref="G62:H62"/>
    <mergeCell ref="P102:Q102"/>
    <mergeCell ref="B103:O103"/>
    <mergeCell ref="P103:Q103"/>
    <mergeCell ref="B40:O40"/>
    <mergeCell ref="P40:Q40"/>
    <mergeCell ref="A44:N44"/>
    <mergeCell ref="A45:B45"/>
    <mergeCell ref="D45:E45"/>
    <mergeCell ref="F45:G45"/>
    <mergeCell ref="H45:I45"/>
    <mergeCell ref="J45:K45"/>
    <mergeCell ref="L45:M45"/>
    <mergeCell ref="P76:Q76"/>
    <mergeCell ref="B76:O76"/>
    <mergeCell ref="B79:O79"/>
    <mergeCell ref="P79:Q79"/>
    <mergeCell ref="P71:Q71"/>
    <mergeCell ref="B71:O71"/>
    <mergeCell ref="A57:N57"/>
    <mergeCell ref="A58:B58"/>
    <mergeCell ref="L46:M46"/>
    <mergeCell ref="A47:B47"/>
    <mergeCell ref="B72:O72"/>
    <mergeCell ref="P72:Q72"/>
    <mergeCell ref="B250:O250"/>
    <mergeCell ref="P250:Q250"/>
    <mergeCell ref="P109:Q109"/>
    <mergeCell ref="B175:O175"/>
    <mergeCell ref="B177:O177"/>
    <mergeCell ref="P178:Q178"/>
    <mergeCell ref="P169:Q169"/>
    <mergeCell ref="P84:Q84"/>
    <mergeCell ref="B82:O82"/>
    <mergeCell ref="B83:O83"/>
    <mergeCell ref="P83:Q83"/>
    <mergeCell ref="B157:O157"/>
    <mergeCell ref="P127:Q127"/>
    <mergeCell ref="P125:Q125"/>
    <mergeCell ref="P160:Q160"/>
    <mergeCell ref="P144:Q144"/>
    <mergeCell ref="P82:Q82"/>
    <mergeCell ref="B84:O84"/>
    <mergeCell ref="B226:O226"/>
    <mergeCell ref="P228:Q228"/>
    <mergeCell ref="B202:O202"/>
    <mergeCell ref="B204:O204"/>
    <mergeCell ref="B105:O105"/>
    <mergeCell ref="P211:Q211"/>
    <mergeCell ref="B96:O96"/>
    <mergeCell ref="P96:Q96"/>
    <mergeCell ref="B97:O97"/>
    <mergeCell ref="P97:Q97"/>
    <mergeCell ref="B98:O98"/>
    <mergeCell ref="P98:Q98"/>
    <mergeCell ref="B99:O99"/>
    <mergeCell ref="P99:Q99"/>
    <mergeCell ref="P90:Q90"/>
    <mergeCell ref="B90:O90"/>
    <mergeCell ref="B73:O73"/>
    <mergeCell ref="P73:Q73"/>
    <mergeCell ref="P212:Q212"/>
    <mergeCell ref="P216:Q216"/>
    <mergeCell ref="B225:O225"/>
    <mergeCell ref="B229:O229"/>
    <mergeCell ref="B203:O203"/>
    <mergeCell ref="P203:Q203"/>
    <mergeCell ref="B179:O179"/>
    <mergeCell ref="P179:Q179"/>
    <mergeCell ref="B109:O109"/>
    <mergeCell ref="B112:O112"/>
    <mergeCell ref="B169:O169"/>
    <mergeCell ref="B170:O170"/>
    <mergeCell ref="B168:O168"/>
    <mergeCell ref="B164:O164"/>
    <mergeCell ref="B165:O165"/>
    <mergeCell ref="P168:Q168"/>
    <mergeCell ref="P164:Q164"/>
    <mergeCell ref="B130:O130"/>
    <mergeCell ref="B163:O163"/>
    <mergeCell ref="P133:Q133"/>
    <mergeCell ref="B160:O160"/>
    <mergeCell ref="B141:O141"/>
    <mergeCell ref="C126:O126"/>
    <mergeCell ref="A285:Q285"/>
    <mergeCell ref="A279:Q279"/>
    <mergeCell ref="B283:Q283"/>
    <mergeCell ref="P221:Q221"/>
    <mergeCell ref="B212:O212"/>
    <mergeCell ref="P213:Q213"/>
    <mergeCell ref="P87:Q87"/>
    <mergeCell ref="P219:Q219"/>
    <mergeCell ref="P93:Q93"/>
    <mergeCell ref="B93:O93"/>
    <mergeCell ref="B87:O87"/>
    <mergeCell ref="P202:Q202"/>
    <mergeCell ref="P207:Q207"/>
    <mergeCell ref="B207:O207"/>
    <mergeCell ref="P232:Q232"/>
    <mergeCell ref="P225:Q225"/>
    <mergeCell ref="P226:Q226"/>
    <mergeCell ref="P227:Q227"/>
    <mergeCell ref="P244:Q244"/>
    <mergeCell ref="P245:Q245"/>
    <mergeCell ref="B217:O217"/>
    <mergeCell ref="P214:Q214"/>
    <mergeCell ref="P215:Q215"/>
    <mergeCell ref="B244:O244"/>
    <mergeCell ref="A1:Q1"/>
    <mergeCell ref="A2:Q2"/>
    <mergeCell ref="N6:Q6"/>
    <mergeCell ref="C7:Q7"/>
    <mergeCell ref="C8:Q8"/>
    <mergeCell ref="C9:Q9"/>
    <mergeCell ref="D3:Q3"/>
    <mergeCell ref="D4:Q4"/>
    <mergeCell ref="B29:O29"/>
    <mergeCell ref="A12:Q12"/>
    <mergeCell ref="A13:Q13"/>
    <mergeCell ref="A19:B19"/>
    <mergeCell ref="C19:Q19"/>
    <mergeCell ref="A20:B20"/>
    <mergeCell ref="A18:B18"/>
    <mergeCell ref="A6:A9"/>
    <mergeCell ref="B6:C6"/>
    <mergeCell ref="A10:Q10"/>
    <mergeCell ref="B11:O11"/>
    <mergeCell ref="C18:Q18"/>
    <mergeCell ref="G20:K20"/>
    <mergeCell ref="C20:F20"/>
    <mergeCell ref="P39:Q39"/>
    <mergeCell ref="B41:O41"/>
    <mergeCell ref="P41:Q41"/>
    <mergeCell ref="B30:O30"/>
    <mergeCell ref="B32:O32"/>
    <mergeCell ref="P30:Q30"/>
    <mergeCell ref="B31:O31"/>
    <mergeCell ref="P31:Q31"/>
    <mergeCell ref="L20:Q20"/>
    <mergeCell ref="P26:Q26"/>
    <mergeCell ref="B28:O28"/>
    <mergeCell ref="P28:Q28"/>
    <mergeCell ref="P27:Q27"/>
    <mergeCell ref="A23:Q23"/>
    <mergeCell ref="A24:Q24"/>
    <mergeCell ref="P32:Q32"/>
    <mergeCell ref="P29:Q29"/>
    <mergeCell ref="B27:O27"/>
    <mergeCell ref="B117:O117"/>
    <mergeCell ref="B115:O115"/>
    <mergeCell ref="C124:O124"/>
    <mergeCell ref="P35:Q35"/>
    <mergeCell ref="P36:Q36"/>
    <mergeCell ref="F49:G49"/>
    <mergeCell ref="J49:K49"/>
    <mergeCell ref="L48:M48"/>
    <mergeCell ref="L49:M49"/>
    <mergeCell ref="D47:E47"/>
    <mergeCell ref="F47:G47"/>
    <mergeCell ref="H47:I47"/>
    <mergeCell ref="J47:K47"/>
    <mergeCell ref="L47:M47"/>
    <mergeCell ref="B35:O35"/>
    <mergeCell ref="B36:O36"/>
    <mergeCell ref="F48:G48"/>
    <mergeCell ref="J48:K48"/>
    <mergeCell ref="A48:B48"/>
    <mergeCell ref="H48:I48"/>
    <mergeCell ref="H49:I49"/>
    <mergeCell ref="D48:E48"/>
    <mergeCell ref="D49:E49"/>
    <mergeCell ref="B39:O39"/>
    <mergeCell ref="P222:Q222"/>
    <mergeCell ref="A120:A127"/>
    <mergeCell ref="A115:A117"/>
    <mergeCell ref="P224:Q224"/>
    <mergeCell ref="P124:Q124"/>
    <mergeCell ref="B131:O131"/>
    <mergeCell ref="B133:O133"/>
    <mergeCell ref="P218:Q218"/>
    <mergeCell ref="B211:O211"/>
    <mergeCell ref="B220:O220"/>
    <mergeCell ref="B208:O208"/>
    <mergeCell ref="B213:O213"/>
    <mergeCell ref="B216:O216"/>
    <mergeCell ref="P204:Q204"/>
    <mergeCell ref="P208:Q208"/>
    <mergeCell ref="B214:O214"/>
    <mergeCell ref="B215:O215"/>
    <mergeCell ref="P217:Q217"/>
    <mergeCell ref="P220:Q220"/>
    <mergeCell ref="B221:O221"/>
    <mergeCell ref="B222:O222"/>
    <mergeCell ref="B116:O116"/>
    <mergeCell ref="P209:Q209"/>
    <mergeCell ref="P210:Q210"/>
    <mergeCell ref="A275:Q275"/>
    <mergeCell ref="B281:O281"/>
    <mergeCell ref="B268:O268"/>
    <mergeCell ref="B178:O178"/>
    <mergeCell ref="B189:O189"/>
    <mergeCell ref="B193:O193"/>
    <mergeCell ref="A193:A199"/>
    <mergeCell ref="C194:Q194"/>
    <mergeCell ref="C199:Q199"/>
    <mergeCell ref="C198:Q198"/>
    <mergeCell ref="P189:Q189"/>
    <mergeCell ref="P265:Q265"/>
    <mergeCell ref="B265:O265"/>
    <mergeCell ref="B259:O259"/>
    <mergeCell ref="C195:Q195"/>
    <mergeCell ref="P192:Q192"/>
    <mergeCell ref="C197:Q197"/>
    <mergeCell ref="P193:Q193"/>
    <mergeCell ref="B192:O192"/>
    <mergeCell ref="P268:Q268"/>
    <mergeCell ref="B242:O242"/>
    <mergeCell ref="B245:O245"/>
    <mergeCell ref="B223:O223"/>
    <mergeCell ref="B235:O235"/>
    <mergeCell ref="B132:O132"/>
    <mergeCell ref="B136:O136"/>
    <mergeCell ref="B137:O137"/>
    <mergeCell ref="B138:O138"/>
    <mergeCell ref="B218:O218"/>
    <mergeCell ref="B219:O219"/>
    <mergeCell ref="B144:O144"/>
    <mergeCell ref="B153:O153"/>
    <mergeCell ref="B209:O209"/>
    <mergeCell ref="B210:O210"/>
    <mergeCell ref="B271:O271"/>
    <mergeCell ref="P126:Q126"/>
    <mergeCell ref="P132:Q132"/>
    <mergeCell ref="P136:Q136"/>
    <mergeCell ref="P137:Q137"/>
    <mergeCell ref="P138:Q138"/>
    <mergeCell ref="P249:Q249"/>
    <mergeCell ref="B256:O256"/>
    <mergeCell ref="P256:Q256"/>
    <mergeCell ref="B251:O251"/>
    <mergeCell ref="P251:Q251"/>
    <mergeCell ref="B254:O254"/>
    <mergeCell ref="P254:Q254"/>
    <mergeCell ref="B255:O255"/>
    <mergeCell ref="P255:Q255"/>
    <mergeCell ref="P153:Q153"/>
    <mergeCell ref="B243:O243"/>
    <mergeCell ref="P243:Q243"/>
    <mergeCell ref="C196:Q196"/>
    <mergeCell ref="P271:Q271"/>
    <mergeCell ref="B252:O252"/>
    <mergeCell ref="P252:Q252"/>
    <mergeCell ref="B249:O249"/>
    <mergeCell ref="P246:Q246"/>
    <mergeCell ref="B108:O108"/>
    <mergeCell ref="B264:O264"/>
    <mergeCell ref="P260:Q260"/>
    <mergeCell ref="B260:O260"/>
    <mergeCell ref="P163:Q163"/>
    <mergeCell ref="P264:Q264"/>
    <mergeCell ref="P229:Q229"/>
    <mergeCell ref="P230:Q230"/>
    <mergeCell ref="B230:O230"/>
    <mergeCell ref="P108:Q108"/>
    <mergeCell ref="P171:Q171"/>
    <mergeCell ref="B227:O227"/>
    <mergeCell ref="B228:O228"/>
    <mergeCell ref="P176:Q176"/>
    <mergeCell ref="P259:Q259"/>
    <mergeCell ref="P115:Q117"/>
    <mergeCell ref="P165:Q165"/>
    <mergeCell ref="B120:Q120"/>
    <mergeCell ref="P122:Q122"/>
    <mergeCell ref="B246:O246"/>
    <mergeCell ref="P242:Q242"/>
    <mergeCell ref="P130:Q130"/>
    <mergeCell ref="C127:O127"/>
    <mergeCell ref="B224:O224"/>
  </mergeCells>
  <phoneticPr fontId="2"/>
  <conditionalFormatting sqref="A4">
    <cfRule type="expression" dxfId="66" priority="131">
      <formula>COUNTIF($A$4,"")</formula>
    </cfRule>
  </conditionalFormatting>
  <conditionalFormatting sqref="B4">
    <cfRule type="expression" dxfId="65" priority="133">
      <formula>OR($B$4="月",$B$4="")</formula>
    </cfRule>
  </conditionalFormatting>
  <conditionalFormatting sqref="C4">
    <cfRule type="expression" dxfId="64" priority="132">
      <formula>OR($C$4="日",$C$4="")</formula>
    </cfRule>
  </conditionalFormatting>
  <conditionalFormatting sqref="C7:C8">
    <cfRule type="expression" dxfId="63" priority="128">
      <formula>COUNTIF($C7,"")</formula>
    </cfRule>
  </conditionalFormatting>
  <conditionalFormatting sqref="C9:Q9">
    <cfRule type="expression" dxfId="62" priority="127">
      <formula>OR($C$9="〒",$C$9="")</formula>
    </cfRule>
  </conditionalFormatting>
  <conditionalFormatting sqref="D4:Q4">
    <cfRule type="expression" dxfId="61" priority="130">
      <formula>COUNTIF($D$4,"")</formula>
    </cfRule>
  </conditionalFormatting>
  <conditionalFormatting sqref="F6:M6">
    <cfRule type="expression" dxfId="60" priority="129">
      <formula>COUNTIF(F$6,"")</formula>
    </cfRule>
  </conditionalFormatting>
  <conditionalFormatting sqref="P27:Q32">
    <cfRule type="expression" dxfId="59" priority="119">
      <formula>COUNTIF($P27,"×")</formula>
    </cfRule>
    <cfRule type="expression" dxfId="58" priority="120">
      <formula>COUNTIF($P27,"")</formula>
    </cfRule>
  </conditionalFormatting>
  <conditionalFormatting sqref="P35:Q36">
    <cfRule type="expression" dxfId="57" priority="118">
      <formula>COUNTIF($P35,"")</formula>
    </cfRule>
    <cfRule type="expression" dxfId="56" priority="117">
      <formula>COUNTIF($P35,"×")</formula>
    </cfRule>
  </conditionalFormatting>
  <conditionalFormatting sqref="P39:Q41">
    <cfRule type="expression" dxfId="55" priority="112">
      <formula>COUNTIF($P39,"")</formula>
    </cfRule>
    <cfRule type="expression" dxfId="54" priority="111">
      <formula>COUNTIF($P39,"×")</formula>
    </cfRule>
  </conditionalFormatting>
  <conditionalFormatting sqref="P71:Q73">
    <cfRule type="expression" dxfId="53" priority="106">
      <formula>COUNTIF($P71,"")</formula>
    </cfRule>
    <cfRule type="expression" dxfId="52" priority="105">
      <formula>COUNTIF($P71,"×")</formula>
    </cfRule>
  </conditionalFormatting>
  <conditionalFormatting sqref="P76:Q76">
    <cfRule type="expression" dxfId="51" priority="104">
      <formula>COUNTIF($P76,"")</formula>
    </cfRule>
    <cfRule type="expression" dxfId="50" priority="103">
      <formula>COUNTIF($P76,"×")</formula>
    </cfRule>
  </conditionalFormatting>
  <conditionalFormatting sqref="P79:Q79">
    <cfRule type="expression" dxfId="49" priority="102">
      <formula>COUNTIF($P79,"")</formula>
    </cfRule>
    <cfRule type="expression" dxfId="48" priority="101">
      <formula>COUNTIF($P79,"×")</formula>
    </cfRule>
  </conditionalFormatting>
  <conditionalFormatting sqref="P82:Q84">
    <cfRule type="expression" dxfId="47" priority="95">
      <formula>COUNTIF($P82,"×")</formula>
    </cfRule>
    <cfRule type="expression" dxfId="46" priority="96">
      <formula>COUNTIF($P82,"")</formula>
    </cfRule>
  </conditionalFormatting>
  <conditionalFormatting sqref="P87:Q87">
    <cfRule type="expression" dxfId="45" priority="94">
      <formula>COUNTIF($P87,"")</formula>
    </cfRule>
    <cfRule type="expression" dxfId="44" priority="93">
      <formula>COUNTIF($P87,"×")</formula>
    </cfRule>
  </conditionalFormatting>
  <conditionalFormatting sqref="P90:Q90">
    <cfRule type="expression" dxfId="43" priority="92">
      <formula>COUNTIF($P90,"")</formula>
    </cfRule>
    <cfRule type="expression" dxfId="42" priority="91">
      <formula>COUNTIF($P90,"×")</formula>
    </cfRule>
  </conditionalFormatting>
  <conditionalFormatting sqref="P93:Q93">
    <cfRule type="expression" dxfId="41" priority="90">
      <formula>COUNTIF($P93,"")</formula>
    </cfRule>
    <cfRule type="expression" dxfId="40" priority="89">
      <formula>COUNTIF($P93,"×")</formula>
    </cfRule>
  </conditionalFormatting>
  <conditionalFormatting sqref="P96:Q105">
    <cfRule type="expression" dxfId="39" priority="78">
      <formula>COUNTIF($P96,"")</formula>
    </cfRule>
    <cfRule type="expression" dxfId="38" priority="77">
      <formula>COUNTIF($P96,"×")</formula>
    </cfRule>
  </conditionalFormatting>
  <conditionalFormatting sqref="P108:Q109">
    <cfRule type="expression" dxfId="37" priority="73">
      <formula>COUNTIF($P108,"×")</formula>
    </cfRule>
    <cfRule type="expression" dxfId="36" priority="74">
      <formula>COUNTIF($P108,"")</formula>
    </cfRule>
  </conditionalFormatting>
  <conditionalFormatting sqref="P112:Q112">
    <cfRule type="expression" dxfId="35" priority="72">
      <formula>COUNTIF($P112,"")</formula>
    </cfRule>
    <cfRule type="expression" dxfId="34" priority="71">
      <formula>COUNTIF($P112,"×")</formula>
    </cfRule>
  </conditionalFormatting>
  <conditionalFormatting sqref="P121:Q127">
    <cfRule type="expression" dxfId="33" priority="61">
      <formula>COUNTIF($P121,"×")</formula>
    </cfRule>
    <cfRule type="expression" dxfId="32" priority="62">
      <formula>COUNTIF($P121,"")</formula>
    </cfRule>
  </conditionalFormatting>
  <conditionalFormatting sqref="P130:Q133">
    <cfRule type="expression" dxfId="31" priority="56">
      <formula>COUNTIF($P130,"")</formula>
    </cfRule>
    <cfRule type="expression" dxfId="30" priority="55">
      <formula>COUNTIF($P130,"×")</formula>
    </cfRule>
  </conditionalFormatting>
  <conditionalFormatting sqref="P136:Q138">
    <cfRule type="expression" dxfId="29" priority="49">
      <formula>COUNTIF($P136,"×")</formula>
    </cfRule>
    <cfRule type="expression" dxfId="28" priority="50">
      <formula>COUNTIF($P136,"")</formula>
    </cfRule>
  </conditionalFormatting>
  <conditionalFormatting sqref="P156:Q157">
    <cfRule type="expression" dxfId="27" priority="48">
      <formula>COUNTIF($P156,"")</formula>
    </cfRule>
    <cfRule type="expression" dxfId="26" priority="47">
      <formula>COUNTIF($P156,"×")</formula>
    </cfRule>
  </conditionalFormatting>
  <conditionalFormatting sqref="P168:Q172">
    <cfRule type="expression" dxfId="25" priority="46">
      <formula>COUNTIF($P168,"")</formula>
    </cfRule>
    <cfRule type="expression" dxfId="24" priority="45">
      <formula>COUNTIF($P168,"×")</formula>
    </cfRule>
  </conditionalFormatting>
  <conditionalFormatting sqref="P175:Q179">
    <cfRule type="expression" dxfId="23" priority="41">
      <formula>COUNTIF($P175,"×")</formula>
    </cfRule>
    <cfRule type="expression" dxfId="22" priority="42">
      <formula>COUNTIF($P175,"")</formula>
    </cfRule>
  </conditionalFormatting>
  <conditionalFormatting sqref="P183:Q186">
    <cfRule type="expression" dxfId="21" priority="39">
      <formula>COUNTIF($P183,"×")</formula>
    </cfRule>
    <cfRule type="expression" dxfId="20" priority="40">
      <formula>COUNTIF($P183,"")</formula>
    </cfRule>
  </conditionalFormatting>
  <conditionalFormatting sqref="P192:Q193">
    <cfRule type="expression" dxfId="19" priority="38">
      <formula>COUNTIF($P192,"")</formula>
    </cfRule>
    <cfRule type="expression" dxfId="18" priority="37">
      <formula>COUNTIF($P192,"×")</formula>
    </cfRule>
  </conditionalFormatting>
  <conditionalFormatting sqref="P207:Q235">
    <cfRule type="expression" dxfId="17" priority="24">
      <formula>COUNTIF($P207,"")</formula>
    </cfRule>
    <cfRule type="expression" dxfId="16" priority="23">
      <formula>COUNTIF($P207,"×")</formula>
    </cfRule>
  </conditionalFormatting>
  <conditionalFormatting sqref="P242:Q246">
    <cfRule type="expression" dxfId="15" priority="18">
      <formula>COUNTIF($P242,"")</formula>
    </cfRule>
    <cfRule type="expression" dxfId="14" priority="17">
      <formula>COUNTIF($P242,"×")</formula>
    </cfRule>
  </conditionalFormatting>
  <conditionalFormatting sqref="P249:Q256">
    <cfRule type="expression" dxfId="13" priority="6">
      <formula>COUNTIF($P249,"")</formula>
    </cfRule>
    <cfRule type="expression" dxfId="12" priority="5">
      <formula>COUNTIF($P249,"×")</formula>
    </cfRule>
  </conditionalFormatting>
  <conditionalFormatting sqref="P259:Q260">
    <cfRule type="expression" dxfId="11" priority="4">
      <formula>COUNTIF($P259,"")</formula>
    </cfRule>
    <cfRule type="expression" dxfId="10" priority="3">
      <formula>COUNTIF($P259,"×")</formula>
    </cfRule>
  </conditionalFormatting>
  <conditionalFormatting sqref="P264:Q265">
    <cfRule type="expression" dxfId="9" priority="1">
      <formula>COUNTIF($P264,"×")</formula>
    </cfRule>
    <cfRule type="expression" dxfId="8" priority="2">
      <formula>COUNTIF($P264,"")</formula>
    </cfRule>
  </conditionalFormatting>
  <dataValidations count="3">
    <dataValidation type="list" allowBlank="1" showInputMessage="1" showErrorMessage="1" sqref="P27:Q32 P35:Q36 P39:Q41 P71:Q73 P76:Q76 P79:Q79 P82:Q84 P87:Q87 P90:Q90 P93:Q93 P96:Q105 P108:Q109 P112:Q112 P121:Q127 P130:Q133 P136:Q138 P141:Q141 P144:Q144 P148:Q150 P153:Q153 P156:Q157 P160:Q160 P163:Q165 P168:Q172 P175:Q179 P183:Q186 P189:Q189 P192:Q193 P202:Q204 P207:Q236 P242:Q246 P249:Q256 P259:Q260 P264:Q265 P268:Q268 P271:Q271 P115:Q117" xr:uid="{5A0BC4B5-B3C1-4F8A-B97C-F117D936A2F4}">
      <formula1>"○,×,－"</formula1>
    </dataValidation>
    <dataValidation type="list" allowBlank="1" showInputMessage="1" showErrorMessage="1" sqref="C4" xr:uid="{C70CC6FA-F037-4003-A975-836941034896}">
      <formula1>"日,１,２,３,４,５,６,７,８,９,10,11,12,13,14,15,16,17,18,19,20,21,22,23,24,25,26,27,28,29,30,31"</formula1>
    </dataValidation>
    <dataValidation type="list" allowBlank="1" showInputMessage="1" showErrorMessage="1" sqref="B4" xr:uid="{9C348FCD-969A-4591-A5CE-46F50BF5FAD1}">
      <formula1>"月,１,２,３,４,５,６,７,８,９,10,11,12"</formula1>
    </dataValidation>
  </dataValidations>
  <printOptions horizontalCentered="1"/>
  <pageMargins left="0.51181102362204722" right="0.39370078740157483" top="0.74803149606299213" bottom="0.70866141732283472" header="0.31496062992125984" footer="0.31496062992125984"/>
  <pageSetup paperSize="9" scale="95" orientation="portrait" r:id="rId1"/>
  <headerFooter>
    <oddHeader>&amp;R&amp;10R7運営状況点検書（介護予防支援）
横須賀市に所在する事業所用</oddHeader>
    <oddFooter>&amp;C- &amp;P -</oddFooter>
    <firstHeader>&amp;R&amp;10H28運営状況点検書（介護予防支援）
横須賀市に所在する事業所用</firstHeader>
    <firstFooter>&amp;C- &amp;P -</firstFooter>
  </headerFooter>
  <rowBreaks count="9" manualBreakCount="9">
    <brk id="25" max="17" man="1"/>
    <brk id="42" max="17" man="1"/>
    <brk id="74" max="17" man="1"/>
    <brk id="99" max="17" man="1"/>
    <brk id="118" max="17" man="1"/>
    <brk id="142" max="17" man="1"/>
    <brk id="166" max="17" man="1"/>
    <brk id="187" max="17" man="1"/>
    <brk id="27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314325</xdr:colOff>
                    <xdr:row>18</xdr:row>
                    <xdr:rowOff>123825</xdr:rowOff>
                  </from>
                  <to>
                    <xdr:col>5</xdr:col>
                    <xdr:colOff>285750</xdr:colOff>
                    <xdr:row>18</xdr:row>
                    <xdr:rowOff>333375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47625</xdr:colOff>
                    <xdr:row>18</xdr:row>
                    <xdr:rowOff>114300</xdr:rowOff>
                  </from>
                  <to>
                    <xdr:col>10</xdr:col>
                    <xdr:colOff>19050</xdr:colOff>
                    <xdr:row>18</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A03BB-D2AB-4EFE-85C5-EFBC74A6B2DF}">
  <dimension ref="B1:BF57"/>
  <sheetViews>
    <sheetView view="pageBreakPreview" zoomScale="73" zoomScaleNormal="77" zoomScaleSheetLayoutView="73" workbookViewId="0">
      <selection activeCell="AM2" sqref="AM2:BA2"/>
    </sheetView>
  </sheetViews>
  <sheetFormatPr defaultColWidth="4.5" defaultRowHeight="14.25" x14ac:dyDescent="0.15"/>
  <cols>
    <col min="1" max="1" width="1.375" style="109" customWidth="1"/>
    <col min="2" max="56" width="5.625" style="109" customWidth="1"/>
    <col min="57" max="16384" width="4.5" style="109"/>
  </cols>
  <sheetData>
    <row r="1" spans="2:57" s="78" customFormat="1" ht="20.25" customHeight="1" x14ac:dyDescent="0.15">
      <c r="C1" s="79" t="s">
        <v>330</v>
      </c>
      <c r="D1" s="79"/>
      <c r="G1" s="80" t="s">
        <v>331</v>
      </c>
      <c r="J1" s="79"/>
      <c r="K1" s="79"/>
      <c r="L1" s="79"/>
      <c r="M1" s="79"/>
      <c r="AK1" s="81" t="s">
        <v>332</v>
      </c>
      <c r="AL1" s="81" t="s">
        <v>333</v>
      </c>
      <c r="AM1" s="431" t="s">
        <v>334</v>
      </c>
      <c r="AN1" s="431"/>
      <c r="AO1" s="431"/>
      <c r="AP1" s="431"/>
      <c r="AQ1" s="431"/>
      <c r="AR1" s="431"/>
      <c r="AS1" s="431"/>
      <c r="AT1" s="431"/>
      <c r="AU1" s="431"/>
      <c r="AV1" s="431"/>
      <c r="AW1" s="431"/>
      <c r="AX1" s="431"/>
      <c r="AY1" s="431"/>
      <c r="AZ1" s="431"/>
      <c r="BA1" s="431"/>
      <c r="BB1" s="82" t="s">
        <v>335</v>
      </c>
    </row>
    <row r="2" spans="2:57" s="84" customFormat="1" ht="20.25" customHeight="1" x14ac:dyDescent="0.15">
      <c r="D2" s="80"/>
      <c r="H2" s="80"/>
      <c r="I2" s="81"/>
      <c r="J2" s="81"/>
      <c r="K2" s="81"/>
      <c r="L2" s="81"/>
      <c r="M2" s="81"/>
      <c r="T2" s="81" t="s">
        <v>336</v>
      </c>
      <c r="U2" s="432">
        <v>7</v>
      </c>
      <c r="V2" s="432"/>
      <c r="W2" s="81" t="s">
        <v>333</v>
      </c>
      <c r="X2" s="433">
        <f>IF(U2=0,"",YEAR(DATE(2018+U2,1,1)))</f>
        <v>2025</v>
      </c>
      <c r="Y2" s="433"/>
      <c r="Z2" s="84" t="s">
        <v>337</v>
      </c>
      <c r="AA2" s="84" t="s">
        <v>338</v>
      </c>
      <c r="AB2" s="432">
        <v>6</v>
      </c>
      <c r="AC2" s="432"/>
      <c r="AD2" s="84" t="s">
        <v>339</v>
      </c>
      <c r="AJ2" s="82"/>
      <c r="AK2" s="81" t="s">
        <v>340</v>
      </c>
      <c r="AL2" s="81" t="s">
        <v>333</v>
      </c>
      <c r="AM2" s="432"/>
      <c r="AN2" s="432"/>
      <c r="AO2" s="432"/>
      <c r="AP2" s="432"/>
      <c r="AQ2" s="432"/>
      <c r="AR2" s="432"/>
      <c r="AS2" s="432"/>
      <c r="AT2" s="432"/>
      <c r="AU2" s="432"/>
      <c r="AV2" s="432"/>
      <c r="AW2" s="432"/>
      <c r="AX2" s="432"/>
      <c r="AY2" s="432"/>
      <c r="AZ2" s="432"/>
      <c r="BA2" s="432"/>
      <c r="BB2" s="82" t="s">
        <v>335</v>
      </c>
      <c r="BC2" s="81"/>
      <c r="BD2" s="81"/>
      <c r="BE2" s="81"/>
    </row>
    <row r="3" spans="2:57" s="84" customFormat="1" ht="20.25" customHeight="1" x14ac:dyDescent="0.15">
      <c r="D3" s="80"/>
      <c r="H3" s="80"/>
      <c r="I3" s="81"/>
      <c r="J3" s="81"/>
      <c r="K3" s="81"/>
      <c r="L3" s="81"/>
      <c r="M3" s="81"/>
      <c r="T3" s="87"/>
      <c r="U3" s="88"/>
      <c r="V3" s="88"/>
      <c r="W3" s="89"/>
      <c r="X3" s="88"/>
      <c r="Y3" s="88"/>
      <c r="Z3" s="90"/>
      <c r="AA3" s="90"/>
      <c r="AB3" s="88"/>
      <c r="AC3" s="88"/>
      <c r="AD3" s="91"/>
      <c r="AJ3" s="82"/>
      <c r="AK3" s="81"/>
      <c r="AL3" s="81"/>
      <c r="AM3" s="92"/>
      <c r="AN3" s="92"/>
      <c r="AO3" s="92"/>
      <c r="AP3" s="92"/>
      <c r="AQ3" s="92"/>
      <c r="AR3" s="92"/>
      <c r="AS3" s="92"/>
      <c r="AT3" s="92"/>
      <c r="AU3" s="92"/>
      <c r="AV3" s="92"/>
      <c r="AW3" s="92"/>
      <c r="AX3" s="92"/>
      <c r="AY3" s="93" t="s">
        <v>341</v>
      </c>
      <c r="AZ3" s="434" t="s">
        <v>342</v>
      </c>
      <c r="BA3" s="434"/>
      <c r="BB3" s="434"/>
      <c r="BC3" s="434"/>
      <c r="BD3" s="81"/>
      <c r="BE3" s="81"/>
    </row>
    <row r="4" spans="2:57" s="84" customFormat="1" ht="20.25" customHeight="1" x14ac:dyDescent="0.15">
      <c r="B4" s="94"/>
      <c r="C4" s="94"/>
      <c r="D4" s="94"/>
      <c r="E4" s="94"/>
      <c r="F4" s="94"/>
      <c r="G4" s="94"/>
      <c r="H4" s="94"/>
      <c r="I4" s="94"/>
      <c r="J4" s="95"/>
      <c r="K4" s="96"/>
      <c r="L4" s="96"/>
      <c r="M4" s="96"/>
      <c r="N4" s="96"/>
      <c r="O4" s="96"/>
      <c r="P4" s="97"/>
      <c r="Q4" s="96"/>
      <c r="R4" s="96"/>
      <c r="Z4" s="90"/>
      <c r="AA4" s="90"/>
      <c r="AB4" s="88"/>
      <c r="AC4" s="88"/>
      <c r="AD4" s="91"/>
      <c r="AJ4" s="82"/>
      <c r="AK4" s="81"/>
      <c r="AL4" s="81"/>
      <c r="AM4" s="92"/>
      <c r="AN4" s="92"/>
      <c r="AO4" s="92"/>
      <c r="AP4" s="92"/>
      <c r="AQ4" s="92"/>
      <c r="AR4" s="92"/>
      <c r="AS4" s="92"/>
      <c r="AT4" s="92"/>
      <c r="AU4" s="92"/>
      <c r="AV4" s="92"/>
      <c r="AW4" s="92"/>
      <c r="AX4" s="92"/>
      <c r="AY4" s="93" t="s">
        <v>343</v>
      </c>
      <c r="AZ4" s="434" t="s">
        <v>344</v>
      </c>
      <c r="BA4" s="434"/>
      <c r="BB4" s="434"/>
      <c r="BC4" s="434"/>
      <c r="BD4" s="81"/>
      <c r="BE4" s="81"/>
    </row>
    <row r="5" spans="2:57" s="84" customFormat="1" ht="20.25" customHeight="1" x14ac:dyDescent="0.15">
      <c r="B5" s="98"/>
      <c r="C5" s="98"/>
      <c r="D5" s="98"/>
      <c r="E5" s="98"/>
      <c r="F5" s="98"/>
      <c r="G5" s="98"/>
      <c r="H5" s="98"/>
      <c r="I5" s="98"/>
      <c r="J5" s="96"/>
      <c r="K5" s="99"/>
      <c r="L5" s="100"/>
      <c r="M5" s="100"/>
      <c r="N5" s="100"/>
      <c r="O5" s="100"/>
      <c r="P5" s="98"/>
      <c r="Q5" s="94"/>
      <c r="R5" s="94"/>
      <c r="S5" s="78"/>
      <c r="Z5" s="90"/>
      <c r="AA5" s="90"/>
      <c r="AB5" s="88"/>
      <c r="AC5" s="88"/>
      <c r="AD5" s="78"/>
      <c r="AE5" s="78"/>
      <c r="AF5" s="78"/>
      <c r="AG5" s="78"/>
      <c r="AJ5" s="78" t="s">
        <v>345</v>
      </c>
      <c r="AK5" s="78"/>
      <c r="AL5" s="78"/>
      <c r="AM5" s="78"/>
      <c r="AN5" s="78"/>
      <c r="AO5" s="78"/>
      <c r="AP5" s="78"/>
      <c r="AQ5" s="78"/>
      <c r="AR5" s="94"/>
      <c r="AS5" s="94"/>
      <c r="AT5" s="101"/>
      <c r="AU5" s="78"/>
      <c r="AV5" s="435"/>
      <c r="AW5" s="436"/>
      <c r="AX5" s="101" t="s">
        <v>346</v>
      </c>
      <c r="AY5" s="78"/>
      <c r="AZ5" s="435"/>
      <c r="BA5" s="436"/>
      <c r="BB5" s="101" t="s">
        <v>347</v>
      </c>
      <c r="BC5" s="78"/>
      <c r="BE5" s="81"/>
    </row>
    <row r="6" spans="2:57" s="84" customFormat="1" ht="20.25" customHeight="1" x14ac:dyDescent="0.15">
      <c r="B6" s="98"/>
      <c r="C6" s="98"/>
      <c r="D6" s="98"/>
      <c r="E6" s="98"/>
      <c r="F6" s="98"/>
      <c r="G6" s="98"/>
      <c r="H6" s="98"/>
      <c r="I6" s="98"/>
      <c r="J6" s="96"/>
      <c r="K6" s="99"/>
      <c r="L6" s="100"/>
      <c r="M6" s="100"/>
      <c r="N6" s="100"/>
      <c r="O6" s="100"/>
      <c r="P6" s="98"/>
      <c r="Q6" s="94"/>
      <c r="R6" s="94"/>
      <c r="S6" s="78"/>
      <c r="Z6" s="90"/>
      <c r="AA6" s="90"/>
      <c r="AB6" s="88"/>
      <c r="AC6" s="88"/>
      <c r="AD6" s="78"/>
      <c r="AE6" s="78"/>
      <c r="AF6" s="78"/>
      <c r="AG6" s="78"/>
      <c r="AJ6" s="78"/>
      <c r="AK6" s="78"/>
      <c r="AL6" s="78"/>
      <c r="AM6" s="78"/>
      <c r="AN6" s="78"/>
      <c r="AO6" s="78"/>
      <c r="AP6" s="78"/>
      <c r="AQ6" s="78" t="s">
        <v>348</v>
      </c>
      <c r="AR6" s="78"/>
      <c r="AS6" s="102"/>
      <c r="AT6" s="102"/>
      <c r="AU6" s="102"/>
      <c r="AV6" s="78"/>
      <c r="AW6" s="78"/>
      <c r="AX6" s="103"/>
      <c r="AY6" s="78"/>
      <c r="AZ6" s="435"/>
      <c r="BA6" s="436"/>
      <c r="BB6" s="101" t="s">
        <v>349</v>
      </c>
      <c r="BC6" s="78"/>
      <c r="BE6" s="81"/>
    </row>
    <row r="7" spans="2:57" s="84" customFormat="1" ht="20.25" customHeight="1" x14ac:dyDescent="0.15">
      <c r="B7" s="98"/>
      <c r="C7" s="98"/>
      <c r="D7" s="98"/>
      <c r="E7" s="98"/>
      <c r="F7" s="98"/>
      <c r="G7" s="98"/>
      <c r="H7" s="98"/>
      <c r="I7" s="98"/>
      <c r="J7" s="98"/>
      <c r="K7" s="104"/>
      <c r="L7" s="104"/>
      <c r="M7" s="104"/>
      <c r="N7" s="98"/>
      <c r="O7" s="105"/>
      <c r="P7" s="106"/>
      <c r="Q7" s="106"/>
      <c r="R7" s="107"/>
      <c r="S7" s="102"/>
      <c r="Z7" s="90"/>
      <c r="AA7" s="90"/>
      <c r="AB7" s="88"/>
      <c r="AC7" s="88"/>
      <c r="AD7" s="101"/>
      <c r="AE7" s="78"/>
      <c r="AF7" s="78"/>
      <c r="AG7" s="78"/>
      <c r="AL7" s="78"/>
      <c r="AM7" s="78"/>
      <c r="AN7" s="108"/>
      <c r="AO7" s="103"/>
      <c r="AP7" s="103"/>
      <c r="AQ7" s="102"/>
      <c r="AR7" s="102"/>
      <c r="AS7" s="102"/>
      <c r="AT7" s="102"/>
      <c r="AU7" s="102"/>
      <c r="AV7" s="102"/>
      <c r="AW7" s="78" t="s">
        <v>350</v>
      </c>
      <c r="AX7" s="78"/>
      <c r="AY7" s="78"/>
      <c r="AZ7" s="437">
        <f>DAY(EOMONTH(DATE(X2,AB2,1),0))</f>
        <v>30</v>
      </c>
      <c r="BA7" s="438"/>
      <c r="BB7" s="101" t="s">
        <v>351</v>
      </c>
      <c r="BE7" s="81"/>
    </row>
    <row r="8" spans="2:57" ht="5.0999999999999996" customHeight="1" thickBot="1" x14ac:dyDescent="0.2">
      <c r="C8" s="110"/>
      <c r="D8" s="110"/>
      <c r="S8" s="110"/>
      <c r="AJ8" s="110"/>
      <c r="BC8" s="111"/>
      <c r="BD8" s="111"/>
      <c r="BE8" s="111"/>
    </row>
    <row r="9" spans="2:57" ht="20.25" customHeight="1" thickBot="1" x14ac:dyDescent="0.2">
      <c r="B9" s="439" t="s">
        <v>352</v>
      </c>
      <c r="C9" s="442" t="s">
        <v>353</v>
      </c>
      <c r="D9" s="443"/>
      <c r="E9" s="448" t="s">
        <v>354</v>
      </c>
      <c r="F9" s="443"/>
      <c r="G9" s="448" t="s">
        <v>355</v>
      </c>
      <c r="H9" s="442"/>
      <c r="I9" s="442"/>
      <c r="J9" s="442"/>
      <c r="K9" s="443"/>
      <c r="L9" s="448" t="s">
        <v>356</v>
      </c>
      <c r="M9" s="442"/>
      <c r="N9" s="442"/>
      <c r="O9" s="451"/>
      <c r="P9" s="454" t="s">
        <v>357</v>
      </c>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5"/>
      <c r="AQ9" s="455"/>
      <c r="AR9" s="455"/>
      <c r="AS9" s="455"/>
      <c r="AT9" s="455"/>
      <c r="AU9" s="456" t="str">
        <f>IF(AZ3="４週","(10)1～4週目の勤務時間数合計","(10)1か月の勤務時間数合計")</f>
        <v>(10)1か月の勤務時間数合計</v>
      </c>
      <c r="AV9" s="457"/>
      <c r="AW9" s="456" t="s">
        <v>358</v>
      </c>
      <c r="AX9" s="457"/>
      <c r="AY9" s="464" t="s">
        <v>359</v>
      </c>
      <c r="AZ9" s="464"/>
      <c r="BA9" s="464"/>
      <c r="BB9" s="464"/>
      <c r="BC9" s="464"/>
      <c r="BD9" s="464"/>
    </row>
    <row r="10" spans="2:57" ht="20.25" customHeight="1" thickBot="1" x14ac:dyDescent="0.2">
      <c r="B10" s="440"/>
      <c r="C10" s="444"/>
      <c r="D10" s="445"/>
      <c r="E10" s="449"/>
      <c r="F10" s="445"/>
      <c r="G10" s="449"/>
      <c r="H10" s="444"/>
      <c r="I10" s="444"/>
      <c r="J10" s="444"/>
      <c r="K10" s="445"/>
      <c r="L10" s="449"/>
      <c r="M10" s="444"/>
      <c r="N10" s="444"/>
      <c r="O10" s="452"/>
      <c r="P10" s="466" t="s">
        <v>360</v>
      </c>
      <c r="Q10" s="467"/>
      <c r="R10" s="467"/>
      <c r="S10" s="467"/>
      <c r="T10" s="467"/>
      <c r="U10" s="467"/>
      <c r="V10" s="468"/>
      <c r="W10" s="466" t="s">
        <v>361</v>
      </c>
      <c r="X10" s="467"/>
      <c r="Y10" s="467"/>
      <c r="Z10" s="467"/>
      <c r="AA10" s="467"/>
      <c r="AB10" s="467"/>
      <c r="AC10" s="468"/>
      <c r="AD10" s="466" t="s">
        <v>362</v>
      </c>
      <c r="AE10" s="467"/>
      <c r="AF10" s="467"/>
      <c r="AG10" s="467"/>
      <c r="AH10" s="467"/>
      <c r="AI10" s="467"/>
      <c r="AJ10" s="468"/>
      <c r="AK10" s="466" t="s">
        <v>363</v>
      </c>
      <c r="AL10" s="467"/>
      <c r="AM10" s="467"/>
      <c r="AN10" s="467"/>
      <c r="AO10" s="467"/>
      <c r="AP10" s="467"/>
      <c r="AQ10" s="468"/>
      <c r="AR10" s="466" t="s">
        <v>364</v>
      </c>
      <c r="AS10" s="467"/>
      <c r="AT10" s="468"/>
      <c r="AU10" s="458"/>
      <c r="AV10" s="459"/>
      <c r="AW10" s="458"/>
      <c r="AX10" s="459"/>
      <c r="AY10" s="464"/>
      <c r="AZ10" s="464"/>
      <c r="BA10" s="464"/>
      <c r="BB10" s="464"/>
      <c r="BC10" s="464"/>
      <c r="BD10" s="464"/>
    </row>
    <row r="11" spans="2:57" ht="20.25" customHeight="1" thickBot="1" x14ac:dyDescent="0.2">
      <c r="B11" s="440"/>
      <c r="C11" s="444"/>
      <c r="D11" s="445"/>
      <c r="E11" s="449"/>
      <c r="F11" s="445"/>
      <c r="G11" s="449"/>
      <c r="H11" s="444"/>
      <c r="I11" s="444"/>
      <c r="J11" s="444"/>
      <c r="K11" s="445"/>
      <c r="L11" s="449"/>
      <c r="M11" s="444"/>
      <c r="N11" s="444"/>
      <c r="O11" s="452"/>
      <c r="P11" s="114">
        <f>DAY(DATE($X$2,$AB$2,1))</f>
        <v>1</v>
      </c>
      <c r="Q11" s="115">
        <f>DAY(DATE($X$2,$AB$2,2))</f>
        <v>2</v>
      </c>
      <c r="R11" s="115">
        <f>DAY(DATE($X$2,$AB$2,3))</f>
        <v>3</v>
      </c>
      <c r="S11" s="115">
        <f>DAY(DATE($X$2,$AB$2,4))</f>
        <v>4</v>
      </c>
      <c r="T11" s="115">
        <f>DAY(DATE($X$2,$AB$2,5))</f>
        <v>5</v>
      </c>
      <c r="U11" s="115">
        <f>DAY(DATE($X$2,$AB$2,6))</f>
        <v>6</v>
      </c>
      <c r="V11" s="116">
        <f>DAY(DATE($X$2,$AB$2,7))</f>
        <v>7</v>
      </c>
      <c r="W11" s="114">
        <f>DAY(DATE($X$2,$AB$2,8))</f>
        <v>8</v>
      </c>
      <c r="X11" s="115">
        <f>DAY(DATE($X$2,$AB$2,9))</f>
        <v>9</v>
      </c>
      <c r="Y11" s="115">
        <f>DAY(DATE($X$2,$AB$2,10))</f>
        <v>10</v>
      </c>
      <c r="Z11" s="115">
        <f>DAY(DATE($X$2,$AB$2,11))</f>
        <v>11</v>
      </c>
      <c r="AA11" s="115">
        <f>DAY(DATE($X$2,$AB$2,12))</f>
        <v>12</v>
      </c>
      <c r="AB11" s="115">
        <f>DAY(DATE($X$2,$AB$2,13))</f>
        <v>13</v>
      </c>
      <c r="AC11" s="116">
        <f>DAY(DATE($X$2,$AB$2,14))</f>
        <v>14</v>
      </c>
      <c r="AD11" s="114">
        <f>DAY(DATE($X$2,$AB$2,15))</f>
        <v>15</v>
      </c>
      <c r="AE11" s="115">
        <f>DAY(DATE($X$2,$AB$2,16))</f>
        <v>16</v>
      </c>
      <c r="AF11" s="115">
        <f>DAY(DATE($X$2,$AB$2,17))</f>
        <v>17</v>
      </c>
      <c r="AG11" s="115">
        <f>DAY(DATE($X$2,$AB$2,18))</f>
        <v>18</v>
      </c>
      <c r="AH11" s="115">
        <f>DAY(DATE($X$2,$AB$2,19))</f>
        <v>19</v>
      </c>
      <c r="AI11" s="115">
        <f>DAY(DATE($X$2,$AB$2,20))</f>
        <v>20</v>
      </c>
      <c r="AJ11" s="116">
        <f>DAY(DATE($X$2,$AB$2,21))</f>
        <v>21</v>
      </c>
      <c r="AK11" s="114">
        <f>DAY(DATE($X$2,$AB$2,22))</f>
        <v>22</v>
      </c>
      <c r="AL11" s="115">
        <f>DAY(DATE($X$2,$AB$2,23))</f>
        <v>23</v>
      </c>
      <c r="AM11" s="115">
        <f>DAY(DATE($X$2,$AB$2,24))</f>
        <v>24</v>
      </c>
      <c r="AN11" s="115">
        <f>DAY(DATE($X$2,$AB$2,25))</f>
        <v>25</v>
      </c>
      <c r="AO11" s="115">
        <f>DAY(DATE($X$2,$AB$2,26))</f>
        <v>26</v>
      </c>
      <c r="AP11" s="115">
        <f>DAY(DATE($X$2,$AB$2,27))</f>
        <v>27</v>
      </c>
      <c r="AQ11" s="116">
        <f>DAY(DATE($X$2,$AB$2,28))</f>
        <v>28</v>
      </c>
      <c r="AR11" s="114">
        <f>IF(AZ3="暦月",IF(DAY(DATE($X$2,$AB$2,29))=29,29,""),"")</f>
        <v>29</v>
      </c>
      <c r="AS11" s="115">
        <f>IF(AZ3="暦月",IF(DAY(DATE($X$2,$AB$2,30))=30,30,""),"")</f>
        <v>30</v>
      </c>
      <c r="AT11" s="153" t="str">
        <f>IF(AZ3="暦月",IF(DAY(DATE($X$2,$AB$2,31))=31,31,""),"")</f>
        <v/>
      </c>
      <c r="AU11" s="458"/>
      <c r="AV11" s="459"/>
      <c r="AW11" s="458"/>
      <c r="AX11" s="459"/>
      <c r="AY11" s="464"/>
      <c r="AZ11" s="464"/>
      <c r="BA11" s="464"/>
      <c r="BB11" s="464"/>
      <c r="BC11" s="464"/>
      <c r="BD11" s="464"/>
    </row>
    <row r="12" spans="2:57" ht="20.25" hidden="1" customHeight="1" thickBot="1" x14ac:dyDescent="0.2">
      <c r="B12" s="440"/>
      <c r="C12" s="444"/>
      <c r="D12" s="445"/>
      <c r="E12" s="449"/>
      <c r="F12" s="445"/>
      <c r="G12" s="449"/>
      <c r="H12" s="444"/>
      <c r="I12" s="444"/>
      <c r="J12" s="444"/>
      <c r="K12" s="445"/>
      <c r="L12" s="449"/>
      <c r="M12" s="444"/>
      <c r="N12" s="444"/>
      <c r="O12" s="452"/>
      <c r="P12" s="114">
        <f>WEEKDAY(DATE($X$2,$AB$2,1))</f>
        <v>1</v>
      </c>
      <c r="Q12" s="115">
        <f>WEEKDAY(DATE($X$2,$AB$2,2))</f>
        <v>2</v>
      </c>
      <c r="R12" s="115">
        <f>WEEKDAY(DATE($X$2,$AB$2,3))</f>
        <v>3</v>
      </c>
      <c r="S12" s="115">
        <f>WEEKDAY(DATE($X$2,$AB$2,4))</f>
        <v>4</v>
      </c>
      <c r="T12" s="115">
        <f>WEEKDAY(DATE($X$2,$AB$2,5))</f>
        <v>5</v>
      </c>
      <c r="U12" s="115">
        <f>WEEKDAY(DATE($X$2,$AB$2,6))</f>
        <v>6</v>
      </c>
      <c r="V12" s="116">
        <f>WEEKDAY(DATE($X$2,$AB$2,7))</f>
        <v>7</v>
      </c>
      <c r="W12" s="114">
        <f>WEEKDAY(DATE($X$2,$AB$2,8))</f>
        <v>1</v>
      </c>
      <c r="X12" s="115">
        <f>WEEKDAY(DATE($X$2,$AB$2,9))</f>
        <v>2</v>
      </c>
      <c r="Y12" s="115">
        <f>WEEKDAY(DATE($X$2,$AB$2,10))</f>
        <v>3</v>
      </c>
      <c r="Z12" s="115">
        <f>WEEKDAY(DATE($X$2,$AB$2,11))</f>
        <v>4</v>
      </c>
      <c r="AA12" s="115">
        <f>WEEKDAY(DATE($X$2,$AB$2,12))</f>
        <v>5</v>
      </c>
      <c r="AB12" s="115">
        <f>WEEKDAY(DATE($X$2,$AB$2,13))</f>
        <v>6</v>
      </c>
      <c r="AC12" s="116">
        <f>WEEKDAY(DATE($X$2,$AB$2,14))</f>
        <v>7</v>
      </c>
      <c r="AD12" s="114">
        <f>WEEKDAY(DATE($X$2,$AB$2,15))</f>
        <v>1</v>
      </c>
      <c r="AE12" s="115">
        <f>WEEKDAY(DATE($X$2,$AB$2,16))</f>
        <v>2</v>
      </c>
      <c r="AF12" s="115">
        <f>WEEKDAY(DATE($X$2,$AB$2,17))</f>
        <v>3</v>
      </c>
      <c r="AG12" s="115">
        <f>WEEKDAY(DATE($X$2,$AB$2,18))</f>
        <v>4</v>
      </c>
      <c r="AH12" s="115">
        <f>WEEKDAY(DATE($X$2,$AB$2,19))</f>
        <v>5</v>
      </c>
      <c r="AI12" s="115">
        <f>WEEKDAY(DATE($X$2,$AB$2,20))</f>
        <v>6</v>
      </c>
      <c r="AJ12" s="116">
        <f>WEEKDAY(DATE($X$2,$AB$2,21))</f>
        <v>7</v>
      </c>
      <c r="AK12" s="114">
        <f>WEEKDAY(DATE($X$2,$AB$2,22))</f>
        <v>1</v>
      </c>
      <c r="AL12" s="115">
        <f>WEEKDAY(DATE($X$2,$AB$2,23))</f>
        <v>2</v>
      </c>
      <c r="AM12" s="115">
        <f>WEEKDAY(DATE($X$2,$AB$2,24))</f>
        <v>3</v>
      </c>
      <c r="AN12" s="115">
        <f>WEEKDAY(DATE($X$2,$AB$2,25))</f>
        <v>4</v>
      </c>
      <c r="AO12" s="115">
        <f>WEEKDAY(DATE($X$2,$AB$2,26))</f>
        <v>5</v>
      </c>
      <c r="AP12" s="115">
        <f>WEEKDAY(DATE($X$2,$AB$2,27))</f>
        <v>6</v>
      </c>
      <c r="AQ12" s="116">
        <f>WEEKDAY(DATE($X$2,$AB$2,28))</f>
        <v>7</v>
      </c>
      <c r="AR12" s="114">
        <f>IF(AR11=29,WEEKDAY(DATE($X$2,$AB$2,29)),0)</f>
        <v>1</v>
      </c>
      <c r="AS12" s="115">
        <f>IF(AS11=30,WEEKDAY(DATE($X$2,$AB$2,30)),0)</f>
        <v>2</v>
      </c>
      <c r="AT12" s="153">
        <f>IF(AT11=31,WEEKDAY(DATE($X$2,$AB$2,31)),0)</f>
        <v>0</v>
      </c>
      <c r="AU12" s="460"/>
      <c r="AV12" s="461"/>
      <c r="AW12" s="460"/>
      <c r="AX12" s="461"/>
      <c r="AY12" s="465"/>
      <c r="AZ12" s="465"/>
      <c r="BA12" s="465"/>
      <c r="BB12" s="465"/>
      <c r="BC12" s="465"/>
      <c r="BD12" s="465"/>
    </row>
    <row r="13" spans="2:57" ht="20.25" customHeight="1" thickBot="1" x14ac:dyDescent="0.2">
      <c r="B13" s="441"/>
      <c r="C13" s="446"/>
      <c r="D13" s="447"/>
      <c r="E13" s="450"/>
      <c r="F13" s="447"/>
      <c r="G13" s="450"/>
      <c r="H13" s="446"/>
      <c r="I13" s="446"/>
      <c r="J13" s="446"/>
      <c r="K13" s="447"/>
      <c r="L13" s="450"/>
      <c r="M13" s="446"/>
      <c r="N13" s="446"/>
      <c r="O13" s="453"/>
      <c r="P13" s="117" t="str">
        <f>IF(P12=1,"日",IF(P12=2,"月",IF(P12=3,"火",IF(P12=4,"水",IF(P12=5,"木",IF(P12=6,"金","土"))))))</f>
        <v>日</v>
      </c>
      <c r="Q13" s="118" t="str">
        <f t="shared" ref="Q13:AQ13" si="0">IF(Q12=1,"日",IF(Q12=2,"月",IF(Q12=3,"火",IF(Q12=4,"水",IF(Q12=5,"木",IF(Q12=6,"金","土"))))))</f>
        <v>月</v>
      </c>
      <c r="R13" s="118" t="str">
        <f t="shared" si="0"/>
        <v>火</v>
      </c>
      <c r="S13" s="118" t="str">
        <f t="shared" si="0"/>
        <v>水</v>
      </c>
      <c r="T13" s="118" t="str">
        <f t="shared" si="0"/>
        <v>木</v>
      </c>
      <c r="U13" s="118" t="str">
        <f t="shared" si="0"/>
        <v>金</v>
      </c>
      <c r="V13" s="119" t="str">
        <f t="shared" si="0"/>
        <v>土</v>
      </c>
      <c r="W13" s="117" t="str">
        <f t="shared" si="0"/>
        <v>日</v>
      </c>
      <c r="X13" s="118" t="str">
        <f t="shared" si="0"/>
        <v>月</v>
      </c>
      <c r="Y13" s="118" t="str">
        <f t="shared" si="0"/>
        <v>火</v>
      </c>
      <c r="Z13" s="118" t="str">
        <f t="shared" si="0"/>
        <v>水</v>
      </c>
      <c r="AA13" s="118" t="str">
        <f t="shared" si="0"/>
        <v>木</v>
      </c>
      <c r="AB13" s="118" t="str">
        <f t="shared" si="0"/>
        <v>金</v>
      </c>
      <c r="AC13" s="119" t="str">
        <f t="shared" si="0"/>
        <v>土</v>
      </c>
      <c r="AD13" s="117" t="str">
        <f t="shared" si="0"/>
        <v>日</v>
      </c>
      <c r="AE13" s="118" t="str">
        <f t="shared" si="0"/>
        <v>月</v>
      </c>
      <c r="AF13" s="118" t="str">
        <f t="shared" si="0"/>
        <v>火</v>
      </c>
      <c r="AG13" s="118" t="str">
        <f t="shared" si="0"/>
        <v>水</v>
      </c>
      <c r="AH13" s="118" t="str">
        <f t="shared" si="0"/>
        <v>木</v>
      </c>
      <c r="AI13" s="118" t="str">
        <f t="shared" si="0"/>
        <v>金</v>
      </c>
      <c r="AJ13" s="119" t="str">
        <f t="shared" si="0"/>
        <v>土</v>
      </c>
      <c r="AK13" s="117" t="str">
        <f t="shared" si="0"/>
        <v>日</v>
      </c>
      <c r="AL13" s="118" t="str">
        <f t="shared" si="0"/>
        <v>月</v>
      </c>
      <c r="AM13" s="118" t="str">
        <f t="shared" si="0"/>
        <v>火</v>
      </c>
      <c r="AN13" s="118" t="str">
        <f t="shared" si="0"/>
        <v>水</v>
      </c>
      <c r="AO13" s="118" t="str">
        <f t="shared" si="0"/>
        <v>木</v>
      </c>
      <c r="AP13" s="118" t="str">
        <f t="shared" si="0"/>
        <v>金</v>
      </c>
      <c r="AQ13" s="119" t="str">
        <f t="shared" si="0"/>
        <v>土</v>
      </c>
      <c r="AR13" s="118" t="str">
        <f>IF(AR12=1,"日",IF(AR12=2,"月",IF(AR12=3,"火",IF(AR12=4,"水",IF(AR12=5,"木",IF(AR12=6,"金",IF(AR12=0,"","土")))))))</f>
        <v>日</v>
      </c>
      <c r="AS13" s="118" t="str">
        <f>IF(AS12=1,"日",IF(AS12=2,"月",IF(AS12=3,"火",IF(AS12=4,"水",IF(AS12=5,"木",IF(AS12=6,"金",IF(AS12=0,"","土")))))))</f>
        <v>月</v>
      </c>
      <c r="AT13" s="154" t="str">
        <f>IF(AT12=1,"日",IF(AT12=2,"月",IF(AT12=3,"火",IF(AT12=4,"水",IF(AT12=5,"木",IF(AT12=6,"金",IF(AT12=0,"","土")))))))</f>
        <v/>
      </c>
      <c r="AU13" s="462"/>
      <c r="AV13" s="463"/>
      <c r="AW13" s="462"/>
      <c r="AX13" s="463"/>
      <c r="AY13" s="465"/>
      <c r="AZ13" s="465"/>
      <c r="BA13" s="465"/>
      <c r="BB13" s="465"/>
      <c r="BC13" s="465"/>
      <c r="BD13" s="465"/>
    </row>
    <row r="14" spans="2:57" ht="37.5" customHeight="1" x14ac:dyDescent="0.15">
      <c r="B14" s="120">
        <v>1</v>
      </c>
      <c r="C14" s="489" t="s">
        <v>365</v>
      </c>
      <c r="D14" s="490"/>
      <c r="E14" s="491"/>
      <c r="F14" s="492"/>
      <c r="G14" s="493" t="s">
        <v>366</v>
      </c>
      <c r="H14" s="494"/>
      <c r="I14" s="494"/>
      <c r="J14" s="494"/>
      <c r="K14" s="495"/>
      <c r="L14" s="496"/>
      <c r="M14" s="497"/>
      <c r="N14" s="497"/>
      <c r="O14" s="498"/>
      <c r="P14" s="121"/>
      <c r="Q14" s="122"/>
      <c r="R14" s="122"/>
      <c r="S14" s="122"/>
      <c r="T14" s="122"/>
      <c r="U14" s="122"/>
      <c r="V14" s="123"/>
      <c r="W14" s="121"/>
      <c r="X14" s="122"/>
      <c r="Y14" s="122"/>
      <c r="Z14" s="122"/>
      <c r="AA14" s="122"/>
      <c r="AB14" s="122"/>
      <c r="AC14" s="123"/>
      <c r="AD14" s="121"/>
      <c r="AE14" s="122"/>
      <c r="AF14" s="122"/>
      <c r="AG14" s="122"/>
      <c r="AH14" s="122"/>
      <c r="AI14" s="122"/>
      <c r="AJ14" s="123"/>
      <c r="AK14" s="121"/>
      <c r="AL14" s="122"/>
      <c r="AM14" s="122"/>
      <c r="AN14" s="122"/>
      <c r="AO14" s="122"/>
      <c r="AP14" s="122"/>
      <c r="AQ14" s="123"/>
      <c r="AR14" s="121"/>
      <c r="AS14" s="122"/>
      <c r="AT14" s="123"/>
      <c r="AU14" s="499">
        <f>IF($AZ$3="４週",SUM(P14:AQ14),IF($AZ$3="暦月",SUM(P14:AT14),""))</f>
        <v>0</v>
      </c>
      <c r="AV14" s="500"/>
      <c r="AW14" s="501">
        <f t="shared" ref="AW14:AW31" si="1">IF($AZ$3="４週",AU14/4,IF($AZ$3="暦月",AU14/($AZ$7/7),""))</f>
        <v>0</v>
      </c>
      <c r="AX14" s="502"/>
      <c r="AY14" s="469"/>
      <c r="AZ14" s="470"/>
      <c r="BA14" s="470"/>
      <c r="BB14" s="470"/>
      <c r="BC14" s="470"/>
      <c r="BD14" s="471"/>
    </row>
    <row r="15" spans="2:57" ht="37.5" customHeight="1" x14ac:dyDescent="0.15">
      <c r="B15" s="124">
        <f t="shared" ref="B15:B31" si="2">B14+1</f>
        <v>2</v>
      </c>
      <c r="C15" s="472"/>
      <c r="D15" s="473"/>
      <c r="E15" s="474"/>
      <c r="F15" s="475"/>
      <c r="G15" s="476"/>
      <c r="H15" s="477"/>
      <c r="I15" s="477"/>
      <c r="J15" s="477"/>
      <c r="K15" s="478"/>
      <c r="L15" s="479"/>
      <c r="M15" s="480"/>
      <c r="N15" s="480"/>
      <c r="O15" s="481"/>
      <c r="P15" s="125"/>
      <c r="Q15" s="126"/>
      <c r="R15" s="126"/>
      <c r="S15" s="126"/>
      <c r="T15" s="126"/>
      <c r="U15" s="126"/>
      <c r="V15" s="127"/>
      <c r="W15" s="125"/>
      <c r="X15" s="126"/>
      <c r="Y15" s="126"/>
      <c r="Z15" s="126"/>
      <c r="AA15" s="126"/>
      <c r="AB15" s="126"/>
      <c r="AC15" s="127"/>
      <c r="AD15" s="125"/>
      <c r="AE15" s="126"/>
      <c r="AF15" s="126"/>
      <c r="AG15" s="126"/>
      <c r="AH15" s="126"/>
      <c r="AI15" s="126"/>
      <c r="AJ15" s="127"/>
      <c r="AK15" s="125"/>
      <c r="AL15" s="126"/>
      <c r="AM15" s="126"/>
      <c r="AN15" s="126"/>
      <c r="AO15" s="126"/>
      <c r="AP15" s="126"/>
      <c r="AQ15" s="127"/>
      <c r="AR15" s="125"/>
      <c r="AS15" s="126"/>
      <c r="AT15" s="127"/>
      <c r="AU15" s="482">
        <f>IF($AZ$3="４週",SUM(P15:AQ15),IF($AZ$3="暦月",SUM(P15:AT15),""))</f>
        <v>0</v>
      </c>
      <c r="AV15" s="483"/>
      <c r="AW15" s="484">
        <f t="shared" si="1"/>
        <v>0</v>
      </c>
      <c r="AX15" s="485"/>
      <c r="AY15" s="486"/>
      <c r="AZ15" s="487"/>
      <c r="BA15" s="487"/>
      <c r="BB15" s="487"/>
      <c r="BC15" s="487"/>
      <c r="BD15" s="488"/>
    </row>
    <row r="16" spans="2:57" ht="37.5" customHeight="1" x14ac:dyDescent="0.15">
      <c r="B16" s="124">
        <f t="shared" si="2"/>
        <v>3</v>
      </c>
      <c r="C16" s="472"/>
      <c r="D16" s="473"/>
      <c r="E16" s="474"/>
      <c r="F16" s="475"/>
      <c r="G16" s="476"/>
      <c r="H16" s="477"/>
      <c r="I16" s="477"/>
      <c r="J16" s="477"/>
      <c r="K16" s="478"/>
      <c r="L16" s="479"/>
      <c r="M16" s="480"/>
      <c r="N16" s="480"/>
      <c r="O16" s="481"/>
      <c r="P16" s="125"/>
      <c r="Q16" s="126"/>
      <c r="R16" s="126"/>
      <c r="S16" s="126"/>
      <c r="T16" s="126"/>
      <c r="U16" s="126"/>
      <c r="V16" s="127"/>
      <c r="W16" s="125"/>
      <c r="X16" s="126"/>
      <c r="Y16" s="126"/>
      <c r="Z16" s="126"/>
      <c r="AA16" s="126"/>
      <c r="AB16" s="126"/>
      <c r="AC16" s="127"/>
      <c r="AD16" s="125"/>
      <c r="AE16" s="126"/>
      <c r="AF16" s="126"/>
      <c r="AG16" s="126"/>
      <c r="AH16" s="126"/>
      <c r="AI16" s="126"/>
      <c r="AJ16" s="127"/>
      <c r="AK16" s="125"/>
      <c r="AL16" s="126"/>
      <c r="AM16" s="126"/>
      <c r="AN16" s="126"/>
      <c r="AO16" s="126"/>
      <c r="AP16" s="126"/>
      <c r="AQ16" s="127"/>
      <c r="AR16" s="125"/>
      <c r="AS16" s="126"/>
      <c r="AT16" s="127"/>
      <c r="AU16" s="482">
        <f>IF($AZ$3="４週",SUM(P16:AQ16),IF($AZ$3="暦月",SUM(P16:AT16),""))</f>
        <v>0</v>
      </c>
      <c r="AV16" s="483"/>
      <c r="AW16" s="484">
        <f t="shared" si="1"/>
        <v>0</v>
      </c>
      <c r="AX16" s="485"/>
      <c r="AY16" s="486"/>
      <c r="AZ16" s="487"/>
      <c r="BA16" s="487"/>
      <c r="BB16" s="487"/>
      <c r="BC16" s="487"/>
      <c r="BD16" s="488"/>
    </row>
    <row r="17" spans="2:56" ht="37.5" customHeight="1" x14ac:dyDescent="0.15">
      <c r="B17" s="124">
        <f t="shared" si="2"/>
        <v>4</v>
      </c>
      <c r="C17" s="472"/>
      <c r="D17" s="473"/>
      <c r="E17" s="474"/>
      <c r="F17" s="475"/>
      <c r="G17" s="476"/>
      <c r="H17" s="477"/>
      <c r="I17" s="477"/>
      <c r="J17" s="477"/>
      <c r="K17" s="478"/>
      <c r="L17" s="479"/>
      <c r="M17" s="480"/>
      <c r="N17" s="480"/>
      <c r="O17" s="481"/>
      <c r="P17" s="125"/>
      <c r="Q17" s="126"/>
      <c r="R17" s="126"/>
      <c r="S17" s="126"/>
      <c r="T17" s="126"/>
      <c r="U17" s="126"/>
      <c r="V17" s="127"/>
      <c r="W17" s="125"/>
      <c r="X17" s="126"/>
      <c r="Y17" s="126"/>
      <c r="Z17" s="126"/>
      <c r="AA17" s="126"/>
      <c r="AB17" s="126"/>
      <c r="AC17" s="127"/>
      <c r="AD17" s="125"/>
      <c r="AE17" s="126"/>
      <c r="AF17" s="126"/>
      <c r="AG17" s="126"/>
      <c r="AH17" s="126"/>
      <c r="AI17" s="126"/>
      <c r="AJ17" s="127"/>
      <c r="AK17" s="125"/>
      <c r="AL17" s="126"/>
      <c r="AM17" s="126"/>
      <c r="AN17" s="126"/>
      <c r="AO17" s="126"/>
      <c r="AP17" s="126"/>
      <c r="AQ17" s="127"/>
      <c r="AR17" s="125"/>
      <c r="AS17" s="126"/>
      <c r="AT17" s="127"/>
      <c r="AU17" s="482">
        <f>IF($AZ$3="４週",SUM(P17:AQ17),IF($AZ$3="暦月",SUM(P17:AT17),""))</f>
        <v>0</v>
      </c>
      <c r="AV17" s="483"/>
      <c r="AW17" s="484">
        <f t="shared" si="1"/>
        <v>0</v>
      </c>
      <c r="AX17" s="485"/>
      <c r="AY17" s="486"/>
      <c r="AZ17" s="487"/>
      <c r="BA17" s="487"/>
      <c r="BB17" s="487"/>
      <c r="BC17" s="487"/>
      <c r="BD17" s="488"/>
    </row>
    <row r="18" spans="2:56" ht="37.5" customHeight="1" x14ac:dyDescent="0.15">
      <c r="B18" s="124">
        <f t="shared" si="2"/>
        <v>5</v>
      </c>
      <c r="C18" s="472"/>
      <c r="D18" s="473"/>
      <c r="E18" s="474"/>
      <c r="F18" s="475"/>
      <c r="G18" s="476"/>
      <c r="H18" s="477"/>
      <c r="I18" s="477"/>
      <c r="J18" s="477"/>
      <c r="K18" s="478"/>
      <c r="L18" s="479"/>
      <c r="M18" s="480"/>
      <c r="N18" s="480"/>
      <c r="O18" s="481"/>
      <c r="P18" s="125"/>
      <c r="Q18" s="126"/>
      <c r="R18" s="126"/>
      <c r="S18" s="126"/>
      <c r="T18" s="126"/>
      <c r="U18" s="126"/>
      <c r="V18" s="127"/>
      <c r="W18" s="125"/>
      <c r="X18" s="126"/>
      <c r="Y18" s="126"/>
      <c r="Z18" s="126"/>
      <c r="AA18" s="126"/>
      <c r="AB18" s="126"/>
      <c r="AC18" s="127"/>
      <c r="AD18" s="125"/>
      <c r="AE18" s="126"/>
      <c r="AF18" s="126"/>
      <c r="AG18" s="126"/>
      <c r="AH18" s="126"/>
      <c r="AI18" s="126"/>
      <c r="AJ18" s="127"/>
      <c r="AK18" s="125"/>
      <c r="AL18" s="126"/>
      <c r="AM18" s="126"/>
      <c r="AN18" s="126"/>
      <c r="AO18" s="126"/>
      <c r="AP18" s="126"/>
      <c r="AQ18" s="127"/>
      <c r="AR18" s="125"/>
      <c r="AS18" s="126"/>
      <c r="AT18" s="127"/>
      <c r="AU18" s="482">
        <f t="shared" ref="AU18:AU31" si="3">IF($AZ$3="４週",SUM(P18:AQ18),IF($AZ$3="暦月",SUM(P18:AT18),""))</f>
        <v>0</v>
      </c>
      <c r="AV18" s="483"/>
      <c r="AW18" s="484">
        <f t="shared" si="1"/>
        <v>0</v>
      </c>
      <c r="AX18" s="485"/>
      <c r="AY18" s="486"/>
      <c r="AZ18" s="487"/>
      <c r="BA18" s="487"/>
      <c r="BB18" s="487"/>
      <c r="BC18" s="487"/>
      <c r="BD18" s="488"/>
    </row>
    <row r="19" spans="2:56" ht="37.5" customHeight="1" x14ac:dyDescent="0.15">
      <c r="B19" s="124">
        <f t="shared" si="2"/>
        <v>6</v>
      </c>
      <c r="C19" s="472"/>
      <c r="D19" s="473"/>
      <c r="E19" s="474"/>
      <c r="F19" s="475"/>
      <c r="G19" s="476"/>
      <c r="H19" s="477"/>
      <c r="I19" s="477"/>
      <c r="J19" s="477"/>
      <c r="K19" s="478"/>
      <c r="L19" s="479"/>
      <c r="M19" s="480"/>
      <c r="N19" s="480"/>
      <c r="O19" s="481"/>
      <c r="P19" s="125"/>
      <c r="Q19" s="126"/>
      <c r="R19" s="126"/>
      <c r="S19" s="126"/>
      <c r="T19" s="126"/>
      <c r="U19" s="126"/>
      <c r="V19" s="127"/>
      <c r="W19" s="125"/>
      <c r="X19" s="126"/>
      <c r="Y19" s="126"/>
      <c r="Z19" s="126"/>
      <c r="AA19" s="126"/>
      <c r="AB19" s="126"/>
      <c r="AC19" s="127"/>
      <c r="AD19" s="125"/>
      <c r="AE19" s="126"/>
      <c r="AF19" s="126"/>
      <c r="AG19" s="126"/>
      <c r="AH19" s="126"/>
      <c r="AI19" s="126"/>
      <c r="AJ19" s="127"/>
      <c r="AK19" s="125"/>
      <c r="AL19" s="126"/>
      <c r="AM19" s="126"/>
      <c r="AN19" s="126"/>
      <c r="AO19" s="126"/>
      <c r="AP19" s="126"/>
      <c r="AQ19" s="127"/>
      <c r="AR19" s="125"/>
      <c r="AS19" s="126"/>
      <c r="AT19" s="127"/>
      <c r="AU19" s="482">
        <f t="shared" si="3"/>
        <v>0</v>
      </c>
      <c r="AV19" s="483"/>
      <c r="AW19" s="484">
        <f t="shared" si="1"/>
        <v>0</v>
      </c>
      <c r="AX19" s="485"/>
      <c r="AY19" s="486"/>
      <c r="AZ19" s="487"/>
      <c r="BA19" s="487"/>
      <c r="BB19" s="487"/>
      <c r="BC19" s="487"/>
      <c r="BD19" s="488"/>
    </row>
    <row r="20" spans="2:56" ht="37.5" customHeight="1" x14ac:dyDescent="0.15">
      <c r="B20" s="124">
        <f t="shared" si="2"/>
        <v>7</v>
      </c>
      <c r="C20" s="472"/>
      <c r="D20" s="473"/>
      <c r="E20" s="474"/>
      <c r="F20" s="475"/>
      <c r="G20" s="476"/>
      <c r="H20" s="477"/>
      <c r="I20" s="477"/>
      <c r="J20" s="477"/>
      <c r="K20" s="478"/>
      <c r="L20" s="479"/>
      <c r="M20" s="480"/>
      <c r="N20" s="480"/>
      <c r="O20" s="481"/>
      <c r="P20" s="125"/>
      <c r="Q20" s="126"/>
      <c r="R20" s="126"/>
      <c r="S20" s="126"/>
      <c r="T20" s="126"/>
      <c r="U20" s="126"/>
      <c r="V20" s="127"/>
      <c r="W20" s="125"/>
      <c r="X20" s="126"/>
      <c r="Y20" s="126"/>
      <c r="Z20" s="126"/>
      <c r="AA20" s="126"/>
      <c r="AB20" s="126"/>
      <c r="AC20" s="127"/>
      <c r="AD20" s="125"/>
      <c r="AE20" s="126"/>
      <c r="AF20" s="126"/>
      <c r="AG20" s="126"/>
      <c r="AH20" s="126"/>
      <c r="AI20" s="126"/>
      <c r="AJ20" s="127"/>
      <c r="AK20" s="125"/>
      <c r="AL20" s="126"/>
      <c r="AM20" s="126"/>
      <c r="AN20" s="126"/>
      <c r="AO20" s="126"/>
      <c r="AP20" s="126"/>
      <c r="AQ20" s="127"/>
      <c r="AR20" s="125"/>
      <c r="AS20" s="126"/>
      <c r="AT20" s="127"/>
      <c r="AU20" s="482">
        <f>IF($AZ$3="４週",SUM(P20:AQ20),IF($AZ$3="暦月",SUM(P20:AT20),""))</f>
        <v>0</v>
      </c>
      <c r="AV20" s="483"/>
      <c r="AW20" s="484">
        <f t="shared" si="1"/>
        <v>0</v>
      </c>
      <c r="AX20" s="485"/>
      <c r="AY20" s="486"/>
      <c r="AZ20" s="487"/>
      <c r="BA20" s="487"/>
      <c r="BB20" s="487"/>
      <c r="BC20" s="487"/>
      <c r="BD20" s="488"/>
    </row>
    <row r="21" spans="2:56" ht="37.5" customHeight="1" x14ac:dyDescent="0.15">
      <c r="B21" s="124">
        <f t="shared" si="2"/>
        <v>8</v>
      </c>
      <c r="C21" s="472"/>
      <c r="D21" s="473"/>
      <c r="E21" s="474"/>
      <c r="F21" s="475"/>
      <c r="G21" s="476"/>
      <c r="H21" s="477"/>
      <c r="I21" s="477"/>
      <c r="J21" s="477"/>
      <c r="K21" s="478"/>
      <c r="L21" s="479"/>
      <c r="M21" s="480"/>
      <c r="N21" s="480"/>
      <c r="O21" s="481"/>
      <c r="P21" s="125"/>
      <c r="Q21" s="126"/>
      <c r="R21" s="126"/>
      <c r="S21" s="126"/>
      <c r="T21" s="126"/>
      <c r="U21" s="126"/>
      <c r="V21" s="127"/>
      <c r="W21" s="125"/>
      <c r="X21" s="126"/>
      <c r="Y21" s="126"/>
      <c r="Z21" s="126"/>
      <c r="AA21" s="126"/>
      <c r="AB21" s="126"/>
      <c r="AC21" s="127"/>
      <c r="AD21" s="125"/>
      <c r="AE21" s="126"/>
      <c r="AF21" s="126"/>
      <c r="AG21" s="126"/>
      <c r="AH21" s="126"/>
      <c r="AI21" s="126"/>
      <c r="AJ21" s="127"/>
      <c r="AK21" s="125"/>
      <c r="AL21" s="126"/>
      <c r="AM21" s="126"/>
      <c r="AN21" s="126"/>
      <c r="AO21" s="126"/>
      <c r="AP21" s="126"/>
      <c r="AQ21" s="127"/>
      <c r="AR21" s="125"/>
      <c r="AS21" s="126"/>
      <c r="AT21" s="127"/>
      <c r="AU21" s="482">
        <f t="shared" si="3"/>
        <v>0</v>
      </c>
      <c r="AV21" s="483"/>
      <c r="AW21" s="484">
        <f t="shared" si="1"/>
        <v>0</v>
      </c>
      <c r="AX21" s="485"/>
      <c r="AY21" s="486"/>
      <c r="AZ21" s="487"/>
      <c r="BA21" s="487"/>
      <c r="BB21" s="487"/>
      <c r="BC21" s="487"/>
      <c r="BD21" s="488"/>
    </row>
    <row r="22" spans="2:56" ht="37.5" customHeight="1" x14ac:dyDescent="0.15">
      <c r="B22" s="124">
        <f t="shared" si="2"/>
        <v>9</v>
      </c>
      <c r="C22" s="472"/>
      <c r="D22" s="473"/>
      <c r="E22" s="474"/>
      <c r="F22" s="475"/>
      <c r="G22" s="476"/>
      <c r="H22" s="477"/>
      <c r="I22" s="477"/>
      <c r="J22" s="477"/>
      <c r="K22" s="478"/>
      <c r="L22" s="479"/>
      <c r="M22" s="480"/>
      <c r="N22" s="480"/>
      <c r="O22" s="481"/>
      <c r="P22" s="125"/>
      <c r="Q22" s="126"/>
      <c r="R22" s="126"/>
      <c r="S22" s="126"/>
      <c r="T22" s="126"/>
      <c r="U22" s="126"/>
      <c r="V22" s="127"/>
      <c r="W22" s="125"/>
      <c r="X22" s="126"/>
      <c r="Y22" s="126"/>
      <c r="Z22" s="126"/>
      <c r="AA22" s="126"/>
      <c r="AB22" s="126"/>
      <c r="AC22" s="127"/>
      <c r="AD22" s="125"/>
      <c r="AE22" s="126"/>
      <c r="AF22" s="126"/>
      <c r="AG22" s="126"/>
      <c r="AH22" s="126"/>
      <c r="AI22" s="126"/>
      <c r="AJ22" s="127"/>
      <c r="AK22" s="125"/>
      <c r="AL22" s="126"/>
      <c r="AM22" s="126"/>
      <c r="AN22" s="126"/>
      <c r="AO22" s="126"/>
      <c r="AP22" s="126"/>
      <c r="AQ22" s="127"/>
      <c r="AR22" s="125"/>
      <c r="AS22" s="126"/>
      <c r="AT22" s="127"/>
      <c r="AU22" s="482">
        <f t="shared" si="3"/>
        <v>0</v>
      </c>
      <c r="AV22" s="483"/>
      <c r="AW22" s="484">
        <f t="shared" si="1"/>
        <v>0</v>
      </c>
      <c r="AX22" s="485"/>
      <c r="AY22" s="486"/>
      <c r="AZ22" s="487"/>
      <c r="BA22" s="487"/>
      <c r="BB22" s="487"/>
      <c r="BC22" s="487"/>
      <c r="BD22" s="488"/>
    </row>
    <row r="23" spans="2:56" ht="37.5" customHeight="1" x14ac:dyDescent="0.15">
      <c r="B23" s="124">
        <f t="shared" si="2"/>
        <v>10</v>
      </c>
      <c r="C23" s="472"/>
      <c r="D23" s="473"/>
      <c r="E23" s="474"/>
      <c r="F23" s="475"/>
      <c r="G23" s="476"/>
      <c r="H23" s="477"/>
      <c r="I23" s="477"/>
      <c r="J23" s="477"/>
      <c r="K23" s="478"/>
      <c r="L23" s="479"/>
      <c r="M23" s="480"/>
      <c r="N23" s="480"/>
      <c r="O23" s="481"/>
      <c r="P23" s="125"/>
      <c r="Q23" s="126"/>
      <c r="R23" s="126"/>
      <c r="S23" s="126"/>
      <c r="T23" s="126"/>
      <c r="U23" s="126"/>
      <c r="V23" s="127"/>
      <c r="W23" s="125"/>
      <c r="X23" s="126"/>
      <c r="Y23" s="126"/>
      <c r="Z23" s="126"/>
      <c r="AA23" s="126"/>
      <c r="AB23" s="126"/>
      <c r="AC23" s="127"/>
      <c r="AD23" s="125"/>
      <c r="AE23" s="126"/>
      <c r="AF23" s="126"/>
      <c r="AG23" s="126"/>
      <c r="AH23" s="126"/>
      <c r="AI23" s="126"/>
      <c r="AJ23" s="127"/>
      <c r="AK23" s="125"/>
      <c r="AL23" s="126"/>
      <c r="AM23" s="126"/>
      <c r="AN23" s="126"/>
      <c r="AO23" s="126"/>
      <c r="AP23" s="126"/>
      <c r="AQ23" s="127"/>
      <c r="AR23" s="125"/>
      <c r="AS23" s="126"/>
      <c r="AT23" s="127"/>
      <c r="AU23" s="482">
        <f t="shared" si="3"/>
        <v>0</v>
      </c>
      <c r="AV23" s="483"/>
      <c r="AW23" s="484">
        <f t="shared" si="1"/>
        <v>0</v>
      </c>
      <c r="AX23" s="485"/>
      <c r="AY23" s="486"/>
      <c r="AZ23" s="487"/>
      <c r="BA23" s="487"/>
      <c r="BB23" s="487"/>
      <c r="BC23" s="487"/>
      <c r="BD23" s="488"/>
    </row>
    <row r="24" spans="2:56" ht="37.5" customHeight="1" x14ac:dyDescent="0.15">
      <c r="B24" s="124">
        <f t="shared" si="2"/>
        <v>11</v>
      </c>
      <c r="C24" s="472"/>
      <c r="D24" s="473"/>
      <c r="E24" s="474"/>
      <c r="F24" s="475"/>
      <c r="G24" s="476"/>
      <c r="H24" s="477"/>
      <c r="I24" s="477"/>
      <c r="J24" s="477"/>
      <c r="K24" s="478"/>
      <c r="L24" s="479"/>
      <c r="M24" s="480"/>
      <c r="N24" s="480"/>
      <c r="O24" s="481"/>
      <c r="P24" s="125"/>
      <c r="Q24" s="126"/>
      <c r="R24" s="126"/>
      <c r="S24" s="126"/>
      <c r="T24" s="126"/>
      <c r="U24" s="126"/>
      <c r="V24" s="127"/>
      <c r="W24" s="125"/>
      <c r="X24" s="126"/>
      <c r="Y24" s="126"/>
      <c r="Z24" s="126"/>
      <c r="AA24" s="126"/>
      <c r="AB24" s="126"/>
      <c r="AC24" s="127"/>
      <c r="AD24" s="125"/>
      <c r="AE24" s="126"/>
      <c r="AF24" s="126"/>
      <c r="AG24" s="126"/>
      <c r="AH24" s="126"/>
      <c r="AI24" s="126"/>
      <c r="AJ24" s="127"/>
      <c r="AK24" s="125"/>
      <c r="AL24" s="126"/>
      <c r="AM24" s="126"/>
      <c r="AN24" s="126"/>
      <c r="AO24" s="126"/>
      <c r="AP24" s="126"/>
      <c r="AQ24" s="127"/>
      <c r="AR24" s="125"/>
      <c r="AS24" s="126"/>
      <c r="AT24" s="127"/>
      <c r="AU24" s="482">
        <f t="shared" si="3"/>
        <v>0</v>
      </c>
      <c r="AV24" s="483"/>
      <c r="AW24" s="484">
        <f t="shared" si="1"/>
        <v>0</v>
      </c>
      <c r="AX24" s="485"/>
      <c r="AY24" s="486"/>
      <c r="AZ24" s="487"/>
      <c r="BA24" s="487"/>
      <c r="BB24" s="487"/>
      <c r="BC24" s="487"/>
      <c r="BD24" s="488"/>
    </row>
    <row r="25" spans="2:56" ht="37.5" customHeight="1" x14ac:dyDescent="0.15">
      <c r="B25" s="124">
        <f t="shared" si="2"/>
        <v>12</v>
      </c>
      <c r="C25" s="472"/>
      <c r="D25" s="473"/>
      <c r="E25" s="474"/>
      <c r="F25" s="475"/>
      <c r="G25" s="476"/>
      <c r="H25" s="477"/>
      <c r="I25" s="477"/>
      <c r="J25" s="477"/>
      <c r="K25" s="478"/>
      <c r="L25" s="479"/>
      <c r="M25" s="480"/>
      <c r="N25" s="480"/>
      <c r="O25" s="481"/>
      <c r="P25" s="125"/>
      <c r="Q25" s="126"/>
      <c r="R25" s="126"/>
      <c r="S25" s="126"/>
      <c r="T25" s="126"/>
      <c r="U25" s="126"/>
      <c r="V25" s="127"/>
      <c r="W25" s="125"/>
      <c r="X25" s="126"/>
      <c r="Y25" s="126"/>
      <c r="Z25" s="126"/>
      <c r="AA25" s="126"/>
      <c r="AB25" s="126"/>
      <c r="AC25" s="127"/>
      <c r="AD25" s="125"/>
      <c r="AE25" s="126"/>
      <c r="AF25" s="126"/>
      <c r="AG25" s="126"/>
      <c r="AH25" s="126"/>
      <c r="AI25" s="126"/>
      <c r="AJ25" s="127"/>
      <c r="AK25" s="125"/>
      <c r="AL25" s="126"/>
      <c r="AM25" s="126"/>
      <c r="AN25" s="126"/>
      <c r="AO25" s="126"/>
      <c r="AP25" s="126"/>
      <c r="AQ25" s="127"/>
      <c r="AR25" s="125"/>
      <c r="AS25" s="126"/>
      <c r="AT25" s="127"/>
      <c r="AU25" s="482">
        <f t="shared" si="3"/>
        <v>0</v>
      </c>
      <c r="AV25" s="483"/>
      <c r="AW25" s="484">
        <f t="shared" si="1"/>
        <v>0</v>
      </c>
      <c r="AX25" s="485"/>
      <c r="AY25" s="486"/>
      <c r="AZ25" s="487"/>
      <c r="BA25" s="487"/>
      <c r="BB25" s="487"/>
      <c r="BC25" s="487"/>
      <c r="BD25" s="488"/>
    </row>
    <row r="26" spans="2:56" ht="37.5" customHeight="1" x14ac:dyDescent="0.15">
      <c r="B26" s="124">
        <f t="shared" si="2"/>
        <v>13</v>
      </c>
      <c r="C26" s="472"/>
      <c r="D26" s="473"/>
      <c r="E26" s="474"/>
      <c r="F26" s="475"/>
      <c r="G26" s="476"/>
      <c r="H26" s="477"/>
      <c r="I26" s="477"/>
      <c r="J26" s="477"/>
      <c r="K26" s="478"/>
      <c r="L26" s="479"/>
      <c r="M26" s="480"/>
      <c r="N26" s="480"/>
      <c r="O26" s="481"/>
      <c r="P26" s="125"/>
      <c r="Q26" s="126"/>
      <c r="R26" s="126"/>
      <c r="S26" s="126"/>
      <c r="T26" s="126"/>
      <c r="U26" s="126"/>
      <c r="V26" s="127"/>
      <c r="W26" s="125"/>
      <c r="X26" s="126"/>
      <c r="Y26" s="126"/>
      <c r="Z26" s="126"/>
      <c r="AA26" s="126"/>
      <c r="AB26" s="126"/>
      <c r="AC26" s="127"/>
      <c r="AD26" s="125"/>
      <c r="AE26" s="126"/>
      <c r="AF26" s="126"/>
      <c r="AG26" s="126"/>
      <c r="AH26" s="126"/>
      <c r="AI26" s="126"/>
      <c r="AJ26" s="127"/>
      <c r="AK26" s="125"/>
      <c r="AL26" s="126"/>
      <c r="AM26" s="126"/>
      <c r="AN26" s="126"/>
      <c r="AO26" s="126"/>
      <c r="AP26" s="126"/>
      <c r="AQ26" s="127"/>
      <c r="AR26" s="125"/>
      <c r="AS26" s="126"/>
      <c r="AT26" s="127"/>
      <c r="AU26" s="482">
        <f t="shared" si="3"/>
        <v>0</v>
      </c>
      <c r="AV26" s="483"/>
      <c r="AW26" s="484">
        <f t="shared" si="1"/>
        <v>0</v>
      </c>
      <c r="AX26" s="485"/>
      <c r="AY26" s="486"/>
      <c r="AZ26" s="487"/>
      <c r="BA26" s="487"/>
      <c r="BB26" s="487"/>
      <c r="BC26" s="487"/>
      <c r="BD26" s="488"/>
    </row>
    <row r="27" spans="2:56" ht="37.5" customHeight="1" x14ac:dyDescent="0.15">
      <c r="B27" s="124">
        <f t="shared" si="2"/>
        <v>14</v>
      </c>
      <c r="C27" s="472"/>
      <c r="D27" s="473"/>
      <c r="E27" s="474"/>
      <c r="F27" s="475"/>
      <c r="G27" s="476"/>
      <c r="H27" s="477"/>
      <c r="I27" s="477"/>
      <c r="J27" s="477"/>
      <c r="K27" s="478"/>
      <c r="L27" s="479"/>
      <c r="M27" s="480"/>
      <c r="N27" s="480"/>
      <c r="O27" s="481"/>
      <c r="P27" s="125"/>
      <c r="Q27" s="126"/>
      <c r="R27" s="126"/>
      <c r="S27" s="126"/>
      <c r="T27" s="126"/>
      <c r="U27" s="126"/>
      <c r="V27" s="127"/>
      <c r="W27" s="125"/>
      <c r="X27" s="126"/>
      <c r="Y27" s="126"/>
      <c r="Z27" s="126"/>
      <c r="AA27" s="126"/>
      <c r="AB27" s="126"/>
      <c r="AC27" s="127"/>
      <c r="AD27" s="125"/>
      <c r="AE27" s="126"/>
      <c r="AF27" s="126"/>
      <c r="AG27" s="126"/>
      <c r="AH27" s="126"/>
      <c r="AI27" s="126"/>
      <c r="AJ27" s="127"/>
      <c r="AK27" s="125"/>
      <c r="AL27" s="126"/>
      <c r="AM27" s="126"/>
      <c r="AN27" s="126"/>
      <c r="AO27" s="126"/>
      <c r="AP27" s="126"/>
      <c r="AQ27" s="127"/>
      <c r="AR27" s="125"/>
      <c r="AS27" s="126"/>
      <c r="AT27" s="127"/>
      <c r="AU27" s="482">
        <f t="shared" si="3"/>
        <v>0</v>
      </c>
      <c r="AV27" s="483"/>
      <c r="AW27" s="484">
        <f t="shared" si="1"/>
        <v>0</v>
      </c>
      <c r="AX27" s="485"/>
      <c r="AY27" s="486"/>
      <c r="AZ27" s="487"/>
      <c r="BA27" s="487"/>
      <c r="BB27" s="487"/>
      <c r="BC27" s="487"/>
      <c r="BD27" s="488"/>
    </row>
    <row r="28" spans="2:56" ht="37.5" customHeight="1" x14ac:dyDescent="0.15">
      <c r="B28" s="124">
        <f t="shared" si="2"/>
        <v>15</v>
      </c>
      <c r="C28" s="472"/>
      <c r="D28" s="473"/>
      <c r="E28" s="474"/>
      <c r="F28" s="475"/>
      <c r="G28" s="476"/>
      <c r="H28" s="477"/>
      <c r="I28" s="477"/>
      <c r="J28" s="477"/>
      <c r="K28" s="478"/>
      <c r="L28" s="479"/>
      <c r="M28" s="480"/>
      <c r="N28" s="480"/>
      <c r="O28" s="481"/>
      <c r="P28" s="125"/>
      <c r="Q28" s="126"/>
      <c r="R28" s="126"/>
      <c r="S28" s="126"/>
      <c r="T28" s="126"/>
      <c r="U28" s="126"/>
      <c r="V28" s="127"/>
      <c r="W28" s="125"/>
      <c r="X28" s="126"/>
      <c r="Y28" s="126"/>
      <c r="Z28" s="126"/>
      <c r="AA28" s="126"/>
      <c r="AB28" s="126"/>
      <c r="AC28" s="127"/>
      <c r="AD28" s="125"/>
      <c r="AE28" s="126"/>
      <c r="AF28" s="126"/>
      <c r="AG28" s="126"/>
      <c r="AH28" s="126"/>
      <c r="AI28" s="126"/>
      <c r="AJ28" s="127"/>
      <c r="AK28" s="125"/>
      <c r="AL28" s="126"/>
      <c r="AM28" s="126"/>
      <c r="AN28" s="126"/>
      <c r="AO28" s="126"/>
      <c r="AP28" s="126"/>
      <c r="AQ28" s="127"/>
      <c r="AR28" s="125"/>
      <c r="AS28" s="126"/>
      <c r="AT28" s="127"/>
      <c r="AU28" s="482">
        <f t="shared" si="3"/>
        <v>0</v>
      </c>
      <c r="AV28" s="483"/>
      <c r="AW28" s="484">
        <f t="shared" si="1"/>
        <v>0</v>
      </c>
      <c r="AX28" s="485"/>
      <c r="AY28" s="486"/>
      <c r="AZ28" s="487"/>
      <c r="BA28" s="487"/>
      <c r="BB28" s="487"/>
      <c r="BC28" s="487"/>
      <c r="BD28" s="488"/>
    </row>
    <row r="29" spans="2:56" ht="37.5" customHeight="1" x14ac:dyDescent="0.15">
      <c r="B29" s="124">
        <f t="shared" si="2"/>
        <v>16</v>
      </c>
      <c r="C29" s="472"/>
      <c r="D29" s="473"/>
      <c r="E29" s="474"/>
      <c r="F29" s="475"/>
      <c r="G29" s="476"/>
      <c r="H29" s="477"/>
      <c r="I29" s="477"/>
      <c r="J29" s="477"/>
      <c r="K29" s="478"/>
      <c r="L29" s="479"/>
      <c r="M29" s="480"/>
      <c r="N29" s="480"/>
      <c r="O29" s="481"/>
      <c r="P29" s="125"/>
      <c r="Q29" s="126"/>
      <c r="R29" s="126"/>
      <c r="S29" s="126"/>
      <c r="T29" s="126"/>
      <c r="U29" s="126"/>
      <c r="V29" s="127"/>
      <c r="W29" s="125"/>
      <c r="X29" s="126"/>
      <c r="Y29" s="126"/>
      <c r="Z29" s="126"/>
      <c r="AA29" s="126"/>
      <c r="AB29" s="126"/>
      <c r="AC29" s="127"/>
      <c r="AD29" s="125"/>
      <c r="AE29" s="126"/>
      <c r="AF29" s="126"/>
      <c r="AG29" s="126"/>
      <c r="AH29" s="126"/>
      <c r="AI29" s="126"/>
      <c r="AJ29" s="127"/>
      <c r="AK29" s="125"/>
      <c r="AL29" s="126"/>
      <c r="AM29" s="126"/>
      <c r="AN29" s="126"/>
      <c r="AO29" s="126"/>
      <c r="AP29" s="126"/>
      <c r="AQ29" s="127"/>
      <c r="AR29" s="125"/>
      <c r="AS29" s="126"/>
      <c r="AT29" s="127"/>
      <c r="AU29" s="482">
        <f t="shared" si="3"/>
        <v>0</v>
      </c>
      <c r="AV29" s="483"/>
      <c r="AW29" s="484">
        <f t="shared" si="1"/>
        <v>0</v>
      </c>
      <c r="AX29" s="485"/>
      <c r="AY29" s="486"/>
      <c r="AZ29" s="487"/>
      <c r="BA29" s="487"/>
      <c r="BB29" s="487"/>
      <c r="BC29" s="487"/>
      <c r="BD29" s="488"/>
    </row>
    <row r="30" spans="2:56" ht="37.5" customHeight="1" x14ac:dyDescent="0.15">
      <c r="B30" s="124">
        <f t="shared" si="2"/>
        <v>17</v>
      </c>
      <c r="C30" s="472"/>
      <c r="D30" s="473"/>
      <c r="E30" s="474"/>
      <c r="F30" s="475"/>
      <c r="G30" s="476"/>
      <c r="H30" s="477"/>
      <c r="I30" s="477"/>
      <c r="J30" s="477"/>
      <c r="K30" s="478"/>
      <c r="L30" s="479"/>
      <c r="M30" s="480"/>
      <c r="N30" s="480"/>
      <c r="O30" s="481"/>
      <c r="P30" s="125"/>
      <c r="Q30" s="126"/>
      <c r="R30" s="126"/>
      <c r="S30" s="126"/>
      <c r="T30" s="126"/>
      <c r="U30" s="126"/>
      <c r="V30" s="127"/>
      <c r="W30" s="125"/>
      <c r="X30" s="126"/>
      <c r="Y30" s="126"/>
      <c r="Z30" s="126"/>
      <c r="AA30" s="126"/>
      <c r="AB30" s="126"/>
      <c r="AC30" s="127"/>
      <c r="AD30" s="125"/>
      <c r="AE30" s="126"/>
      <c r="AF30" s="126"/>
      <c r="AG30" s="126"/>
      <c r="AH30" s="126"/>
      <c r="AI30" s="126"/>
      <c r="AJ30" s="127"/>
      <c r="AK30" s="125"/>
      <c r="AL30" s="126"/>
      <c r="AM30" s="126"/>
      <c r="AN30" s="126"/>
      <c r="AO30" s="126"/>
      <c r="AP30" s="126"/>
      <c r="AQ30" s="127"/>
      <c r="AR30" s="125"/>
      <c r="AS30" s="126"/>
      <c r="AT30" s="127"/>
      <c r="AU30" s="482">
        <f t="shared" si="3"/>
        <v>0</v>
      </c>
      <c r="AV30" s="483"/>
      <c r="AW30" s="484">
        <f t="shared" si="1"/>
        <v>0</v>
      </c>
      <c r="AX30" s="485"/>
      <c r="AY30" s="486"/>
      <c r="AZ30" s="487"/>
      <c r="BA30" s="487"/>
      <c r="BB30" s="487"/>
      <c r="BC30" s="487"/>
      <c r="BD30" s="488"/>
    </row>
    <row r="31" spans="2:56" ht="37.5" customHeight="1" thickBot="1" x14ac:dyDescent="0.2">
      <c r="B31" s="128">
        <f t="shared" si="2"/>
        <v>18</v>
      </c>
      <c r="C31" s="503"/>
      <c r="D31" s="504"/>
      <c r="E31" s="505"/>
      <c r="F31" s="506"/>
      <c r="G31" s="507"/>
      <c r="H31" s="508"/>
      <c r="I31" s="508"/>
      <c r="J31" s="508"/>
      <c r="K31" s="509"/>
      <c r="L31" s="510"/>
      <c r="M31" s="511"/>
      <c r="N31" s="511"/>
      <c r="O31" s="512"/>
      <c r="P31" s="129"/>
      <c r="Q31" s="130"/>
      <c r="R31" s="130"/>
      <c r="S31" s="130"/>
      <c r="T31" s="130"/>
      <c r="U31" s="130"/>
      <c r="V31" s="131"/>
      <c r="W31" s="129"/>
      <c r="X31" s="130"/>
      <c r="Y31" s="130"/>
      <c r="Z31" s="130"/>
      <c r="AA31" s="130"/>
      <c r="AB31" s="130"/>
      <c r="AC31" s="131"/>
      <c r="AD31" s="129"/>
      <c r="AE31" s="130"/>
      <c r="AF31" s="130"/>
      <c r="AG31" s="130"/>
      <c r="AH31" s="130"/>
      <c r="AI31" s="130"/>
      <c r="AJ31" s="131"/>
      <c r="AK31" s="129"/>
      <c r="AL31" s="130"/>
      <c r="AM31" s="130"/>
      <c r="AN31" s="130"/>
      <c r="AO31" s="130"/>
      <c r="AP31" s="130"/>
      <c r="AQ31" s="131"/>
      <c r="AR31" s="129"/>
      <c r="AS31" s="130"/>
      <c r="AT31" s="131"/>
      <c r="AU31" s="513">
        <f t="shared" si="3"/>
        <v>0</v>
      </c>
      <c r="AV31" s="514"/>
      <c r="AW31" s="515">
        <f t="shared" si="1"/>
        <v>0</v>
      </c>
      <c r="AX31" s="516"/>
      <c r="AY31" s="517"/>
      <c r="AZ31" s="518"/>
      <c r="BA31" s="518"/>
      <c r="BB31" s="518"/>
      <c r="BC31" s="518"/>
      <c r="BD31" s="519"/>
    </row>
    <row r="32" spans="2:56" ht="20.25" customHeight="1" x14ac:dyDescent="0.15">
      <c r="C32" s="132"/>
      <c r="D32" s="133"/>
      <c r="E32" s="134"/>
      <c r="AC32" s="110"/>
    </row>
    <row r="33" spans="2:26" ht="20.25" customHeight="1" x14ac:dyDescent="0.15">
      <c r="B33" s="101" t="s">
        <v>375</v>
      </c>
      <c r="C33" s="101"/>
      <c r="D33" s="101"/>
      <c r="E33" s="101"/>
      <c r="F33" s="101"/>
      <c r="G33" s="101"/>
      <c r="H33" s="101"/>
      <c r="I33" s="101"/>
      <c r="J33" s="101"/>
      <c r="K33" s="101"/>
      <c r="L33" s="108"/>
      <c r="M33" s="101"/>
      <c r="N33" s="101"/>
      <c r="O33" s="101"/>
      <c r="P33" s="101"/>
      <c r="Q33" s="101"/>
      <c r="R33" s="101"/>
      <c r="S33" s="101"/>
      <c r="T33" s="101" t="s">
        <v>376</v>
      </c>
      <c r="U33" s="101"/>
      <c r="V33" s="101"/>
      <c r="W33" s="101"/>
      <c r="X33" s="101"/>
      <c r="Y33" s="101"/>
      <c r="Z33" s="136"/>
    </row>
    <row r="34" spans="2:26" ht="20.25" customHeight="1" x14ac:dyDescent="0.15">
      <c r="B34" s="101"/>
      <c r="C34" s="529" t="s">
        <v>377</v>
      </c>
      <c r="D34" s="529"/>
      <c r="E34" s="529" t="s">
        <v>378</v>
      </c>
      <c r="F34" s="529"/>
      <c r="G34" s="529"/>
      <c r="H34" s="529"/>
      <c r="I34" s="101"/>
      <c r="J34" s="531" t="s">
        <v>379</v>
      </c>
      <c r="K34" s="531"/>
      <c r="L34" s="531"/>
      <c r="M34" s="531"/>
      <c r="N34" s="101"/>
      <c r="O34" s="101"/>
      <c r="P34" s="137" t="s">
        <v>380</v>
      </c>
      <c r="Q34" s="137"/>
      <c r="R34" s="101"/>
      <c r="S34" s="101"/>
      <c r="T34" s="520" t="s">
        <v>381</v>
      </c>
      <c r="U34" s="522"/>
      <c r="V34" s="520" t="s">
        <v>382</v>
      </c>
      <c r="W34" s="521"/>
      <c r="X34" s="521"/>
      <c r="Y34" s="522"/>
      <c r="Z34" s="136"/>
    </row>
    <row r="35" spans="2:26" ht="20.25" customHeight="1" x14ac:dyDescent="0.15">
      <c r="B35" s="101"/>
      <c r="C35" s="530"/>
      <c r="D35" s="530"/>
      <c r="E35" s="530" t="s">
        <v>383</v>
      </c>
      <c r="F35" s="530"/>
      <c r="G35" s="530" t="s">
        <v>384</v>
      </c>
      <c r="H35" s="530"/>
      <c r="I35" s="101"/>
      <c r="J35" s="530" t="s">
        <v>383</v>
      </c>
      <c r="K35" s="530"/>
      <c r="L35" s="530" t="s">
        <v>384</v>
      </c>
      <c r="M35" s="530"/>
      <c r="N35" s="101"/>
      <c r="O35" s="101"/>
      <c r="P35" s="137" t="s">
        <v>385</v>
      </c>
      <c r="Q35" s="137"/>
      <c r="R35" s="101"/>
      <c r="S35" s="101"/>
      <c r="T35" s="520" t="s">
        <v>386</v>
      </c>
      <c r="U35" s="522"/>
      <c r="V35" s="520" t="s">
        <v>387</v>
      </c>
      <c r="W35" s="521"/>
      <c r="X35" s="521"/>
      <c r="Y35" s="522"/>
      <c r="Z35" s="138"/>
    </row>
    <row r="36" spans="2:26" ht="20.25" customHeight="1" x14ac:dyDescent="0.15">
      <c r="B36" s="101"/>
      <c r="C36" s="520" t="s">
        <v>386</v>
      </c>
      <c r="D36" s="522"/>
      <c r="E36" s="523">
        <f>SUMIFS($AU$14:$AV$31,$C$14:$D$31,"介護支援専門員",$E$14:$F$31,"A")</f>
        <v>0</v>
      </c>
      <c r="F36" s="524"/>
      <c r="G36" s="525">
        <f>SUMIFS($AW$14:$AX$31,$C$14:$D$31,"介護支援専門員",$E$14:$F$31,"A")</f>
        <v>0</v>
      </c>
      <c r="H36" s="526"/>
      <c r="I36" s="139"/>
      <c r="J36" s="527">
        <v>0</v>
      </c>
      <c r="K36" s="528"/>
      <c r="L36" s="527">
        <v>0</v>
      </c>
      <c r="M36" s="528"/>
      <c r="N36" s="139"/>
      <c r="O36" s="139"/>
      <c r="P36" s="527">
        <v>0</v>
      </c>
      <c r="Q36" s="528"/>
      <c r="R36" s="101"/>
      <c r="S36" s="101"/>
      <c r="T36" s="520" t="s">
        <v>388</v>
      </c>
      <c r="U36" s="522"/>
      <c r="V36" s="520" t="s">
        <v>389</v>
      </c>
      <c r="W36" s="521"/>
      <c r="X36" s="521"/>
      <c r="Y36" s="522"/>
      <c r="Z36" s="140"/>
    </row>
    <row r="37" spans="2:26" ht="20.25" customHeight="1" x14ac:dyDescent="0.15">
      <c r="B37" s="101"/>
      <c r="C37" s="520" t="s">
        <v>388</v>
      </c>
      <c r="D37" s="522"/>
      <c r="E37" s="523">
        <f>SUMIFS($AU$14:$AV$31,$C$14:$D$31,"介護支援専門員",$E$14:$F$31,"B")</f>
        <v>0</v>
      </c>
      <c r="F37" s="524"/>
      <c r="G37" s="525">
        <f>SUMIFS($AW$14:$AX$31,$C$14:$D$31,"介護支援専門員",$E$14:$F$31,"B")</f>
        <v>0</v>
      </c>
      <c r="H37" s="526"/>
      <c r="I37" s="139"/>
      <c r="J37" s="527">
        <v>0</v>
      </c>
      <c r="K37" s="528"/>
      <c r="L37" s="527">
        <v>0</v>
      </c>
      <c r="M37" s="528"/>
      <c r="N37" s="139"/>
      <c r="O37" s="139"/>
      <c r="P37" s="527">
        <v>0</v>
      </c>
      <c r="Q37" s="528"/>
      <c r="R37" s="101"/>
      <c r="S37" s="101"/>
      <c r="T37" s="520" t="s">
        <v>390</v>
      </c>
      <c r="U37" s="522"/>
      <c r="V37" s="520" t="s">
        <v>391</v>
      </c>
      <c r="W37" s="521"/>
      <c r="X37" s="521"/>
      <c r="Y37" s="522"/>
      <c r="Z37" s="140"/>
    </row>
    <row r="38" spans="2:26" ht="20.25" customHeight="1" x14ac:dyDescent="0.15">
      <c r="B38" s="101"/>
      <c r="C38" s="520" t="s">
        <v>390</v>
      </c>
      <c r="D38" s="522"/>
      <c r="E38" s="523">
        <f>SUMIFS($AU$14:$AV$31,$C$14:$D$31,"介護支援専門員",$E$14:$F$31,"C")</f>
        <v>0</v>
      </c>
      <c r="F38" s="524"/>
      <c r="G38" s="525">
        <f>SUMIFS($AW$14:$AX$31,$C$14:$D$31,"介護支援専門員",$E$14:$F$31,"C")</f>
        <v>0</v>
      </c>
      <c r="H38" s="526"/>
      <c r="I38" s="139"/>
      <c r="J38" s="527">
        <v>0</v>
      </c>
      <c r="K38" s="528"/>
      <c r="L38" s="532">
        <v>0</v>
      </c>
      <c r="M38" s="533"/>
      <c r="N38" s="139"/>
      <c r="O38" s="139"/>
      <c r="P38" s="523" t="s">
        <v>392</v>
      </c>
      <c r="Q38" s="524"/>
      <c r="R38" s="101"/>
      <c r="S38" s="101"/>
      <c r="T38" s="520" t="s">
        <v>393</v>
      </c>
      <c r="U38" s="522"/>
      <c r="V38" s="520" t="s">
        <v>394</v>
      </c>
      <c r="W38" s="521"/>
      <c r="X38" s="521"/>
      <c r="Y38" s="522"/>
      <c r="Z38" s="141"/>
    </row>
    <row r="39" spans="2:26" ht="20.25" customHeight="1" x14ac:dyDescent="0.15">
      <c r="B39" s="101"/>
      <c r="C39" s="520" t="s">
        <v>393</v>
      </c>
      <c r="D39" s="522"/>
      <c r="E39" s="523">
        <f>SUMIFS($AU$14:$AV$31,$C$14:$D$31,"介護支援専門員",$E$14:$F$31,"D")</f>
        <v>0</v>
      </c>
      <c r="F39" s="524"/>
      <c r="G39" s="525">
        <f>SUMIFS($AW$14:$AX$31,$C$14:$D$31,"介護支援専門員",$E$14:$F$31,"D")</f>
        <v>0</v>
      </c>
      <c r="H39" s="526"/>
      <c r="I39" s="139"/>
      <c r="J39" s="527">
        <v>0</v>
      </c>
      <c r="K39" s="528"/>
      <c r="L39" s="532">
        <v>0</v>
      </c>
      <c r="M39" s="533"/>
      <c r="N39" s="139"/>
      <c r="O39" s="139"/>
      <c r="P39" s="523" t="s">
        <v>392</v>
      </c>
      <c r="Q39" s="524"/>
      <c r="R39" s="101"/>
      <c r="S39" s="101"/>
      <c r="T39" s="101"/>
      <c r="U39" s="535"/>
      <c r="V39" s="535"/>
      <c r="W39" s="536"/>
      <c r="X39" s="536"/>
      <c r="Y39" s="142"/>
      <c r="Z39" s="142"/>
    </row>
    <row r="40" spans="2:26" ht="20.25" customHeight="1" x14ac:dyDescent="0.15">
      <c r="B40" s="101"/>
      <c r="C40" s="520" t="s">
        <v>395</v>
      </c>
      <c r="D40" s="522"/>
      <c r="E40" s="523">
        <f>SUM(E36:F39)</f>
        <v>0</v>
      </c>
      <c r="F40" s="524"/>
      <c r="G40" s="525">
        <f>SUM(G36:H39)</f>
        <v>0</v>
      </c>
      <c r="H40" s="526"/>
      <c r="I40" s="139"/>
      <c r="J40" s="523">
        <f>SUM(J36:K39)</f>
        <v>0</v>
      </c>
      <c r="K40" s="524"/>
      <c r="L40" s="523">
        <f>SUM(L36:M39)</f>
        <v>0</v>
      </c>
      <c r="M40" s="524"/>
      <c r="N40" s="139"/>
      <c r="O40" s="139"/>
      <c r="P40" s="523">
        <f>SUM(P36:Q37)</f>
        <v>0</v>
      </c>
      <c r="Q40" s="524"/>
      <c r="R40" s="101"/>
      <c r="S40" s="101"/>
      <c r="T40" s="101"/>
      <c r="U40" s="535"/>
      <c r="V40" s="535"/>
      <c r="W40" s="536"/>
      <c r="X40" s="536"/>
      <c r="Y40" s="143"/>
      <c r="Z40" s="143"/>
    </row>
    <row r="41" spans="2:26" ht="20.25" customHeight="1" x14ac:dyDescent="0.15">
      <c r="B41" s="101"/>
      <c r="C41" s="101"/>
      <c r="D41" s="101"/>
      <c r="E41" s="101"/>
      <c r="F41" s="101"/>
      <c r="G41" s="101"/>
      <c r="H41" s="101"/>
      <c r="I41" s="101"/>
      <c r="J41" s="101"/>
      <c r="K41" s="101"/>
      <c r="L41" s="108"/>
      <c r="M41" s="101"/>
      <c r="N41" s="101"/>
      <c r="O41" s="101"/>
      <c r="P41" s="101"/>
      <c r="Q41" s="101"/>
      <c r="R41" s="101"/>
      <c r="S41" s="101"/>
      <c r="T41" s="101"/>
      <c r="U41" s="136"/>
      <c r="V41" s="136"/>
      <c r="W41" s="136"/>
      <c r="X41" s="136"/>
      <c r="Y41" s="136"/>
      <c r="Z41" s="136"/>
    </row>
    <row r="42" spans="2:26" ht="20.25" customHeight="1" x14ac:dyDescent="0.15">
      <c r="B42" s="101"/>
      <c r="C42" s="108" t="s">
        <v>396</v>
      </c>
      <c r="D42" s="101"/>
      <c r="E42" s="101"/>
      <c r="F42" s="101"/>
      <c r="G42" s="101"/>
      <c r="H42" s="101"/>
      <c r="I42" s="144" t="s">
        <v>397</v>
      </c>
      <c r="J42" s="543" t="s">
        <v>342</v>
      </c>
      <c r="K42" s="544"/>
      <c r="L42" s="145"/>
      <c r="M42" s="144"/>
      <c r="N42" s="101"/>
      <c r="O42" s="101"/>
      <c r="P42" s="101"/>
      <c r="Q42" s="101"/>
      <c r="R42" s="101"/>
      <c r="S42" s="101"/>
      <c r="T42" s="101"/>
      <c r="U42" s="146"/>
      <c r="V42" s="136"/>
      <c r="W42" s="136"/>
      <c r="X42" s="136"/>
      <c r="Y42" s="136"/>
      <c r="Z42" s="136"/>
    </row>
    <row r="43" spans="2:26" ht="20.25" customHeight="1" x14ac:dyDescent="0.15">
      <c r="B43" s="101"/>
      <c r="C43" s="101" t="s">
        <v>398</v>
      </c>
      <c r="D43" s="101"/>
      <c r="E43" s="101"/>
      <c r="F43" s="101"/>
      <c r="G43" s="101"/>
      <c r="H43" s="101" t="s">
        <v>399</v>
      </c>
      <c r="I43" s="101"/>
      <c r="J43" s="101"/>
      <c r="K43" s="101"/>
      <c r="L43" s="108"/>
      <c r="M43" s="101"/>
      <c r="N43" s="101"/>
      <c r="O43" s="101"/>
      <c r="P43" s="101"/>
      <c r="Q43" s="101"/>
      <c r="R43" s="101"/>
      <c r="S43" s="101"/>
      <c r="T43" s="101"/>
      <c r="U43" s="136"/>
      <c r="V43" s="136"/>
      <c r="W43" s="136"/>
      <c r="X43" s="136"/>
      <c r="Y43" s="136"/>
      <c r="Z43" s="136"/>
    </row>
    <row r="44" spans="2:26" ht="20.25" customHeight="1" x14ac:dyDescent="0.15">
      <c r="B44" s="101"/>
      <c r="C44" s="101" t="str">
        <f>IF($J$42="週","対象時間数（週平均）","対象時間数（当月合計）")</f>
        <v>対象時間数（当月合計）</v>
      </c>
      <c r="D44" s="101"/>
      <c r="E44" s="101"/>
      <c r="F44" s="101"/>
      <c r="G44" s="101"/>
      <c r="H44" s="101" t="str">
        <f>IF($J$42="週","週に勤務すべき時間数","当月に勤務すべき時間数")</f>
        <v>当月に勤務すべき時間数</v>
      </c>
      <c r="I44" s="101"/>
      <c r="J44" s="101"/>
      <c r="K44" s="101"/>
      <c r="L44" s="108"/>
      <c r="M44" s="530" t="s">
        <v>400</v>
      </c>
      <c r="N44" s="530"/>
      <c r="O44" s="530"/>
      <c r="P44" s="530"/>
      <c r="Q44" s="101"/>
      <c r="R44" s="101"/>
      <c r="S44" s="101"/>
      <c r="T44" s="101"/>
      <c r="U44" s="136"/>
      <c r="V44" s="136"/>
      <c r="W44" s="136"/>
      <c r="X44" s="136"/>
      <c r="Y44" s="136"/>
      <c r="Z44" s="136"/>
    </row>
    <row r="45" spans="2:26" ht="20.25" customHeight="1" x14ac:dyDescent="0.15">
      <c r="B45" s="101"/>
      <c r="C45" s="545">
        <f>IF($J$42="週",L40,J40)</f>
        <v>0</v>
      </c>
      <c r="D45" s="546"/>
      <c r="E45" s="546"/>
      <c r="F45" s="547"/>
      <c r="G45" s="147" t="s">
        <v>401</v>
      </c>
      <c r="H45" s="520">
        <f>IF($J$42="週",$AV$5,$AZ$5)</f>
        <v>0</v>
      </c>
      <c r="I45" s="521"/>
      <c r="J45" s="521"/>
      <c r="K45" s="522"/>
      <c r="L45" s="147" t="s">
        <v>402</v>
      </c>
      <c r="M45" s="537" t="e">
        <f>ROUNDDOWN(C45/H45,1)</f>
        <v>#DIV/0!</v>
      </c>
      <c r="N45" s="538"/>
      <c r="O45" s="538"/>
      <c r="P45" s="539"/>
      <c r="Q45" s="101"/>
      <c r="R45" s="101"/>
      <c r="S45" s="101"/>
      <c r="T45" s="101"/>
      <c r="U45" s="534"/>
      <c r="V45" s="534"/>
      <c r="W45" s="534"/>
      <c r="X45" s="534"/>
      <c r="Y45" s="140"/>
      <c r="Z45" s="136"/>
    </row>
    <row r="46" spans="2:26" ht="20.25" customHeight="1" x14ac:dyDescent="0.15">
      <c r="B46" s="101"/>
      <c r="C46" s="101"/>
      <c r="D46" s="101"/>
      <c r="E46" s="101"/>
      <c r="F46" s="101"/>
      <c r="G46" s="101"/>
      <c r="H46" s="101"/>
      <c r="I46" s="101"/>
      <c r="J46" s="101"/>
      <c r="K46" s="101"/>
      <c r="L46" s="108"/>
      <c r="M46" s="101" t="s">
        <v>403</v>
      </c>
      <c r="N46" s="101"/>
      <c r="O46" s="101"/>
      <c r="P46" s="101"/>
      <c r="Q46" s="101"/>
      <c r="R46" s="101"/>
      <c r="S46" s="101"/>
      <c r="T46" s="101"/>
      <c r="U46" s="136"/>
      <c r="V46" s="136"/>
      <c r="W46" s="136"/>
      <c r="X46" s="136"/>
      <c r="Y46" s="136"/>
      <c r="Z46" s="136"/>
    </row>
    <row r="47" spans="2:26" ht="20.25" customHeight="1" x14ac:dyDescent="0.15">
      <c r="B47" s="101"/>
      <c r="C47" s="101" t="s">
        <v>404</v>
      </c>
      <c r="D47" s="101"/>
      <c r="E47" s="101"/>
      <c r="F47" s="101"/>
      <c r="G47" s="101"/>
      <c r="H47" s="101"/>
      <c r="I47" s="101"/>
      <c r="J47" s="101"/>
      <c r="K47" s="101"/>
      <c r="L47" s="108"/>
      <c r="M47" s="101"/>
      <c r="N47" s="101"/>
      <c r="O47" s="101"/>
      <c r="P47" s="101"/>
      <c r="Q47" s="101"/>
      <c r="R47" s="101"/>
      <c r="S47" s="101"/>
      <c r="T47" s="101"/>
      <c r="U47" s="101"/>
      <c r="V47" s="148"/>
      <c r="W47" s="149"/>
      <c r="X47" s="149"/>
      <c r="Y47" s="101"/>
      <c r="Z47" s="101"/>
    </row>
    <row r="48" spans="2:26" ht="20.25" customHeight="1" x14ac:dyDescent="0.15">
      <c r="B48" s="101"/>
      <c r="C48" s="101" t="s">
        <v>380</v>
      </c>
      <c r="D48" s="101"/>
      <c r="E48" s="101"/>
      <c r="F48" s="101"/>
      <c r="G48" s="101"/>
      <c r="H48" s="101"/>
      <c r="I48" s="101"/>
      <c r="J48" s="101"/>
      <c r="K48" s="101"/>
      <c r="L48" s="108"/>
      <c r="M48" s="147"/>
      <c r="N48" s="147"/>
      <c r="O48" s="147"/>
      <c r="P48" s="147"/>
      <c r="Q48" s="101"/>
      <c r="R48" s="101"/>
      <c r="S48" s="101"/>
      <c r="T48" s="101"/>
      <c r="U48" s="101"/>
      <c r="V48" s="148"/>
      <c r="W48" s="149"/>
      <c r="X48" s="149"/>
      <c r="Y48" s="101"/>
      <c r="Z48" s="101"/>
    </row>
    <row r="49" spans="2:58" ht="20.25" customHeight="1" x14ac:dyDescent="0.15">
      <c r="B49" s="101"/>
      <c r="C49" s="101" t="s">
        <v>405</v>
      </c>
      <c r="D49" s="101"/>
      <c r="E49" s="101"/>
      <c r="F49" s="101"/>
      <c r="G49" s="101"/>
      <c r="H49" s="101" t="s">
        <v>406</v>
      </c>
      <c r="I49" s="101"/>
      <c r="J49" s="101"/>
      <c r="K49" s="101"/>
      <c r="L49" s="101"/>
      <c r="M49" s="530" t="s">
        <v>395</v>
      </c>
      <c r="N49" s="530"/>
      <c r="O49" s="530"/>
      <c r="P49" s="530"/>
      <c r="Q49" s="101"/>
      <c r="R49" s="101"/>
      <c r="S49" s="101"/>
      <c r="T49" s="101"/>
      <c r="U49" s="101"/>
      <c r="V49" s="148"/>
      <c r="W49" s="149"/>
      <c r="X49" s="149"/>
      <c r="Y49" s="101"/>
      <c r="Z49" s="101"/>
    </row>
    <row r="50" spans="2:58" ht="20.25" customHeight="1" x14ac:dyDescent="0.15">
      <c r="B50" s="101"/>
      <c r="C50" s="520">
        <f>P40</f>
        <v>0</v>
      </c>
      <c r="D50" s="521"/>
      <c r="E50" s="521"/>
      <c r="F50" s="522"/>
      <c r="G50" s="147" t="s">
        <v>407</v>
      </c>
      <c r="H50" s="537" t="e">
        <f>M45</f>
        <v>#DIV/0!</v>
      </c>
      <c r="I50" s="538"/>
      <c r="J50" s="538"/>
      <c r="K50" s="539"/>
      <c r="L50" s="147" t="s">
        <v>402</v>
      </c>
      <c r="M50" s="540" t="e">
        <f>ROUNDDOWN(C50+H50,1)</f>
        <v>#DIV/0!</v>
      </c>
      <c r="N50" s="541"/>
      <c r="O50" s="541"/>
      <c r="P50" s="542"/>
      <c r="Q50" s="101"/>
      <c r="R50" s="101"/>
      <c r="S50" s="101"/>
      <c r="T50" s="101"/>
      <c r="U50" s="101"/>
      <c r="V50" s="148"/>
      <c r="W50" s="149"/>
      <c r="X50" s="149"/>
      <c r="Y50" s="101"/>
      <c r="Z50" s="101"/>
    </row>
    <row r="51" spans="2:58" ht="20.25" customHeight="1" x14ac:dyDescent="0.15">
      <c r="B51" s="101"/>
      <c r="C51" s="101"/>
      <c r="D51" s="101"/>
      <c r="E51" s="101"/>
      <c r="F51" s="101"/>
      <c r="G51" s="101"/>
      <c r="H51" s="101"/>
      <c r="I51" s="101"/>
      <c r="J51" s="101"/>
      <c r="K51" s="101"/>
      <c r="L51" s="101"/>
      <c r="M51" s="101"/>
      <c r="N51" s="108"/>
      <c r="O51" s="101"/>
      <c r="P51" s="101"/>
      <c r="Q51" s="101"/>
      <c r="R51" s="101"/>
      <c r="S51" s="101"/>
      <c r="T51" s="101"/>
      <c r="U51" s="101"/>
      <c r="V51" s="148"/>
      <c r="W51" s="149"/>
      <c r="X51" s="149"/>
      <c r="Y51" s="101"/>
      <c r="Z51" s="101"/>
    </row>
    <row r="52" spans="2:58" ht="20.25" customHeight="1" x14ac:dyDescent="0.15">
      <c r="C52" s="110"/>
      <c r="D52" s="110"/>
      <c r="T52" s="110"/>
      <c r="AJ52" s="155"/>
      <c r="AK52" s="156"/>
      <c r="AL52" s="156"/>
      <c r="BE52" s="156"/>
    </row>
    <row r="53" spans="2:58" ht="20.25" customHeight="1" x14ac:dyDescent="0.15">
      <c r="C53" s="110"/>
      <c r="D53" s="110"/>
      <c r="U53" s="110"/>
      <c r="AK53" s="155"/>
      <c r="AL53" s="156"/>
      <c r="AM53" s="156"/>
      <c r="BF53" s="156"/>
    </row>
    <row r="54" spans="2:58" ht="20.25" customHeight="1" x14ac:dyDescent="0.15">
      <c r="D54" s="110"/>
      <c r="U54" s="110"/>
      <c r="AK54" s="155"/>
      <c r="AL54" s="156"/>
      <c r="AM54" s="156"/>
      <c r="BF54" s="156"/>
    </row>
    <row r="55" spans="2:58" ht="20.25" customHeight="1" x14ac:dyDescent="0.15">
      <c r="C55" s="110"/>
      <c r="D55" s="110"/>
      <c r="U55" s="110"/>
      <c r="AK55" s="155"/>
      <c r="AL55" s="156"/>
      <c r="AM55" s="156"/>
      <c r="BF55" s="156"/>
    </row>
    <row r="56" spans="2:58" ht="20.25" customHeight="1" x14ac:dyDescent="0.15">
      <c r="C56" s="155"/>
      <c r="D56" s="155"/>
      <c r="E56" s="155"/>
      <c r="F56" s="155"/>
      <c r="G56" s="155"/>
      <c r="H56" s="155"/>
      <c r="I56" s="155"/>
      <c r="J56" s="155"/>
      <c r="K56" s="155"/>
      <c r="L56" s="155"/>
      <c r="M56" s="155"/>
      <c r="N56" s="155"/>
      <c r="O56" s="155"/>
      <c r="P56" s="155"/>
      <c r="Q56" s="155"/>
      <c r="R56" s="155"/>
      <c r="S56" s="155"/>
      <c r="T56" s="155"/>
      <c r="U56" s="156"/>
      <c r="V56" s="156"/>
      <c r="W56" s="155"/>
      <c r="X56" s="155"/>
      <c r="Y56" s="155"/>
      <c r="Z56" s="155"/>
      <c r="AA56" s="155"/>
      <c r="AB56" s="155"/>
      <c r="AC56" s="155"/>
      <c r="AD56" s="155"/>
      <c r="AE56" s="155"/>
      <c r="AF56" s="155"/>
      <c r="AG56" s="155"/>
      <c r="AH56" s="155"/>
      <c r="AI56" s="155"/>
      <c r="AJ56" s="155"/>
      <c r="AK56" s="155"/>
      <c r="AL56" s="156"/>
      <c r="AM56" s="156"/>
      <c r="BF56" s="156"/>
    </row>
    <row r="57" spans="2:58" ht="20.25" customHeight="1" x14ac:dyDescent="0.15">
      <c r="C57" s="155"/>
      <c r="D57" s="155"/>
      <c r="E57" s="155"/>
      <c r="F57" s="155"/>
      <c r="G57" s="155"/>
      <c r="H57" s="155"/>
      <c r="I57" s="155"/>
      <c r="J57" s="155"/>
      <c r="K57" s="155"/>
      <c r="L57" s="155"/>
      <c r="M57" s="155"/>
      <c r="N57" s="155"/>
      <c r="O57" s="155"/>
      <c r="P57" s="155"/>
      <c r="Q57" s="155"/>
      <c r="R57" s="155"/>
      <c r="S57" s="155"/>
      <c r="T57" s="155"/>
      <c r="U57" s="156"/>
      <c r="V57" s="156"/>
      <c r="W57" s="155"/>
      <c r="X57" s="155"/>
      <c r="Y57" s="155"/>
      <c r="Z57" s="155"/>
      <c r="AA57" s="155"/>
      <c r="AB57" s="155"/>
      <c r="AC57" s="155"/>
      <c r="AD57" s="155"/>
      <c r="AE57" s="155"/>
      <c r="AF57" s="155"/>
      <c r="AG57" s="155"/>
      <c r="AH57" s="155"/>
      <c r="AI57" s="155"/>
      <c r="AJ57" s="155"/>
      <c r="AK57" s="155"/>
      <c r="AL57" s="156"/>
      <c r="AM57" s="156"/>
      <c r="BF57" s="156"/>
    </row>
  </sheetData>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7"/>
  <conditionalFormatting sqref="C45:F45">
    <cfRule type="expression" dxfId="7" priority="2">
      <formula>INDIRECT(ADDRESS(ROW(),COLUMN()))=TRUNC(INDIRECT(ADDRESS(ROW(),COLUMN())))</formula>
    </cfRule>
  </conditionalFormatting>
  <conditionalFormatting sqref="E36:Q40">
    <cfRule type="expression" dxfId="6" priority="1">
      <formula>INDIRECT(ADDRESS(ROW(),COLUMN()))=TRUNC(INDIRECT(ADDRESS(ROW(),COLUMN())))</formula>
    </cfRule>
  </conditionalFormatting>
  <conditionalFormatting sqref="AU14:AX31">
    <cfRule type="expression" dxfId="5" priority="3">
      <formula>INDIRECT(ADDRESS(ROW(),COLUMN()))=TRUNC(INDIRECT(ADDRESS(ROW(),COLUMN())))</formula>
    </cfRule>
  </conditionalFormatting>
  <dataValidations count="7">
    <dataValidation allowBlank="1" showInputMessage="1" showErrorMessage="1" error="入力可能範囲　32～40" sqref="AZ6" xr:uid="{3F6BBC3A-571D-4F41-836A-C67631933FCF}"/>
    <dataValidation type="list" allowBlank="1" showInputMessage="1" sqref="E14:F31" xr:uid="{171922D4-694C-43E9-8D7F-C09368EFABAE}">
      <formula1>"A, B, C, D"</formula1>
    </dataValidation>
    <dataValidation type="list" allowBlank="1" showInputMessage="1" showErrorMessage="1" sqref="AZ4:BC4" xr:uid="{79556982-E018-46E4-ADF5-F4F4527F3EF5}">
      <formula1>"予定,実績,予定・実績"</formula1>
    </dataValidation>
    <dataValidation type="list" errorStyle="warning" allowBlank="1" showInputMessage="1" error="リストにない場合のみ、入力してください。" sqref="G14:K31" xr:uid="{1BD586A8-CB36-4B0A-994D-9F2E10AFC533}">
      <formula1>INDIRECT(C14)</formula1>
    </dataValidation>
    <dataValidation type="list" allowBlank="1" showInputMessage="1" showErrorMessage="1" sqref="AZ3" xr:uid="{3344862C-6485-49DE-BBD2-5EAA92126074}">
      <formula1>"４週,暦月"</formula1>
    </dataValidation>
    <dataValidation type="list" allowBlank="1" showInputMessage="1" showErrorMessage="1" sqref="J42:K42" xr:uid="{FC8042A3-617A-48B0-87D2-3F661900512C}">
      <formula1>"週,暦月"</formula1>
    </dataValidation>
    <dataValidation type="decimal" allowBlank="1" showInputMessage="1" showErrorMessage="1" error="入力可能範囲　32～40" sqref="AV5" xr:uid="{202839CE-CD71-4B6F-BCFF-51F1E3A0F2C5}">
      <formula1>32</formula1>
      <formula2>40</formula2>
    </dataValidation>
  </dataValidations>
  <pageMargins left="0.7" right="0.7" top="0.75" bottom="0.75" header="0.3" footer="0.3"/>
  <pageSetup paperSize="9" scale="28" orientation="portrait" r:id="rId1"/>
  <extLst>
    <ext xmlns:x14="http://schemas.microsoft.com/office/spreadsheetml/2009/9/main" uri="{CCE6A557-97BC-4b89-ADB6-D9C93CAAB3DF}">
      <x14:dataValidations xmlns:xm="http://schemas.microsoft.com/office/excel/2006/main" count="2">
        <x14:dataValidation type="list" allowBlank="1" showInputMessage="1" xr:uid="{CD93B3CC-91FD-49DC-93BF-32CD265F0FFE}">
          <x14:formula1>
            <xm:f>プルダウンリスト!$C$15:$K$15</xm:f>
          </x14:formula1>
          <xm:sqref>C14:D14 C16:D31 C15:D15</xm:sqref>
        </x14:dataValidation>
        <x14:dataValidation type="list" allowBlank="1" showInputMessage="1" showErrorMessage="1" xr:uid="{1DD70EE3-8162-4BA0-8726-FB190E7B5E07}">
          <x14:formula1>
            <xm:f>プルダウンリスト!$C$4:$C$5</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E0FEA-64BC-4F8D-B0C5-6921CF2BE74D}">
  <dimension ref="B1:BF139"/>
  <sheetViews>
    <sheetView view="pageBreakPreview" topLeftCell="B1" zoomScale="74" zoomScaleNormal="100" zoomScaleSheetLayoutView="74" workbookViewId="0">
      <selection activeCell="AM2" sqref="AM2:BA2"/>
    </sheetView>
  </sheetViews>
  <sheetFormatPr defaultColWidth="4.5" defaultRowHeight="14.25" x14ac:dyDescent="0.15"/>
  <cols>
    <col min="1" max="1" width="1.375" style="109" customWidth="1"/>
    <col min="2" max="56" width="5.625" style="109" customWidth="1"/>
    <col min="57" max="16384" width="4.5" style="109"/>
  </cols>
  <sheetData>
    <row r="1" spans="2:57" s="78" customFormat="1" ht="20.25" customHeight="1" x14ac:dyDescent="0.15">
      <c r="C1" s="79" t="s">
        <v>330</v>
      </c>
      <c r="D1" s="79"/>
      <c r="G1" s="80" t="s">
        <v>331</v>
      </c>
      <c r="J1" s="79"/>
      <c r="K1" s="79"/>
      <c r="L1" s="79"/>
      <c r="M1" s="79"/>
      <c r="AK1" s="81" t="s">
        <v>332</v>
      </c>
      <c r="AL1" s="81" t="s">
        <v>333</v>
      </c>
      <c r="AM1" s="431" t="s">
        <v>334</v>
      </c>
      <c r="AN1" s="431"/>
      <c r="AO1" s="431"/>
      <c r="AP1" s="431"/>
      <c r="AQ1" s="431"/>
      <c r="AR1" s="431"/>
      <c r="AS1" s="431"/>
      <c r="AT1" s="431"/>
      <c r="AU1" s="431"/>
      <c r="AV1" s="431"/>
      <c r="AW1" s="431"/>
      <c r="AX1" s="431"/>
      <c r="AY1" s="431"/>
      <c r="AZ1" s="431"/>
      <c r="BA1" s="431"/>
      <c r="BB1" s="82" t="s">
        <v>335</v>
      </c>
    </row>
    <row r="2" spans="2:57" s="84" customFormat="1" ht="20.25" customHeight="1" x14ac:dyDescent="0.15">
      <c r="D2" s="80"/>
      <c r="H2" s="80"/>
      <c r="I2" s="81"/>
      <c r="J2" s="81"/>
      <c r="K2" s="81"/>
      <c r="L2" s="81"/>
      <c r="M2" s="81"/>
      <c r="T2" s="81" t="s">
        <v>336</v>
      </c>
      <c r="U2" s="432">
        <v>7</v>
      </c>
      <c r="V2" s="432"/>
      <c r="W2" s="81" t="s">
        <v>333</v>
      </c>
      <c r="X2" s="433">
        <f>IF(U2=0,"",YEAR(DATE(2018+U2,1,1)))</f>
        <v>2025</v>
      </c>
      <c r="Y2" s="433"/>
      <c r="Z2" s="84" t="s">
        <v>337</v>
      </c>
      <c r="AA2" s="84" t="s">
        <v>338</v>
      </c>
      <c r="AB2" s="432">
        <v>6</v>
      </c>
      <c r="AC2" s="432"/>
      <c r="AD2" s="84" t="s">
        <v>339</v>
      </c>
      <c r="AJ2" s="82"/>
      <c r="AK2" s="81" t="s">
        <v>340</v>
      </c>
      <c r="AL2" s="81" t="s">
        <v>333</v>
      </c>
      <c r="AM2" s="432"/>
      <c r="AN2" s="432"/>
      <c r="AO2" s="432"/>
      <c r="AP2" s="432"/>
      <c r="AQ2" s="432"/>
      <c r="AR2" s="432"/>
      <c r="AS2" s="432"/>
      <c r="AT2" s="432"/>
      <c r="AU2" s="432"/>
      <c r="AV2" s="432"/>
      <c r="AW2" s="432"/>
      <c r="AX2" s="432"/>
      <c r="AY2" s="432"/>
      <c r="AZ2" s="432"/>
      <c r="BA2" s="432"/>
      <c r="BB2" s="82" t="s">
        <v>335</v>
      </c>
      <c r="BC2" s="81"/>
      <c r="BD2" s="81"/>
      <c r="BE2" s="81"/>
    </row>
    <row r="3" spans="2:57" s="84" customFormat="1" ht="20.25" customHeight="1" x14ac:dyDescent="0.15">
      <c r="D3" s="80"/>
      <c r="H3" s="80"/>
      <c r="I3" s="81"/>
      <c r="J3" s="81"/>
      <c r="K3" s="81"/>
      <c r="L3" s="81"/>
      <c r="M3" s="81"/>
      <c r="T3" s="87"/>
      <c r="U3" s="88"/>
      <c r="V3" s="88"/>
      <c r="W3" s="89"/>
      <c r="X3" s="88"/>
      <c r="Y3" s="88"/>
      <c r="Z3" s="90"/>
      <c r="AA3" s="90"/>
      <c r="AB3" s="88"/>
      <c r="AC3" s="88"/>
      <c r="AD3" s="91"/>
      <c r="AJ3" s="82"/>
      <c r="AK3" s="81"/>
      <c r="AL3" s="81"/>
      <c r="AM3" s="92"/>
      <c r="AN3" s="92"/>
      <c r="AO3" s="92"/>
      <c r="AP3" s="92"/>
      <c r="AQ3" s="92"/>
      <c r="AR3" s="92"/>
      <c r="AS3" s="92"/>
      <c r="AT3" s="92"/>
      <c r="AU3" s="92"/>
      <c r="AV3" s="92"/>
      <c r="AW3" s="92"/>
      <c r="AX3" s="92"/>
      <c r="AY3" s="93" t="s">
        <v>341</v>
      </c>
      <c r="AZ3" s="434" t="s">
        <v>342</v>
      </c>
      <c r="BA3" s="434"/>
      <c r="BB3" s="434"/>
      <c r="BC3" s="434"/>
      <c r="BD3" s="81"/>
      <c r="BE3" s="81"/>
    </row>
    <row r="4" spans="2:57" s="84" customFormat="1" ht="20.25" customHeight="1" x14ac:dyDescent="0.15">
      <c r="B4" s="94"/>
      <c r="C4" s="94"/>
      <c r="D4" s="94"/>
      <c r="E4" s="94"/>
      <c r="F4" s="94"/>
      <c r="G4" s="94"/>
      <c r="H4" s="94"/>
      <c r="I4" s="94"/>
      <c r="J4" s="95"/>
      <c r="K4" s="96"/>
      <c r="L4" s="96"/>
      <c r="M4" s="96"/>
      <c r="N4" s="96"/>
      <c r="O4" s="96"/>
      <c r="P4" s="97"/>
      <c r="Q4" s="96"/>
      <c r="R4" s="96"/>
      <c r="Z4" s="90"/>
      <c r="AA4" s="90"/>
      <c r="AB4" s="88"/>
      <c r="AC4" s="88"/>
      <c r="AD4" s="91"/>
      <c r="AJ4" s="82"/>
      <c r="AK4" s="81"/>
      <c r="AL4" s="81"/>
      <c r="AM4" s="92"/>
      <c r="AN4" s="92"/>
      <c r="AO4" s="92"/>
      <c r="AP4" s="92"/>
      <c r="AQ4" s="92"/>
      <c r="AR4" s="92"/>
      <c r="AS4" s="92"/>
      <c r="AT4" s="92"/>
      <c r="AU4" s="92"/>
      <c r="AV4" s="92"/>
      <c r="AW4" s="92"/>
      <c r="AX4" s="92"/>
      <c r="AY4" s="93" t="s">
        <v>343</v>
      </c>
      <c r="AZ4" s="434" t="s">
        <v>344</v>
      </c>
      <c r="BA4" s="434"/>
      <c r="BB4" s="434"/>
      <c r="BC4" s="434"/>
      <c r="BD4" s="81"/>
      <c r="BE4" s="81"/>
    </row>
    <row r="5" spans="2:57" s="84" customFormat="1" ht="20.25" customHeight="1" x14ac:dyDescent="0.15">
      <c r="B5" s="98"/>
      <c r="C5" s="98"/>
      <c r="D5" s="98"/>
      <c r="E5" s="98"/>
      <c r="F5" s="98"/>
      <c r="G5" s="98"/>
      <c r="H5" s="98"/>
      <c r="I5" s="98"/>
      <c r="J5" s="96"/>
      <c r="K5" s="99"/>
      <c r="L5" s="100"/>
      <c r="M5" s="100"/>
      <c r="N5" s="100"/>
      <c r="O5" s="100"/>
      <c r="P5" s="98"/>
      <c r="Q5" s="94"/>
      <c r="R5" s="94"/>
      <c r="S5" s="78"/>
      <c r="Z5" s="90"/>
      <c r="AA5" s="90"/>
      <c r="AB5" s="88"/>
      <c r="AC5" s="88"/>
      <c r="AD5" s="78"/>
      <c r="AE5" s="78"/>
      <c r="AF5" s="78"/>
      <c r="AG5" s="78"/>
      <c r="AJ5" s="78" t="s">
        <v>345</v>
      </c>
      <c r="AK5" s="78"/>
      <c r="AL5" s="78"/>
      <c r="AM5" s="78"/>
      <c r="AN5" s="78"/>
      <c r="AO5" s="78"/>
      <c r="AP5" s="78"/>
      <c r="AQ5" s="78"/>
      <c r="AR5" s="94"/>
      <c r="AS5" s="94"/>
      <c r="AT5" s="101"/>
      <c r="AU5" s="78"/>
      <c r="AV5" s="435"/>
      <c r="AW5" s="436"/>
      <c r="AX5" s="101" t="s">
        <v>346</v>
      </c>
      <c r="AY5" s="78"/>
      <c r="AZ5" s="435"/>
      <c r="BA5" s="436"/>
      <c r="BB5" s="101" t="s">
        <v>347</v>
      </c>
      <c r="BC5" s="78"/>
      <c r="BE5" s="81"/>
    </row>
    <row r="6" spans="2:57" s="84" customFormat="1" ht="20.25" customHeight="1" x14ac:dyDescent="0.15">
      <c r="B6" s="98"/>
      <c r="C6" s="98"/>
      <c r="D6" s="98"/>
      <c r="E6" s="98"/>
      <c r="F6" s="98"/>
      <c r="G6" s="98"/>
      <c r="H6" s="98"/>
      <c r="I6" s="98"/>
      <c r="J6" s="96"/>
      <c r="K6" s="99"/>
      <c r="L6" s="100"/>
      <c r="M6" s="100"/>
      <c r="N6" s="100"/>
      <c r="O6" s="100"/>
      <c r="P6" s="98"/>
      <c r="Q6" s="94"/>
      <c r="R6" s="94"/>
      <c r="S6" s="78"/>
      <c r="Z6" s="90"/>
      <c r="AA6" s="90"/>
      <c r="AB6" s="88"/>
      <c r="AC6" s="88"/>
      <c r="AD6" s="78"/>
      <c r="AE6" s="78"/>
      <c r="AF6" s="78"/>
      <c r="AG6" s="78"/>
      <c r="AJ6" s="78"/>
      <c r="AK6" s="78"/>
      <c r="AL6" s="78"/>
      <c r="AM6" s="78"/>
      <c r="AN6" s="78"/>
      <c r="AO6" s="78"/>
      <c r="AP6" s="78"/>
      <c r="AQ6" s="78" t="s">
        <v>348</v>
      </c>
      <c r="AR6" s="78"/>
      <c r="AS6" s="102"/>
      <c r="AT6" s="102"/>
      <c r="AU6" s="102"/>
      <c r="AV6" s="78"/>
      <c r="AW6" s="78"/>
      <c r="AX6" s="103"/>
      <c r="AY6" s="78"/>
      <c r="AZ6" s="435"/>
      <c r="BA6" s="436"/>
      <c r="BB6" s="101" t="s">
        <v>349</v>
      </c>
      <c r="BC6" s="78"/>
      <c r="BE6" s="81"/>
    </row>
    <row r="7" spans="2:57" s="84" customFormat="1" ht="20.25" customHeight="1" x14ac:dyDescent="0.15">
      <c r="B7" s="98"/>
      <c r="C7" s="98"/>
      <c r="D7" s="98"/>
      <c r="E7" s="98"/>
      <c r="F7" s="98"/>
      <c r="G7" s="98"/>
      <c r="H7" s="98"/>
      <c r="I7" s="98"/>
      <c r="J7" s="98"/>
      <c r="K7" s="104"/>
      <c r="L7" s="104"/>
      <c r="M7" s="104"/>
      <c r="N7" s="98"/>
      <c r="O7" s="105"/>
      <c r="P7" s="106"/>
      <c r="Q7" s="106"/>
      <c r="R7" s="107"/>
      <c r="S7" s="102"/>
      <c r="Z7" s="90"/>
      <c r="AA7" s="90"/>
      <c r="AB7" s="88"/>
      <c r="AC7" s="88"/>
      <c r="AD7" s="101"/>
      <c r="AE7" s="78"/>
      <c r="AF7" s="78"/>
      <c r="AG7" s="78"/>
      <c r="AL7" s="78"/>
      <c r="AM7" s="78"/>
      <c r="AN7" s="108"/>
      <c r="AO7" s="103"/>
      <c r="AP7" s="103"/>
      <c r="AQ7" s="102"/>
      <c r="AR7" s="102"/>
      <c r="AS7" s="102"/>
      <c r="AT7" s="102"/>
      <c r="AU7" s="102"/>
      <c r="AV7" s="102"/>
      <c r="AW7" s="78" t="s">
        <v>350</v>
      </c>
      <c r="AX7" s="78"/>
      <c r="AY7" s="78"/>
      <c r="AZ7" s="437">
        <f>DAY(EOMONTH(DATE(X2,AB2,1),0))</f>
        <v>30</v>
      </c>
      <c r="BA7" s="438"/>
      <c r="BB7" s="101" t="s">
        <v>351</v>
      </c>
      <c r="BE7" s="81"/>
    </row>
    <row r="8" spans="2:57" ht="5.0999999999999996" customHeight="1" thickBot="1" x14ac:dyDescent="0.2">
      <c r="C8" s="110"/>
      <c r="D8" s="110"/>
      <c r="S8" s="110"/>
      <c r="AJ8" s="110"/>
      <c r="BC8" s="111"/>
      <c r="BD8" s="111"/>
      <c r="BE8" s="111"/>
    </row>
    <row r="9" spans="2:57" ht="20.25" customHeight="1" thickBot="1" x14ac:dyDescent="0.2">
      <c r="B9" s="439" t="s">
        <v>352</v>
      </c>
      <c r="C9" s="442" t="s">
        <v>353</v>
      </c>
      <c r="D9" s="443"/>
      <c r="E9" s="448" t="s">
        <v>354</v>
      </c>
      <c r="F9" s="443"/>
      <c r="G9" s="448" t="s">
        <v>355</v>
      </c>
      <c r="H9" s="442"/>
      <c r="I9" s="442"/>
      <c r="J9" s="442"/>
      <c r="K9" s="443"/>
      <c r="L9" s="448" t="s">
        <v>356</v>
      </c>
      <c r="M9" s="442"/>
      <c r="N9" s="442"/>
      <c r="O9" s="451"/>
      <c r="P9" s="454" t="s">
        <v>357</v>
      </c>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5"/>
      <c r="AQ9" s="455"/>
      <c r="AR9" s="455"/>
      <c r="AS9" s="455"/>
      <c r="AT9" s="455"/>
      <c r="AU9" s="456" t="str">
        <f>IF(AZ3="４週","(10)1～4週目の勤務時間数合計","(11)1か月の勤務時間数合計")</f>
        <v>(11)1か月の勤務時間数合計</v>
      </c>
      <c r="AV9" s="457"/>
      <c r="AW9" s="456" t="s">
        <v>358</v>
      </c>
      <c r="AX9" s="457"/>
      <c r="AY9" s="464" t="s">
        <v>359</v>
      </c>
      <c r="AZ9" s="464"/>
      <c r="BA9" s="464"/>
      <c r="BB9" s="464"/>
      <c r="BC9" s="464"/>
      <c r="BD9" s="464"/>
    </row>
    <row r="10" spans="2:57" ht="20.25" customHeight="1" thickBot="1" x14ac:dyDescent="0.2">
      <c r="B10" s="440"/>
      <c r="C10" s="444"/>
      <c r="D10" s="445"/>
      <c r="E10" s="449"/>
      <c r="F10" s="445"/>
      <c r="G10" s="449"/>
      <c r="H10" s="444"/>
      <c r="I10" s="444"/>
      <c r="J10" s="444"/>
      <c r="K10" s="445"/>
      <c r="L10" s="449"/>
      <c r="M10" s="444"/>
      <c r="N10" s="444"/>
      <c r="O10" s="452"/>
      <c r="P10" s="466" t="s">
        <v>360</v>
      </c>
      <c r="Q10" s="467"/>
      <c r="R10" s="467"/>
      <c r="S10" s="467"/>
      <c r="T10" s="467"/>
      <c r="U10" s="467"/>
      <c r="V10" s="468"/>
      <c r="W10" s="466" t="s">
        <v>361</v>
      </c>
      <c r="X10" s="467"/>
      <c r="Y10" s="467"/>
      <c r="Z10" s="467"/>
      <c r="AA10" s="467"/>
      <c r="AB10" s="467"/>
      <c r="AC10" s="468"/>
      <c r="AD10" s="466" t="s">
        <v>362</v>
      </c>
      <c r="AE10" s="467"/>
      <c r="AF10" s="467"/>
      <c r="AG10" s="467"/>
      <c r="AH10" s="467"/>
      <c r="AI10" s="467"/>
      <c r="AJ10" s="468"/>
      <c r="AK10" s="466" t="s">
        <v>363</v>
      </c>
      <c r="AL10" s="467"/>
      <c r="AM10" s="467"/>
      <c r="AN10" s="467"/>
      <c r="AO10" s="467"/>
      <c r="AP10" s="467"/>
      <c r="AQ10" s="468"/>
      <c r="AR10" s="466" t="s">
        <v>364</v>
      </c>
      <c r="AS10" s="467"/>
      <c r="AT10" s="468"/>
      <c r="AU10" s="458"/>
      <c r="AV10" s="459"/>
      <c r="AW10" s="458"/>
      <c r="AX10" s="459"/>
      <c r="AY10" s="464"/>
      <c r="AZ10" s="464"/>
      <c r="BA10" s="464"/>
      <c r="BB10" s="464"/>
      <c r="BC10" s="464"/>
      <c r="BD10" s="464"/>
    </row>
    <row r="11" spans="2:57" ht="20.25" customHeight="1" thickBot="1" x14ac:dyDescent="0.2">
      <c r="B11" s="440"/>
      <c r="C11" s="444"/>
      <c r="D11" s="445"/>
      <c r="E11" s="449"/>
      <c r="F11" s="445"/>
      <c r="G11" s="449"/>
      <c r="H11" s="444"/>
      <c r="I11" s="444"/>
      <c r="J11" s="444"/>
      <c r="K11" s="445"/>
      <c r="L11" s="449"/>
      <c r="M11" s="444"/>
      <c r="N11" s="444"/>
      <c r="O11" s="452"/>
      <c r="P11" s="114">
        <f>DAY(DATE($X$2,$AB$2,1))</f>
        <v>1</v>
      </c>
      <c r="Q11" s="115">
        <f>DAY(DATE($X$2,$AB$2,2))</f>
        <v>2</v>
      </c>
      <c r="R11" s="115">
        <f>DAY(DATE($X$2,$AB$2,3))</f>
        <v>3</v>
      </c>
      <c r="S11" s="115">
        <f>DAY(DATE($X$2,$AB$2,4))</f>
        <v>4</v>
      </c>
      <c r="T11" s="115">
        <f>DAY(DATE($X$2,$AB$2,5))</f>
        <v>5</v>
      </c>
      <c r="U11" s="115">
        <f>DAY(DATE($X$2,$AB$2,6))</f>
        <v>6</v>
      </c>
      <c r="V11" s="116">
        <f>DAY(DATE($X$2,$AB$2,7))</f>
        <v>7</v>
      </c>
      <c r="W11" s="114">
        <f>DAY(DATE($X$2,$AB$2,8))</f>
        <v>8</v>
      </c>
      <c r="X11" s="115">
        <f>DAY(DATE($X$2,$AB$2,9))</f>
        <v>9</v>
      </c>
      <c r="Y11" s="115">
        <f>DAY(DATE($X$2,$AB$2,10))</f>
        <v>10</v>
      </c>
      <c r="Z11" s="115">
        <f>DAY(DATE($X$2,$AB$2,11))</f>
        <v>11</v>
      </c>
      <c r="AA11" s="115">
        <f>DAY(DATE($X$2,$AB$2,12))</f>
        <v>12</v>
      </c>
      <c r="AB11" s="115">
        <f>DAY(DATE($X$2,$AB$2,13))</f>
        <v>13</v>
      </c>
      <c r="AC11" s="116">
        <f>DAY(DATE($X$2,$AB$2,14))</f>
        <v>14</v>
      </c>
      <c r="AD11" s="114">
        <f>DAY(DATE($X$2,$AB$2,15))</f>
        <v>15</v>
      </c>
      <c r="AE11" s="115">
        <f>DAY(DATE($X$2,$AB$2,16))</f>
        <v>16</v>
      </c>
      <c r="AF11" s="115">
        <f>DAY(DATE($X$2,$AB$2,17))</f>
        <v>17</v>
      </c>
      <c r="AG11" s="115">
        <f>DAY(DATE($X$2,$AB$2,18))</f>
        <v>18</v>
      </c>
      <c r="AH11" s="115">
        <f>DAY(DATE($X$2,$AB$2,19))</f>
        <v>19</v>
      </c>
      <c r="AI11" s="115">
        <f>DAY(DATE($X$2,$AB$2,20))</f>
        <v>20</v>
      </c>
      <c r="AJ11" s="116">
        <f>DAY(DATE($X$2,$AB$2,21))</f>
        <v>21</v>
      </c>
      <c r="AK11" s="114">
        <f>DAY(DATE($X$2,$AB$2,22))</f>
        <v>22</v>
      </c>
      <c r="AL11" s="115">
        <f>DAY(DATE($X$2,$AB$2,23))</f>
        <v>23</v>
      </c>
      <c r="AM11" s="115">
        <f>DAY(DATE($X$2,$AB$2,24))</f>
        <v>24</v>
      </c>
      <c r="AN11" s="115">
        <f>DAY(DATE($X$2,$AB$2,25))</f>
        <v>25</v>
      </c>
      <c r="AO11" s="115">
        <f>DAY(DATE($X$2,$AB$2,26))</f>
        <v>26</v>
      </c>
      <c r="AP11" s="115">
        <f>DAY(DATE($X$2,$AB$2,27))</f>
        <v>27</v>
      </c>
      <c r="AQ11" s="116">
        <f>DAY(DATE($X$2,$AB$2,28))</f>
        <v>28</v>
      </c>
      <c r="AR11" s="114">
        <f>IF(AZ3="暦月",IF(DAY(DATE($X$2,$AB$2,29))=29,29,""),"")</f>
        <v>29</v>
      </c>
      <c r="AS11" s="115">
        <f>IF(AZ3="暦月",IF(DAY(DATE($X$2,$AB$2,30))=30,30,""),"")</f>
        <v>30</v>
      </c>
      <c r="AT11" s="116" t="str">
        <f>IF(AZ3="暦月",IF(DAY(DATE($X$2,$AB$2,31))=31,31,""),"")</f>
        <v/>
      </c>
      <c r="AU11" s="458"/>
      <c r="AV11" s="459"/>
      <c r="AW11" s="458"/>
      <c r="AX11" s="459"/>
      <c r="AY11" s="464"/>
      <c r="AZ11" s="464"/>
      <c r="BA11" s="464"/>
      <c r="BB11" s="464"/>
      <c r="BC11" s="464"/>
      <c r="BD11" s="464"/>
    </row>
    <row r="12" spans="2:57" ht="20.25" hidden="1" customHeight="1" x14ac:dyDescent="0.15">
      <c r="B12" s="440"/>
      <c r="C12" s="444"/>
      <c r="D12" s="445"/>
      <c r="E12" s="449"/>
      <c r="F12" s="445"/>
      <c r="G12" s="449"/>
      <c r="H12" s="444"/>
      <c r="I12" s="444"/>
      <c r="J12" s="444"/>
      <c r="K12" s="445"/>
      <c r="L12" s="449"/>
      <c r="M12" s="444"/>
      <c r="N12" s="444"/>
      <c r="O12" s="452"/>
      <c r="P12" s="114">
        <f>WEEKDAY(DATE($X$2,$AB$2,1))</f>
        <v>1</v>
      </c>
      <c r="Q12" s="115">
        <f>WEEKDAY(DATE($X$2,$AB$2,2))</f>
        <v>2</v>
      </c>
      <c r="R12" s="115">
        <f>WEEKDAY(DATE($X$2,$AB$2,3))</f>
        <v>3</v>
      </c>
      <c r="S12" s="115">
        <f>WEEKDAY(DATE($X$2,$AB$2,4))</f>
        <v>4</v>
      </c>
      <c r="T12" s="115">
        <f>WEEKDAY(DATE($X$2,$AB$2,5))</f>
        <v>5</v>
      </c>
      <c r="U12" s="115">
        <f>WEEKDAY(DATE($X$2,$AB$2,6))</f>
        <v>6</v>
      </c>
      <c r="V12" s="116">
        <f>WEEKDAY(DATE($X$2,$AB$2,7))</f>
        <v>7</v>
      </c>
      <c r="W12" s="114">
        <f>WEEKDAY(DATE($X$2,$AB$2,8))</f>
        <v>1</v>
      </c>
      <c r="X12" s="115">
        <f>WEEKDAY(DATE($X$2,$AB$2,9))</f>
        <v>2</v>
      </c>
      <c r="Y12" s="115">
        <f>WEEKDAY(DATE($X$2,$AB$2,10))</f>
        <v>3</v>
      </c>
      <c r="Z12" s="115">
        <f>WEEKDAY(DATE($X$2,$AB$2,11))</f>
        <v>4</v>
      </c>
      <c r="AA12" s="115">
        <f>WEEKDAY(DATE($X$2,$AB$2,12))</f>
        <v>5</v>
      </c>
      <c r="AB12" s="115">
        <f>WEEKDAY(DATE($X$2,$AB$2,13))</f>
        <v>6</v>
      </c>
      <c r="AC12" s="116">
        <f>WEEKDAY(DATE($X$2,$AB$2,14))</f>
        <v>7</v>
      </c>
      <c r="AD12" s="114">
        <f>WEEKDAY(DATE($X$2,$AB$2,15))</f>
        <v>1</v>
      </c>
      <c r="AE12" s="115">
        <f>WEEKDAY(DATE($X$2,$AB$2,16))</f>
        <v>2</v>
      </c>
      <c r="AF12" s="115">
        <f>WEEKDAY(DATE($X$2,$AB$2,17))</f>
        <v>3</v>
      </c>
      <c r="AG12" s="115">
        <f>WEEKDAY(DATE($X$2,$AB$2,18))</f>
        <v>4</v>
      </c>
      <c r="AH12" s="115">
        <f>WEEKDAY(DATE($X$2,$AB$2,19))</f>
        <v>5</v>
      </c>
      <c r="AI12" s="115">
        <f>WEEKDAY(DATE($X$2,$AB$2,20))</f>
        <v>6</v>
      </c>
      <c r="AJ12" s="116">
        <f>WEEKDAY(DATE($X$2,$AB$2,21))</f>
        <v>7</v>
      </c>
      <c r="AK12" s="114">
        <f>WEEKDAY(DATE($X$2,$AB$2,22))</f>
        <v>1</v>
      </c>
      <c r="AL12" s="115">
        <f>WEEKDAY(DATE($X$2,$AB$2,23))</f>
        <v>2</v>
      </c>
      <c r="AM12" s="115">
        <f>WEEKDAY(DATE($X$2,$AB$2,24))</f>
        <v>3</v>
      </c>
      <c r="AN12" s="115">
        <f>WEEKDAY(DATE($X$2,$AB$2,25))</f>
        <v>4</v>
      </c>
      <c r="AO12" s="115">
        <f>WEEKDAY(DATE($X$2,$AB$2,26))</f>
        <v>5</v>
      </c>
      <c r="AP12" s="115">
        <f>WEEKDAY(DATE($X$2,$AB$2,27))</f>
        <v>6</v>
      </c>
      <c r="AQ12" s="116">
        <f>WEEKDAY(DATE($X$2,$AB$2,28))</f>
        <v>7</v>
      </c>
      <c r="AR12" s="114">
        <f>IF(AR11=29,WEEKDAY(DATE($X$2,$AB$2,29)),0)</f>
        <v>1</v>
      </c>
      <c r="AS12" s="115">
        <f>IF(AS11=30,WEEKDAY(DATE($X$2,$AB$2,30)),0)</f>
        <v>2</v>
      </c>
      <c r="AT12" s="116">
        <f>IF(AT11=31,WEEKDAY(DATE($X$2,$AB$2,31)),0)</f>
        <v>0</v>
      </c>
      <c r="AU12" s="460"/>
      <c r="AV12" s="461"/>
      <c r="AW12" s="460"/>
      <c r="AX12" s="461"/>
      <c r="AY12" s="465"/>
      <c r="AZ12" s="465"/>
      <c r="BA12" s="465"/>
      <c r="BB12" s="465"/>
      <c r="BC12" s="465"/>
      <c r="BD12" s="465"/>
    </row>
    <row r="13" spans="2:57" ht="20.25" customHeight="1" thickBot="1" x14ac:dyDescent="0.2">
      <c r="B13" s="441"/>
      <c r="C13" s="446"/>
      <c r="D13" s="447"/>
      <c r="E13" s="450"/>
      <c r="F13" s="447"/>
      <c r="G13" s="450"/>
      <c r="H13" s="446"/>
      <c r="I13" s="446"/>
      <c r="J13" s="446"/>
      <c r="K13" s="447"/>
      <c r="L13" s="450"/>
      <c r="M13" s="446"/>
      <c r="N13" s="446"/>
      <c r="O13" s="453"/>
      <c r="P13" s="117" t="str">
        <f>IF(P12=1,"日",IF(P12=2,"月",IF(P12=3,"火",IF(P12=4,"水",IF(P12=5,"木",IF(P12=6,"金","土"))))))</f>
        <v>日</v>
      </c>
      <c r="Q13" s="118" t="str">
        <f t="shared" ref="Q13:AQ13" si="0">IF(Q12=1,"日",IF(Q12=2,"月",IF(Q12=3,"火",IF(Q12=4,"水",IF(Q12=5,"木",IF(Q12=6,"金","土"))))))</f>
        <v>月</v>
      </c>
      <c r="R13" s="118" t="str">
        <f t="shared" si="0"/>
        <v>火</v>
      </c>
      <c r="S13" s="118" t="str">
        <f t="shared" si="0"/>
        <v>水</v>
      </c>
      <c r="T13" s="118" t="str">
        <f t="shared" si="0"/>
        <v>木</v>
      </c>
      <c r="U13" s="118" t="str">
        <f t="shared" si="0"/>
        <v>金</v>
      </c>
      <c r="V13" s="119" t="str">
        <f t="shared" si="0"/>
        <v>土</v>
      </c>
      <c r="W13" s="117" t="str">
        <f t="shared" si="0"/>
        <v>日</v>
      </c>
      <c r="X13" s="118" t="str">
        <f t="shared" si="0"/>
        <v>月</v>
      </c>
      <c r="Y13" s="118" t="str">
        <f t="shared" si="0"/>
        <v>火</v>
      </c>
      <c r="Z13" s="118" t="str">
        <f t="shared" si="0"/>
        <v>水</v>
      </c>
      <c r="AA13" s="118" t="str">
        <f t="shared" si="0"/>
        <v>木</v>
      </c>
      <c r="AB13" s="118" t="str">
        <f t="shared" si="0"/>
        <v>金</v>
      </c>
      <c r="AC13" s="119" t="str">
        <f t="shared" si="0"/>
        <v>土</v>
      </c>
      <c r="AD13" s="117" t="str">
        <f t="shared" si="0"/>
        <v>日</v>
      </c>
      <c r="AE13" s="118" t="str">
        <f t="shared" si="0"/>
        <v>月</v>
      </c>
      <c r="AF13" s="118" t="str">
        <f t="shared" si="0"/>
        <v>火</v>
      </c>
      <c r="AG13" s="118" t="str">
        <f t="shared" si="0"/>
        <v>水</v>
      </c>
      <c r="AH13" s="118" t="str">
        <f t="shared" si="0"/>
        <v>木</v>
      </c>
      <c r="AI13" s="118" t="str">
        <f t="shared" si="0"/>
        <v>金</v>
      </c>
      <c r="AJ13" s="119" t="str">
        <f t="shared" si="0"/>
        <v>土</v>
      </c>
      <c r="AK13" s="117" t="str">
        <f t="shared" si="0"/>
        <v>日</v>
      </c>
      <c r="AL13" s="118" t="str">
        <f t="shared" si="0"/>
        <v>月</v>
      </c>
      <c r="AM13" s="118" t="str">
        <f t="shared" si="0"/>
        <v>火</v>
      </c>
      <c r="AN13" s="118" t="str">
        <f t="shared" si="0"/>
        <v>水</v>
      </c>
      <c r="AO13" s="118" t="str">
        <f t="shared" si="0"/>
        <v>木</v>
      </c>
      <c r="AP13" s="118" t="str">
        <f t="shared" si="0"/>
        <v>金</v>
      </c>
      <c r="AQ13" s="119" t="str">
        <f t="shared" si="0"/>
        <v>土</v>
      </c>
      <c r="AR13" s="118" t="str">
        <f>IF(AR12=1,"日",IF(AR12=2,"月",IF(AR12=3,"火",IF(AR12=4,"水",IF(AR12=5,"木",IF(AR12=6,"金",IF(AR12=0,"","土")))))))</f>
        <v>日</v>
      </c>
      <c r="AS13" s="118" t="str">
        <f>IF(AS12=1,"日",IF(AS12=2,"月",IF(AS12=3,"火",IF(AS12=4,"水",IF(AS12=5,"木",IF(AS12=6,"金",IF(AS12=0,"","土")))))))</f>
        <v>月</v>
      </c>
      <c r="AT13" s="118" t="str">
        <f>IF(AT12=1,"日",IF(AT12=2,"月",IF(AT12=3,"火",IF(AT12=4,"水",IF(AT12=5,"木",IF(AT12=6,"金",IF(AT12=0,"","土")))))))</f>
        <v/>
      </c>
      <c r="AU13" s="462"/>
      <c r="AV13" s="463"/>
      <c r="AW13" s="462"/>
      <c r="AX13" s="463"/>
      <c r="AY13" s="464"/>
      <c r="AZ13" s="464"/>
      <c r="BA13" s="464"/>
      <c r="BB13" s="464"/>
      <c r="BC13" s="464"/>
      <c r="BD13" s="464"/>
    </row>
    <row r="14" spans="2:57" ht="34.5" customHeight="1" x14ac:dyDescent="0.15">
      <c r="B14" s="158">
        <v>1</v>
      </c>
      <c r="C14" s="489" t="s">
        <v>365</v>
      </c>
      <c r="D14" s="490"/>
      <c r="E14" s="491"/>
      <c r="F14" s="492"/>
      <c r="G14" s="493" t="s">
        <v>366</v>
      </c>
      <c r="H14" s="494"/>
      <c r="I14" s="494"/>
      <c r="J14" s="494"/>
      <c r="K14" s="495"/>
      <c r="L14" s="496"/>
      <c r="M14" s="497"/>
      <c r="N14" s="497"/>
      <c r="O14" s="498"/>
      <c r="P14" s="121"/>
      <c r="Q14" s="122"/>
      <c r="R14" s="122"/>
      <c r="S14" s="122"/>
      <c r="T14" s="122"/>
      <c r="U14" s="122"/>
      <c r="V14" s="123"/>
      <c r="W14" s="121"/>
      <c r="X14" s="122"/>
      <c r="Y14" s="122"/>
      <c r="Z14" s="122"/>
      <c r="AA14" s="122"/>
      <c r="AB14" s="122"/>
      <c r="AC14" s="123"/>
      <c r="AD14" s="121"/>
      <c r="AE14" s="122"/>
      <c r="AF14" s="122"/>
      <c r="AG14" s="122"/>
      <c r="AH14" s="122"/>
      <c r="AI14" s="122"/>
      <c r="AJ14" s="123"/>
      <c r="AK14" s="121"/>
      <c r="AL14" s="122"/>
      <c r="AM14" s="122"/>
      <c r="AN14" s="122"/>
      <c r="AO14" s="122"/>
      <c r="AP14" s="122"/>
      <c r="AQ14" s="123"/>
      <c r="AR14" s="121"/>
      <c r="AS14" s="122"/>
      <c r="AT14" s="123"/>
      <c r="AU14" s="499">
        <f>IF($AZ$3="４週",SUM(P14:AQ14),IF($AZ$3="暦月",SUM(P14:AT14),""))</f>
        <v>0</v>
      </c>
      <c r="AV14" s="500"/>
      <c r="AW14" s="501">
        <f t="shared" ref="AW14:AW77" si="1">IF($AZ$3="４週",AU14/4,IF($AZ$3="暦月",AU14/($AZ$7/7),""))</f>
        <v>0</v>
      </c>
      <c r="AX14" s="502"/>
      <c r="AY14" s="469"/>
      <c r="AZ14" s="470"/>
      <c r="BA14" s="470"/>
      <c r="BB14" s="470"/>
      <c r="BC14" s="470"/>
      <c r="BD14" s="471"/>
    </row>
    <row r="15" spans="2:57" ht="34.5" customHeight="1" x14ac:dyDescent="0.15">
      <c r="B15" s="124">
        <f t="shared" ref="B15:B78" si="2">B14+1</f>
        <v>2</v>
      </c>
      <c r="C15" s="472"/>
      <c r="D15" s="473"/>
      <c r="E15" s="474"/>
      <c r="F15" s="475"/>
      <c r="G15" s="476"/>
      <c r="H15" s="477"/>
      <c r="I15" s="477"/>
      <c r="J15" s="477"/>
      <c r="K15" s="478"/>
      <c r="L15" s="479"/>
      <c r="M15" s="480"/>
      <c r="N15" s="480"/>
      <c r="O15" s="481"/>
      <c r="P15" s="125"/>
      <c r="Q15" s="126"/>
      <c r="R15" s="126"/>
      <c r="S15" s="126"/>
      <c r="T15" s="126"/>
      <c r="U15" s="126"/>
      <c r="V15" s="127"/>
      <c r="W15" s="125"/>
      <c r="X15" s="126"/>
      <c r="Y15" s="126"/>
      <c r="Z15" s="126"/>
      <c r="AA15" s="126"/>
      <c r="AB15" s="126"/>
      <c r="AC15" s="127"/>
      <c r="AD15" s="125"/>
      <c r="AE15" s="126"/>
      <c r="AF15" s="126"/>
      <c r="AG15" s="126"/>
      <c r="AH15" s="126"/>
      <c r="AI15" s="126"/>
      <c r="AJ15" s="127"/>
      <c r="AK15" s="125"/>
      <c r="AL15" s="126"/>
      <c r="AM15" s="126"/>
      <c r="AN15" s="126"/>
      <c r="AO15" s="126"/>
      <c r="AP15" s="126"/>
      <c r="AQ15" s="127"/>
      <c r="AR15" s="125"/>
      <c r="AS15" s="126"/>
      <c r="AT15" s="127"/>
      <c r="AU15" s="482">
        <f>IF($AZ$3="４週",SUM(P15:AQ15),IF($AZ$3="暦月",SUM(P15:AT15),""))</f>
        <v>0</v>
      </c>
      <c r="AV15" s="483"/>
      <c r="AW15" s="484">
        <f t="shared" si="1"/>
        <v>0</v>
      </c>
      <c r="AX15" s="485"/>
      <c r="AY15" s="486"/>
      <c r="AZ15" s="487"/>
      <c r="BA15" s="487"/>
      <c r="BB15" s="487"/>
      <c r="BC15" s="487"/>
      <c r="BD15" s="488"/>
    </row>
    <row r="16" spans="2:57" ht="34.5" customHeight="1" x14ac:dyDescent="0.15">
      <c r="B16" s="124">
        <f t="shared" si="2"/>
        <v>3</v>
      </c>
      <c r="C16" s="472"/>
      <c r="D16" s="473"/>
      <c r="E16" s="474"/>
      <c r="F16" s="475"/>
      <c r="G16" s="476"/>
      <c r="H16" s="477"/>
      <c r="I16" s="477"/>
      <c r="J16" s="477"/>
      <c r="K16" s="478"/>
      <c r="L16" s="479"/>
      <c r="M16" s="480"/>
      <c r="N16" s="480"/>
      <c r="O16" s="481"/>
      <c r="P16" s="125"/>
      <c r="Q16" s="126"/>
      <c r="R16" s="126"/>
      <c r="S16" s="126"/>
      <c r="T16" s="126"/>
      <c r="U16" s="126"/>
      <c r="V16" s="127"/>
      <c r="W16" s="125"/>
      <c r="X16" s="126"/>
      <c r="Y16" s="126"/>
      <c r="Z16" s="126"/>
      <c r="AA16" s="126"/>
      <c r="AB16" s="126"/>
      <c r="AC16" s="127"/>
      <c r="AD16" s="125"/>
      <c r="AE16" s="126"/>
      <c r="AF16" s="126"/>
      <c r="AG16" s="126"/>
      <c r="AH16" s="126"/>
      <c r="AI16" s="126"/>
      <c r="AJ16" s="127"/>
      <c r="AK16" s="125"/>
      <c r="AL16" s="126"/>
      <c r="AM16" s="126"/>
      <c r="AN16" s="126"/>
      <c r="AO16" s="126"/>
      <c r="AP16" s="126"/>
      <c r="AQ16" s="127"/>
      <c r="AR16" s="125"/>
      <c r="AS16" s="126"/>
      <c r="AT16" s="127"/>
      <c r="AU16" s="482">
        <f>IF($AZ$3="４週",SUM(P16:AQ16),IF($AZ$3="暦月",SUM(P16:AT16),""))</f>
        <v>0</v>
      </c>
      <c r="AV16" s="483"/>
      <c r="AW16" s="484">
        <f t="shared" si="1"/>
        <v>0</v>
      </c>
      <c r="AX16" s="485"/>
      <c r="AY16" s="486"/>
      <c r="AZ16" s="487"/>
      <c r="BA16" s="487"/>
      <c r="BB16" s="487"/>
      <c r="BC16" s="487"/>
      <c r="BD16" s="488"/>
    </row>
    <row r="17" spans="2:56" ht="34.5" customHeight="1" x14ac:dyDescent="0.15">
      <c r="B17" s="124">
        <f t="shared" si="2"/>
        <v>4</v>
      </c>
      <c r="C17" s="472"/>
      <c r="D17" s="473"/>
      <c r="E17" s="474"/>
      <c r="F17" s="475"/>
      <c r="G17" s="476"/>
      <c r="H17" s="477"/>
      <c r="I17" s="477"/>
      <c r="J17" s="477"/>
      <c r="K17" s="478"/>
      <c r="L17" s="479"/>
      <c r="M17" s="480"/>
      <c r="N17" s="480"/>
      <c r="O17" s="481"/>
      <c r="P17" s="125"/>
      <c r="Q17" s="126"/>
      <c r="R17" s="126"/>
      <c r="S17" s="126"/>
      <c r="T17" s="126"/>
      <c r="U17" s="126"/>
      <c r="V17" s="127"/>
      <c r="W17" s="125"/>
      <c r="X17" s="126"/>
      <c r="Y17" s="126"/>
      <c r="Z17" s="126"/>
      <c r="AA17" s="126"/>
      <c r="AB17" s="126"/>
      <c r="AC17" s="127"/>
      <c r="AD17" s="125"/>
      <c r="AE17" s="126"/>
      <c r="AF17" s="126"/>
      <c r="AG17" s="126"/>
      <c r="AH17" s="126"/>
      <c r="AI17" s="126"/>
      <c r="AJ17" s="127"/>
      <c r="AK17" s="125"/>
      <c r="AL17" s="126"/>
      <c r="AM17" s="126"/>
      <c r="AN17" s="126"/>
      <c r="AO17" s="126"/>
      <c r="AP17" s="126"/>
      <c r="AQ17" s="127"/>
      <c r="AR17" s="125"/>
      <c r="AS17" s="126"/>
      <c r="AT17" s="127"/>
      <c r="AU17" s="482">
        <f>IF($AZ$3="４週",SUM(P17:AQ17),IF($AZ$3="暦月",SUM(P17:AT17),""))</f>
        <v>0</v>
      </c>
      <c r="AV17" s="483"/>
      <c r="AW17" s="484">
        <f t="shared" si="1"/>
        <v>0</v>
      </c>
      <c r="AX17" s="485"/>
      <c r="AY17" s="486"/>
      <c r="AZ17" s="487"/>
      <c r="BA17" s="487"/>
      <c r="BB17" s="487"/>
      <c r="BC17" s="487"/>
      <c r="BD17" s="488"/>
    </row>
    <row r="18" spans="2:56" ht="34.5" customHeight="1" x14ac:dyDescent="0.15">
      <c r="B18" s="124">
        <f t="shared" si="2"/>
        <v>5</v>
      </c>
      <c r="C18" s="472"/>
      <c r="D18" s="473"/>
      <c r="E18" s="474"/>
      <c r="F18" s="475"/>
      <c r="G18" s="476"/>
      <c r="H18" s="477"/>
      <c r="I18" s="477"/>
      <c r="J18" s="477"/>
      <c r="K18" s="478"/>
      <c r="L18" s="479"/>
      <c r="M18" s="480"/>
      <c r="N18" s="480"/>
      <c r="O18" s="481"/>
      <c r="P18" s="125"/>
      <c r="Q18" s="126"/>
      <c r="R18" s="126"/>
      <c r="S18" s="126"/>
      <c r="T18" s="126"/>
      <c r="U18" s="126"/>
      <c r="V18" s="127"/>
      <c r="W18" s="125"/>
      <c r="X18" s="126"/>
      <c r="Y18" s="126"/>
      <c r="Z18" s="126"/>
      <c r="AA18" s="126"/>
      <c r="AB18" s="126"/>
      <c r="AC18" s="127"/>
      <c r="AD18" s="125"/>
      <c r="AE18" s="126"/>
      <c r="AF18" s="126"/>
      <c r="AG18" s="126"/>
      <c r="AH18" s="126"/>
      <c r="AI18" s="126"/>
      <c r="AJ18" s="127"/>
      <c r="AK18" s="125"/>
      <c r="AL18" s="126"/>
      <c r="AM18" s="126"/>
      <c r="AN18" s="126"/>
      <c r="AO18" s="126"/>
      <c r="AP18" s="126"/>
      <c r="AQ18" s="127"/>
      <c r="AR18" s="125"/>
      <c r="AS18" s="126"/>
      <c r="AT18" s="127"/>
      <c r="AU18" s="482">
        <f t="shared" ref="AU18:AU113" si="3">IF($AZ$3="４週",SUM(P18:AQ18),IF($AZ$3="暦月",SUM(P18:AT18),""))</f>
        <v>0</v>
      </c>
      <c r="AV18" s="483"/>
      <c r="AW18" s="484">
        <f t="shared" si="1"/>
        <v>0</v>
      </c>
      <c r="AX18" s="485"/>
      <c r="AY18" s="486"/>
      <c r="AZ18" s="487"/>
      <c r="BA18" s="487"/>
      <c r="BB18" s="487"/>
      <c r="BC18" s="487"/>
      <c r="BD18" s="488"/>
    </row>
    <row r="19" spans="2:56" ht="34.5" customHeight="1" x14ac:dyDescent="0.15">
      <c r="B19" s="124">
        <f t="shared" si="2"/>
        <v>6</v>
      </c>
      <c r="C19" s="472"/>
      <c r="D19" s="473"/>
      <c r="E19" s="474"/>
      <c r="F19" s="475"/>
      <c r="G19" s="476"/>
      <c r="H19" s="477"/>
      <c r="I19" s="477"/>
      <c r="J19" s="477"/>
      <c r="K19" s="478"/>
      <c r="L19" s="479"/>
      <c r="M19" s="480"/>
      <c r="N19" s="480"/>
      <c r="O19" s="481"/>
      <c r="P19" s="125"/>
      <c r="Q19" s="126"/>
      <c r="R19" s="126"/>
      <c r="S19" s="126"/>
      <c r="T19" s="126"/>
      <c r="U19" s="126"/>
      <c r="V19" s="127"/>
      <c r="W19" s="125"/>
      <c r="X19" s="126"/>
      <c r="Y19" s="126"/>
      <c r="Z19" s="126"/>
      <c r="AA19" s="126"/>
      <c r="AB19" s="126"/>
      <c r="AC19" s="127"/>
      <c r="AD19" s="125"/>
      <c r="AE19" s="126"/>
      <c r="AF19" s="126"/>
      <c r="AG19" s="126"/>
      <c r="AH19" s="126"/>
      <c r="AI19" s="126"/>
      <c r="AJ19" s="127"/>
      <c r="AK19" s="125"/>
      <c r="AL19" s="126"/>
      <c r="AM19" s="126"/>
      <c r="AN19" s="126"/>
      <c r="AO19" s="126"/>
      <c r="AP19" s="126"/>
      <c r="AQ19" s="127"/>
      <c r="AR19" s="125"/>
      <c r="AS19" s="126"/>
      <c r="AT19" s="127"/>
      <c r="AU19" s="482">
        <f t="shared" si="3"/>
        <v>0</v>
      </c>
      <c r="AV19" s="483"/>
      <c r="AW19" s="484">
        <f t="shared" si="1"/>
        <v>0</v>
      </c>
      <c r="AX19" s="485"/>
      <c r="AY19" s="486"/>
      <c r="AZ19" s="487"/>
      <c r="BA19" s="487"/>
      <c r="BB19" s="487"/>
      <c r="BC19" s="487"/>
      <c r="BD19" s="488"/>
    </row>
    <row r="20" spans="2:56" ht="34.5" customHeight="1" x14ac:dyDescent="0.15">
      <c r="B20" s="124">
        <f t="shared" si="2"/>
        <v>7</v>
      </c>
      <c r="C20" s="472"/>
      <c r="D20" s="473"/>
      <c r="E20" s="474"/>
      <c r="F20" s="475"/>
      <c r="G20" s="476"/>
      <c r="H20" s="477"/>
      <c r="I20" s="477"/>
      <c r="J20" s="477"/>
      <c r="K20" s="478"/>
      <c r="L20" s="479"/>
      <c r="M20" s="480"/>
      <c r="N20" s="480"/>
      <c r="O20" s="481"/>
      <c r="P20" s="125"/>
      <c r="Q20" s="126"/>
      <c r="R20" s="126"/>
      <c r="S20" s="126"/>
      <c r="T20" s="126"/>
      <c r="U20" s="126"/>
      <c r="V20" s="127"/>
      <c r="W20" s="125"/>
      <c r="X20" s="126"/>
      <c r="Y20" s="126"/>
      <c r="Z20" s="126"/>
      <c r="AA20" s="126"/>
      <c r="AB20" s="126"/>
      <c r="AC20" s="127"/>
      <c r="AD20" s="125"/>
      <c r="AE20" s="126"/>
      <c r="AF20" s="126"/>
      <c r="AG20" s="126"/>
      <c r="AH20" s="126"/>
      <c r="AI20" s="126"/>
      <c r="AJ20" s="127"/>
      <c r="AK20" s="125"/>
      <c r="AL20" s="126"/>
      <c r="AM20" s="126"/>
      <c r="AN20" s="126"/>
      <c r="AO20" s="126"/>
      <c r="AP20" s="126"/>
      <c r="AQ20" s="127"/>
      <c r="AR20" s="125"/>
      <c r="AS20" s="126"/>
      <c r="AT20" s="127"/>
      <c r="AU20" s="482">
        <f>IF($AZ$3="４週",SUM(P20:AQ20),IF($AZ$3="暦月",SUM(P20:AT20),""))</f>
        <v>0</v>
      </c>
      <c r="AV20" s="483"/>
      <c r="AW20" s="484">
        <f t="shared" si="1"/>
        <v>0</v>
      </c>
      <c r="AX20" s="485"/>
      <c r="AY20" s="486"/>
      <c r="AZ20" s="487"/>
      <c r="BA20" s="487"/>
      <c r="BB20" s="487"/>
      <c r="BC20" s="487"/>
      <c r="BD20" s="488"/>
    </row>
    <row r="21" spans="2:56" ht="34.5" customHeight="1" x14ac:dyDescent="0.15">
      <c r="B21" s="124">
        <f t="shared" si="2"/>
        <v>8</v>
      </c>
      <c r="C21" s="472"/>
      <c r="D21" s="473"/>
      <c r="E21" s="474"/>
      <c r="F21" s="475"/>
      <c r="G21" s="476"/>
      <c r="H21" s="477"/>
      <c r="I21" s="477"/>
      <c r="J21" s="477"/>
      <c r="K21" s="478"/>
      <c r="L21" s="479"/>
      <c r="M21" s="480"/>
      <c r="N21" s="480"/>
      <c r="O21" s="481"/>
      <c r="P21" s="125"/>
      <c r="Q21" s="126"/>
      <c r="R21" s="126"/>
      <c r="S21" s="126"/>
      <c r="T21" s="126"/>
      <c r="U21" s="126"/>
      <c r="V21" s="127"/>
      <c r="W21" s="125"/>
      <c r="X21" s="126"/>
      <c r="Y21" s="126"/>
      <c r="Z21" s="126"/>
      <c r="AA21" s="126"/>
      <c r="AB21" s="126"/>
      <c r="AC21" s="127"/>
      <c r="AD21" s="125"/>
      <c r="AE21" s="126"/>
      <c r="AF21" s="126"/>
      <c r="AG21" s="126"/>
      <c r="AH21" s="126"/>
      <c r="AI21" s="126"/>
      <c r="AJ21" s="127"/>
      <c r="AK21" s="125"/>
      <c r="AL21" s="126"/>
      <c r="AM21" s="126"/>
      <c r="AN21" s="126"/>
      <c r="AO21" s="126"/>
      <c r="AP21" s="126"/>
      <c r="AQ21" s="127"/>
      <c r="AR21" s="125"/>
      <c r="AS21" s="126"/>
      <c r="AT21" s="127"/>
      <c r="AU21" s="482">
        <f t="shared" si="3"/>
        <v>0</v>
      </c>
      <c r="AV21" s="483"/>
      <c r="AW21" s="484">
        <f t="shared" si="1"/>
        <v>0</v>
      </c>
      <c r="AX21" s="485"/>
      <c r="AY21" s="486"/>
      <c r="AZ21" s="487"/>
      <c r="BA21" s="487"/>
      <c r="BB21" s="487"/>
      <c r="BC21" s="487"/>
      <c r="BD21" s="488"/>
    </row>
    <row r="22" spans="2:56" ht="34.5" customHeight="1" x14ac:dyDescent="0.15">
      <c r="B22" s="124">
        <f t="shared" si="2"/>
        <v>9</v>
      </c>
      <c r="C22" s="472"/>
      <c r="D22" s="473"/>
      <c r="E22" s="474"/>
      <c r="F22" s="475"/>
      <c r="G22" s="476"/>
      <c r="H22" s="477"/>
      <c r="I22" s="477"/>
      <c r="J22" s="477"/>
      <c r="K22" s="478"/>
      <c r="L22" s="479"/>
      <c r="M22" s="480"/>
      <c r="N22" s="480"/>
      <c r="O22" s="481"/>
      <c r="P22" s="125"/>
      <c r="Q22" s="126"/>
      <c r="R22" s="126"/>
      <c r="S22" s="126"/>
      <c r="T22" s="126"/>
      <c r="U22" s="126"/>
      <c r="V22" s="127"/>
      <c r="W22" s="125"/>
      <c r="X22" s="126"/>
      <c r="Y22" s="126"/>
      <c r="Z22" s="126"/>
      <c r="AA22" s="126"/>
      <c r="AB22" s="126"/>
      <c r="AC22" s="127"/>
      <c r="AD22" s="125"/>
      <c r="AE22" s="126"/>
      <c r="AF22" s="126"/>
      <c r="AG22" s="126"/>
      <c r="AH22" s="126"/>
      <c r="AI22" s="126"/>
      <c r="AJ22" s="127"/>
      <c r="AK22" s="125"/>
      <c r="AL22" s="126"/>
      <c r="AM22" s="126"/>
      <c r="AN22" s="126"/>
      <c r="AO22" s="126"/>
      <c r="AP22" s="126"/>
      <c r="AQ22" s="127"/>
      <c r="AR22" s="125"/>
      <c r="AS22" s="126"/>
      <c r="AT22" s="127"/>
      <c r="AU22" s="482">
        <f t="shared" si="3"/>
        <v>0</v>
      </c>
      <c r="AV22" s="483"/>
      <c r="AW22" s="484">
        <f t="shared" si="1"/>
        <v>0</v>
      </c>
      <c r="AX22" s="485"/>
      <c r="AY22" s="486"/>
      <c r="AZ22" s="487"/>
      <c r="BA22" s="487"/>
      <c r="BB22" s="487"/>
      <c r="BC22" s="487"/>
      <c r="BD22" s="488"/>
    </row>
    <row r="23" spans="2:56" ht="34.5" customHeight="1" x14ac:dyDescent="0.15">
      <c r="B23" s="124">
        <f t="shared" si="2"/>
        <v>10</v>
      </c>
      <c r="C23" s="472"/>
      <c r="D23" s="473"/>
      <c r="E23" s="474"/>
      <c r="F23" s="475"/>
      <c r="G23" s="476"/>
      <c r="H23" s="477"/>
      <c r="I23" s="477"/>
      <c r="J23" s="477"/>
      <c r="K23" s="478"/>
      <c r="L23" s="479"/>
      <c r="M23" s="480"/>
      <c r="N23" s="480"/>
      <c r="O23" s="481"/>
      <c r="P23" s="125"/>
      <c r="Q23" s="126"/>
      <c r="R23" s="126"/>
      <c r="S23" s="126"/>
      <c r="T23" s="126"/>
      <c r="U23" s="126"/>
      <c r="V23" s="127"/>
      <c r="W23" s="125"/>
      <c r="X23" s="126"/>
      <c r="Y23" s="126"/>
      <c r="Z23" s="126"/>
      <c r="AA23" s="126"/>
      <c r="AB23" s="126"/>
      <c r="AC23" s="127"/>
      <c r="AD23" s="125"/>
      <c r="AE23" s="126"/>
      <c r="AF23" s="126"/>
      <c r="AG23" s="126"/>
      <c r="AH23" s="126"/>
      <c r="AI23" s="126"/>
      <c r="AJ23" s="127"/>
      <c r="AK23" s="125"/>
      <c r="AL23" s="126"/>
      <c r="AM23" s="126"/>
      <c r="AN23" s="126"/>
      <c r="AO23" s="126"/>
      <c r="AP23" s="126"/>
      <c r="AQ23" s="127"/>
      <c r="AR23" s="125"/>
      <c r="AS23" s="126"/>
      <c r="AT23" s="127"/>
      <c r="AU23" s="482">
        <f t="shared" si="3"/>
        <v>0</v>
      </c>
      <c r="AV23" s="483"/>
      <c r="AW23" s="484">
        <f t="shared" si="1"/>
        <v>0</v>
      </c>
      <c r="AX23" s="485"/>
      <c r="AY23" s="486"/>
      <c r="AZ23" s="487"/>
      <c r="BA23" s="487"/>
      <c r="BB23" s="487"/>
      <c r="BC23" s="487"/>
      <c r="BD23" s="488"/>
    </row>
    <row r="24" spans="2:56" ht="34.5" customHeight="1" x14ac:dyDescent="0.15">
      <c r="B24" s="124">
        <f t="shared" si="2"/>
        <v>11</v>
      </c>
      <c r="C24" s="472"/>
      <c r="D24" s="473"/>
      <c r="E24" s="474"/>
      <c r="F24" s="475"/>
      <c r="G24" s="476"/>
      <c r="H24" s="477"/>
      <c r="I24" s="477"/>
      <c r="J24" s="477"/>
      <c r="K24" s="478"/>
      <c r="L24" s="479"/>
      <c r="M24" s="480"/>
      <c r="N24" s="480"/>
      <c r="O24" s="481"/>
      <c r="P24" s="125"/>
      <c r="Q24" s="126"/>
      <c r="R24" s="126"/>
      <c r="S24" s="126"/>
      <c r="T24" s="126"/>
      <c r="U24" s="126"/>
      <c r="V24" s="127"/>
      <c r="W24" s="125"/>
      <c r="X24" s="126"/>
      <c r="Y24" s="126"/>
      <c r="Z24" s="126"/>
      <c r="AA24" s="126"/>
      <c r="AB24" s="126"/>
      <c r="AC24" s="127"/>
      <c r="AD24" s="125"/>
      <c r="AE24" s="126"/>
      <c r="AF24" s="126"/>
      <c r="AG24" s="126"/>
      <c r="AH24" s="126"/>
      <c r="AI24" s="126"/>
      <c r="AJ24" s="127"/>
      <c r="AK24" s="125"/>
      <c r="AL24" s="126"/>
      <c r="AM24" s="126"/>
      <c r="AN24" s="126"/>
      <c r="AO24" s="126"/>
      <c r="AP24" s="126"/>
      <c r="AQ24" s="127"/>
      <c r="AR24" s="125"/>
      <c r="AS24" s="126"/>
      <c r="AT24" s="127"/>
      <c r="AU24" s="482">
        <f t="shared" si="3"/>
        <v>0</v>
      </c>
      <c r="AV24" s="483"/>
      <c r="AW24" s="484">
        <f t="shared" si="1"/>
        <v>0</v>
      </c>
      <c r="AX24" s="485"/>
      <c r="AY24" s="486"/>
      <c r="AZ24" s="487"/>
      <c r="BA24" s="487"/>
      <c r="BB24" s="487"/>
      <c r="BC24" s="487"/>
      <c r="BD24" s="488"/>
    </row>
    <row r="25" spans="2:56" ht="34.5" customHeight="1" x14ac:dyDescent="0.15">
      <c r="B25" s="124">
        <f t="shared" si="2"/>
        <v>12</v>
      </c>
      <c r="C25" s="472"/>
      <c r="D25" s="473"/>
      <c r="E25" s="474"/>
      <c r="F25" s="475"/>
      <c r="G25" s="476"/>
      <c r="H25" s="477"/>
      <c r="I25" s="477"/>
      <c r="J25" s="477"/>
      <c r="K25" s="478"/>
      <c r="L25" s="479"/>
      <c r="M25" s="480"/>
      <c r="N25" s="480"/>
      <c r="O25" s="481"/>
      <c r="P25" s="125"/>
      <c r="Q25" s="126"/>
      <c r="R25" s="126"/>
      <c r="S25" s="126"/>
      <c r="T25" s="126"/>
      <c r="U25" s="126"/>
      <c r="V25" s="127"/>
      <c r="W25" s="125"/>
      <c r="X25" s="126"/>
      <c r="Y25" s="126"/>
      <c r="Z25" s="126"/>
      <c r="AA25" s="126"/>
      <c r="AB25" s="126"/>
      <c r="AC25" s="127"/>
      <c r="AD25" s="125"/>
      <c r="AE25" s="126"/>
      <c r="AF25" s="126"/>
      <c r="AG25" s="126"/>
      <c r="AH25" s="126"/>
      <c r="AI25" s="126"/>
      <c r="AJ25" s="127"/>
      <c r="AK25" s="125"/>
      <c r="AL25" s="126"/>
      <c r="AM25" s="126"/>
      <c r="AN25" s="126"/>
      <c r="AO25" s="126"/>
      <c r="AP25" s="126"/>
      <c r="AQ25" s="127"/>
      <c r="AR25" s="125"/>
      <c r="AS25" s="126"/>
      <c r="AT25" s="127"/>
      <c r="AU25" s="482">
        <f t="shared" si="3"/>
        <v>0</v>
      </c>
      <c r="AV25" s="483"/>
      <c r="AW25" s="484">
        <f t="shared" si="1"/>
        <v>0</v>
      </c>
      <c r="AX25" s="485"/>
      <c r="AY25" s="486"/>
      <c r="AZ25" s="487"/>
      <c r="BA25" s="487"/>
      <c r="BB25" s="487"/>
      <c r="BC25" s="487"/>
      <c r="BD25" s="488"/>
    </row>
    <row r="26" spans="2:56" ht="34.5" customHeight="1" x14ac:dyDescent="0.15">
      <c r="B26" s="124">
        <f t="shared" si="2"/>
        <v>13</v>
      </c>
      <c r="C26" s="472"/>
      <c r="D26" s="473"/>
      <c r="E26" s="474"/>
      <c r="F26" s="475"/>
      <c r="G26" s="476"/>
      <c r="H26" s="477"/>
      <c r="I26" s="477"/>
      <c r="J26" s="477"/>
      <c r="K26" s="478"/>
      <c r="L26" s="479"/>
      <c r="M26" s="480"/>
      <c r="N26" s="480"/>
      <c r="O26" s="481"/>
      <c r="P26" s="125"/>
      <c r="Q26" s="126"/>
      <c r="R26" s="126"/>
      <c r="S26" s="126"/>
      <c r="T26" s="126"/>
      <c r="U26" s="126"/>
      <c r="V26" s="127"/>
      <c r="W26" s="125"/>
      <c r="X26" s="126"/>
      <c r="Y26" s="126"/>
      <c r="Z26" s="126"/>
      <c r="AA26" s="126"/>
      <c r="AB26" s="126"/>
      <c r="AC26" s="127"/>
      <c r="AD26" s="125"/>
      <c r="AE26" s="126"/>
      <c r="AF26" s="126"/>
      <c r="AG26" s="126"/>
      <c r="AH26" s="126"/>
      <c r="AI26" s="126"/>
      <c r="AJ26" s="127"/>
      <c r="AK26" s="125"/>
      <c r="AL26" s="126"/>
      <c r="AM26" s="126"/>
      <c r="AN26" s="126"/>
      <c r="AO26" s="126"/>
      <c r="AP26" s="126"/>
      <c r="AQ26" s="127"/>
      <c r="AR26" s="125"/>
      <c r="AS26" s="126"/>
      <c r="AT26" s="127"/>
      <c r="AU26" s="482">
        <f t="shared" si="3"/>
        <v>0</v>
      </c>
      <c r="AV26" s="483"/>
      <c r="AW26" s="484">
        <f t="shared" si="1"/>
        <v>0</v>
      </c>
      <c r="AX26" s="485"/>
      <c r="AY26" s="486"/>
      <c r="AZ26" s="487"/>
      <c r="BA26" s="487"/>
      <c r="BB26" s="487"/>
      <c r="BC26" s="487"/>
      <c r="BD26" s="488"/>
    </row>
    <row r="27" spans="2:56" ht="34.5" customHeight="1" x14ac:dyDescent="0.15">
      <c r="B27" s="124">
        <f t="shared" si="2"/>
        <v>14</v>
      </c>
      <c r="C27" s="472"/>
      <c r="D27" s="473"/>
      <c r="E27" s="474"/>
      <c r="F27" s="475"/>
      <c r="G27" s="476"/>
      <c r="H27" s="477"/>
      <c r="I27" s="477"/>
      <c r="J27" s="477"/>
      <c r="K27" s="478"/>
      <c r="L27" s="479"/>
      <c r="M27" s="480"/>
      <c r="N27" s="480"/>
      <c r="O27" s="481"/>
      <c r="P27" s="125"/>
      <c r="Q27" s="126"/>
      <c r="R27" s="126"/>
      <c r="S27" s="126"/>
      <c r="T27" s="126"/>
      <c r="U27" s="126"/>
      <c r="V27" s="127"/>
      <c r="W27" s="125"/>
      <c r="X27" s="126"/>
      <c r="Y27" s="126"/>
      <c r="Z27" s="126"/>
      <c r="AA27" s="126"/>
      <c r="AB27" s="126"/>
      <c r="AC27" s="127"/>
      <c r="AD27" s="125"/>
      <c r="AE27" s="126"/>
      <c r="AF27" s="126"/>
      <c r="AG27" s="126"/>
      <c r="AH27" s="126"/>
      <c r="AI27" s="126"/>
      <c r="AJ27" s="127"/>
      <c r="AK27" s="125"/>
      <c r="AL27" s="126"/>
      <c r="AM27" s="126"/>
      <c r="AN27" s="126"/>
      <c r="AO27" s="126"/>
      <c r="AP27" s="126"/>
      <c r="AQ27" s="127"/>
      <c r="AR27" s="125"/>
      <c r="AS27" s="126"/>
      <c r="AT27" s="127"/>
      <c r="AU27" s="482">
        <f t="shared" si="3"/>
        <v>0</v>
      </c>
      <c r="AV27" s="483"/>
      <c r="AW27" s="484">
        <f t="shared" si="1"/>
        <v>0</v>
      </c>
      <c r="AX27" s="485"/>
      <c r="AY27" s="486"/>
      <c r="AZ27" s="487"/>
      <c r="BA27" s="487"/>
      <c r="BB27" s="487"/>
      <c r="BC27" s="487"/>
      <c r="BD27" s="488"/>
    </row>
    <row r="28" spans="2:56" ht="34.5" customHeight="1" x14ac:dyDescent="0.15">
      <c r="B28" s="124">
        <f t="shared" si="2"/>
        <v>15</v>
      </c>
      <c r="C28" s="472"/>
      <c r="D28" s="473"/>
      <c r="E28" s="474"/>
      <c r="F28" s="475"/>
      <c r="G28" s="476"/>
      <c r="H28" s="477"/>
      <c r="I28" s="477"/>
      <c r="J28" s="477"/>
      <c r="K28" s="478"/>
      <c r="L28" s="479"/>
      <c r="M28" s="480"/>
      <c r="N28" s="480"/>
      <c r="O28" s="481"/>
      <c r="P28" s="125"/>
      <c r="Q28" s="126"/>
      <c r="R28" s="126"/>
      <c r="S28" s="126"/>
      <c r="T28" s="126"/>
      <c r="U28" s="126"/>
      <c r="V28" s="127"/>
      <c r="W28" s="125"/>
      <c r="X28" s="126"/>
      <c r="Y28" s="126"/>
      <c r="Z28" s="126"/>
      <c r="AA28" s="126"/>
      <c r="AB28" s="126"/>
      <c r="AC28" s="127"/>
      <c r="AD28" s="125"/>
      <c r="AE28" s="126"/>
      <c r="AF28" s="126"/>
      <c r="AG28" s="126"/>
      <c r="AH28" s="126"/>
      <c r="AI28" s="126"/>
      <c r="AJ28" s="127"/>
      <c r="AK28" s="125"/>
      <c r="AL28" s="126"/>
      <c r="AM28" s="126"/>
      <c r="AN28" s="126"/>
      <c r="AO28" s="126"/>
      <c r="AP28" s="126"/>
      <c r="AQ28" s="127"/>
      <c r="AR28" s="125"/>
      <c r="AS28" s="126"/>
      <c r="AT28" s="127"/>
      <c r="AU28" s="482">
        <f t="shared" si="3"/>
        <v>0</v>
      </c>
      <c r="AV28" s="483"/>
      <c r="AW28" s="484">
        <f t="shared" si="1"/>
        <v>0</v>
      </c>
      <c r="AX28" s="485"/>
      <c r="AY28" s="486"/>
      <c r="AZ28" s="487"/>
      <c r="BA28" s="487"/>
      <c r="BB28" s="487"/>
      <c r="BC28" s="487"/>
      <c r="BD28" s="488"/>
    </row>
    <row r="29" spans="2:56" ht="34.5" customHeight="1" x14ac:dyDescent="0.15">
      <c r="B29" s="124">
        <f t="shared" si="2"/>
        <v>16</v>
      </c>
      <c r="C29" s="472"/>
      <c r="D29" s="473"/>
      <c r="E29" s="474"/>
      <c r="F29" s="475"/>
      <c r="G29" s="476"/>
      <c r="H29" s="477"/>
      <c r="I29" s="477"/>
      <c r="J29" s="477"/>
      <c r="K29" s="478"/>
      <c r="L29" s="479"/>
      <c r="M29" s="480"/>
      <c r="N29" s="480"/>
      <c r="O29" s="481"/>
      <c r="P29" s="125"/>
      <c r="Q29" s="126"/>
      <c r="R29" s="126"/>
      <c r="S29" s="126"/>
      <c r="T29" s="126"/>
      <c r="U29" s="126"/>
      <c r="V29" s="127"/>
      <c r="W29" s="125"/>
      <c r="X29" s="126"/>
      <c r="Y29" s="126"/>
      <c r="Z29" s="126"/>
      <c r="AA29" s="126"/>
      <c r="AB29" s="126"/>
      <c r="AC29" s="127"/>
      <c r="AD29" s="125"/>
      <c r="AE29" s="126"/>
      <c r="AF29" s="126"/>
      <c r="AG29" s="126"/>
      <c r="AH29" s="126"/>
      <c r="AI29" s="126"/>
      <c r="AJ29" s="127"/>
      <c r="AK29" s="125"/>
      <c r="AL29" s="126"/>
      <c r="AM29" s="126"/>
      <c r="AN29" s="126"/>
      <c r="AO29" s="126"/>
      <c r="AP29" s="126"/>
      <c r="AQ29" s="127"/>
      <c r="AR29" s="125"/>
      <c r="AS29" s="126"/>
      <c r="AT29" s="127"/>
      <c r="AU29" s="482">
        <f t="shared" si="3"/>
        <v>0</v>
      </c>
      <c r="AV29" s="483"/>
      <c r="AW29" s="484">
        <f t="shared" si="1"/>
        <v>0</v>
      </c>
      <c r="AX29" s="485"/>
      <c r="AY29" s="486"/>
      <c r="AZ29" s="487"/>
      <c r="BA29" s="487"/>
      <c r="BB29" s="487"/>
      <c r="BC29" s="487"/>
      <c r="BD29" s="488"/>
    </row>
    <row r="30" spans="2:56" ht="34.5" customHeight="1" x14ac:dyDescent="0.15">
      <c r="B30" s="124">
        <f t="shared" si="2"/>
        <v>17</v>
      </c>
      <c r="C30" s="472"/>
      <c r="D30" s="473"/>
      <c r="E30" s="474"/>
      <c r="F30" s="475"/>
      <c r="G30" s="476"/>
      <c r="H30" s="477"/>
      <c r="I30" s="477"/>
      <c r="J30" s="477"/>
      <c r="K30" s="478"/>
      <c r="L30" s="479"/>
      <c r="M30" s="480"/>
      <c r="N30" s="480"/>
      <c r="O30" s="481"/>
      <c r="P30" s="125"/>
      <c r="Q30" s="126"/>
      <c r="R30" s="126"/>
      <c r="S30" s="126"/>
      <c r="T30" s="126"/>
      <c r="U30" s="126"/>
      <c r="V30" s="127"/>
      <c r="W30" s="125"/>
      <c r="X30" s="126"/>
      <c r="Y30" s="126"/>
      <c r="Z30" s="126"/>
      <c r="AA30" s="126"/>
      <c r="AB30" s="126"/>
      <c r="AC30" s="127"/>
      <c r="AD30" s="125"/>
      <c r="AE30" s="126"/>
      <c r="AF30" s="126"/>
      <c r="AG30" s="126"/>
      <c r="AH30" s="126"/>
      <c r="AI30" s="126"/>
      <c r="AJ30" s="127"/>
      <c r="AK30" s="125"/>
      <c r="AL30" s="126"/>
      <c r="AM30" s="126"/>
      <c r="AN30" s="126"/>
      <c r="AO30" s="126"/>
      <c r="AP30" s="126"/>
      <c r="AQ30" s="127"/>
      <c r="AR30" s="125"/>
      <c r="AS30" s="126"/>
      <c r="AT30" s="127"/>
      <c r="AU30" s="482">
        <f t="shared" si="3"/>
        <v>0</v>
      </c>
      <c r="AV30" s="483"/>
      <c r="AW30" s="484">
        <f t="shared" si="1"/>
        <v>0</v>
      </c>
      <c r="AX30" s="485"/>
      <c r="AY30" s="486"/>
      <c r="AZ30" s="487"/>
      <c r="BA30" s="487"/>
      <c r="BB30" s="487"/>
      <c r="BC30" s="487"/>
      <c r="BD30" s="488"/>
    </row>
    <row r="31" spans="2:56" ht="34.5" customHeight="1" x14ac:dyDescent="0.15">
      <c r="B31" s="124">
        <f t="shared" si="2"/>
        <v>18</v>
      </c>
      <c r="C31" s="472"/>
      <c r="D31" s="473"/>
      <c r="E31" s="474"/>
      <c r="F31" s="475"/>
      <c r="G31" s="476"/>
      <c r="H31" s="477"/>
      <c r="I31" s="477"/>
      <c r="J31" s="477"/>
      <c r="K31" s="478"/>
      <c r="L31" s="479"/>
      <c r="M31" s="480"/>
      <c r="N31" s="480"/>
      <c r="O31" s="481"/>
      <c r="P31" s="125"/>
      <c r="Q31" s="126"/>
      <c r="R31" s="126"/>
      <c r="S31" s="126"/>
      <c r="T31" s="126"/>
      <c r="U31" s="126"/>
      <c r="V31" s="127"/>
      <c r="W31" s="125"/>
      <c r="X31" s="126"/>
      <c r="Y31" s="126"/>
      <c r="Z31" s="126"/>
      <c r="AA31" s="126"/>
      <c r="AB31" s="126"/>
      <c r="AC31" s="127"/>
      <c r="AD31" s="125"/>
      <c r="AE31" s="126"/>
      <c r="AF31" s="126"/>
      <c r="AG31" s="126"/>
      <c r="AH31" s="126"/>
      <c r="AI31" s="126"/>
      <c r="AJ31" s="127"/>
      <c r="AK31" s="125"/>
      <c r="AL31" s="126"/>
      <c r="AM31" s="126"/>
      <c r="AN31" s="126"/>
      <c r="AO31" s="126"/>
      <c r="AP31" s="126"/>
      <c r="AQ31" s="127"/>
      <c r="AR31" s="125"/>
      <c r="AS31" s="126"/>
      <c r="AT31" s="127"/>
      <c r="AU31" s="482">
        <f t="shared" si="3"/>
        <v>0</v>
      </c>
      <c r="AV31" s="483"/>
      <c r="AW31" s="484">
        <f t="shared" si="1"/>
        <v>0</v>
      </c>
      <c r="AX31" s="485"/>
      <c r="AY31" s="486"/>
      <c r="AZ31" s="487"/>
      <c r="BA31" s="487"/>
      <c r="BB31" s="487"/>
      <c r="BC31" s="487"/>
      <c r="BD31" s="488"/>
    </row>
    <row r="32" spans="2:56" ht="34.5" customHeight="1" x14ac:dyDescent="0.15">
      <c r="B32" s="124">
        <f t="shared" si="2"/>
        <v>19</v>
      </c>
      <c r="C32" s="472"/>
      <c r="D32" s="473"/>
      <c r="E32" s="474"/>
      <c r="F32" s="475"/>
      <c r="G32" s="476"/>
      <c r="H32" s="477"/>
      <c r="I32" s="477"/>
      <c r="J32" s="477"/>
      <c r="K32" s="478"/>
      <c r="L32" s="479"/>
      <c r="M32" s="480"/>
      <c r="N32" s="480"/>
      <c r="O32" s="481"/>
      <c r="P32" s="125"/>
      <c r="Q32" s="126"/>
      <c r="R32" s="126"/>
      <c r="S32" s="126"/>
      <c r="T32" s="126"/>
      <c r="U32" s="126"/>
      <c r="V32" s="127"/>
      <c r="W32" s="125"/>
      <c r="X32" s="126"/>
      <c r="Y32" s="126"/>
      <c r="Z32" s="126"/>
      <c r="AA32" s="126"/>
      <c r="AB32" s="126"/>
      <c r="AC32" s="127"/>
      <c r="AD32" s="125"/>
      <c r="AE32" s="126"/>
      <c r="AF32" s="126"/>
      <c r="AG32" s="126"/>
      <c r="AH32" s="126"/>
      <c r="AI32" s="126"/>
      <c r="AJ32" s="127"/>
      <c r="AK32" s="125"/>
      <c r="AL32" s="126"/>
      <c r="AM32" s="126"/>
      <c r="AN32" s="126"/>
      <c r="AO32" s="126"/>
      <c r="AP32" s="126"/>
      <c r="AQ32" s="127"/>
      <c r="AR32" s="125"/>
      <c r="AS32" s="126"/>
      <c r="AT32" s="127"/>
      <c r="AU32" s="482">
        <f t="shared" si="3"/>
        <v>0</v>
      </c>
      <c r="AV32" s="483"/>
      <c r="AW32" s="484">
        <f t="shared" si="1"/>
        <v>0</v>
      </c>
      <c r="AX32" s="485"/>
      <c r="AY32" s="486"/>
      <c r="AZ32" s="487"/>
      <c r="BA32" s="487"/>
      <c r="BB32" s="487"/>
      <c r="BC32" s="487"/>
      <c r="BD32" s="488"/>
    </row>
    <row r="33" spans="2:56" ht="34.5" customHeight="1" x14ac:dyDescent="0.15">
      <c r="B33" s="124">
        <f t="shared" si="2"/>
        <v>20</v>
      </c>
      <c r="C33" s="472"/>
      <c r="D33" s="473"/>
      <c r="E33" s="474"/>
      <c r="F33" s="475"/>
      <c r="G33" s="476"/>
      <c r="H33" s="477"/>
      <c r="I33" s="477"/>
      <c r="J33" s="477"/>
      <c r="K33" s="478"/>
      <c r="L33" s="479"/>
      <c r="M33" s="480"/>
      <c r="N33" s="480"/>
      <c r="O33" s="481"/>
      <c r="P33" s="125"/>
      <c r="Q33" s="126"/>
      <c r="R33" s="126"/>
      <c r="S33" s="126"/>
      <c r="T33" s="126"/>
      <c r="U33" s="126"/>
      <c r="V33" s="127"/>
      <c r="W33" s="125"/>
      <c r="X33" s="126"/>
      <c r="Y33" s="126"/>
      <c r="Z33" s="126"/>
      <c r="AA33" s="126"/>
      <c r="AB33" s="126"/>
      <c r="AC33" s="127"/>
      <c r="AD33" s="125"/>
      <c r="AE33" s="126"/>
      <c r="AF33" s="126"/>
      <c r="AG33" s="126"/>
      <c r="AH33" s="126"/>
      <c r="AI33" s="126"/>
      <c r="AJ33" s="127"/>
      <c r="AK33" s="125"/>
      <c r="AL33" s="126"/>
      <c r="AM33" s="126"/>
      <c r="AN33" s="126"/>
      <c r="AO33" s="126"/>
      <c r="AP33" s="126"/>
      <c r="AQ33" s="127"/>
      <c r="AR33" s="125"/>
      <c r="AS33" s="126"/>
      <c r="AT33" s="127"/>
      <c r="AU33" s="482">
        <f t="shared" si="3"/>
        <v>0</v>
      </c>
      <c r="AV33" s="483"/>
      <c r="AW33" s="484">
        <f t="shared" si="1"/>
        <v>0</v>
      </c>
      <c r="AX33" s="485"/>
      <c r="AY33" s="486"/>
      <c r="AZ33" s="487"/>
      <c r="BA33" s="487"/>
      <c r="BB33" s="487"/>
      <c r="BC33" s="487"/>
      <c r="BD33" s="488"/>
    </row>
    <row r="34" spans="2:56" ht="34.5" customHeight="1" x14ac:dyDescent="0.15">
      <c r="B34" s="124">
        <f t="shared" si="2"/>
        <v>21</v>
      </c>
      <c r="C34" s="472"/>
      <c r="D34" s="473"/>
      <c r="E34" s="474"/>
      <c r="F34" s="475"/>
      <c r="G34" s="476"/>
      <c r="H34" s="477"/>
      <c r="I34" s="477"/>
      <c r="J34" s="477"/>
      <c r="K34" s="478"/>
      <c r="L34" s="479"/>
      <c r="M34" s="480"/>
      <c r="N34" s="480"/>
      <c r="O34" s="481"/>
      <c r="P34" s="125"/>
      <c r="Q34" s="126"/>
      <c r="R34" s="126"/>
      <c r="S34" s="126"/>
      <c r="T34" s="126"/>
      <c r="U34" s="126"/>
      <c r="V34" s="127"/>
      <c r="W34" s="125"/>
      <c r="X34" s="126"/>
      <c r="Y34" s="126"/>
      <c r="Z34" s="126"/>
      <c r="AA34" s="126"/>
      <c r="AB34" s="126"/>
      <c r="AC34" s="127"/>
      <c r="AD34" s="125"/>
      <c r="AE34" s="126"/>
      <c r="AF34" s="126"/>
      <c r="AG34" s="126"/>
      <c r="AH34" s="126"/>
      <c r="AI34" s="126"/>
      <c r="AJ34" s="127"/>
      <c r="AK34" s="125"/>
      <c r="AL34" s="126"/>
      <c r="AM34" s="126"/>
      <c r="AN34" s="126"/>
      <c r="AO34" s="126"/>
      <c r="AP34" s="126"/>
      <c r="AQ34" s="127"/>
      <c r="AR34" s="125"/>
      <c r="AS34" s="126"/>
      <c r="AT34" s="127"/>
      <c r="AU34" s="482">
        <f t="shared" si="3"/>
        <v>0</v>
      </c>
      <c r="AV34" s="483"/>
      <c r="AW34" s="484">
        <f t="shared" si="1"/>
        <v>0</v>
      </c>
      <c r="AX34" s="485"/>
      <c r="AY34" s="486"/>
      <c r="AZ34" s="487"/>
      <c r="BA34" s="487"/>
      <c r="BB34" s="487"/>
      <c r="BC34" s="487"/>
      <c r="BD34" s="488"/>
    </row>
    <row r="35" spans="2:56" ht="34.5" customHeight="1" x14ac:dyDescent="0.15">
      <c r="B35" s="124">
        <f t="shared" si="2"/>
        <v>22</v>
      </c>
      <c r="C35" s="472"/>
      <c r="D35" s="473"/>
      <c r="E35" s="474"/>
      <c r="F35" s="475"/>
      <c r="G35" s="476"/>
      <c r="H35" s="477"/>
      <c r="I35" s="477"/>
      <c r="J35" s="477"/>
      <c r="K35" s="478"/>
      <c r="L35" s="479"/>
      <c r="M35" s="480"/>
      <c r="N35" s="480"/>
      <c r="O35" s="481"/>
      <c r="P35" s="125"/>
      <c r="Q35" s="126"/>
      <c r="R35" s="126"/>
      <c r="S35" s="126"/>
      <c r="T35" s="126"/>
      <c r="U35" s="126"/>
      <c r="V35" s="127"/>
      <c r="W35" s="125"/>
      <c r="X35" s="126"/>
      <c r="Y35" s="126"/>
      <c r="Z35" s="126"/>
      <c r="AA35" s="126"/>
      <c r="AB35" s="126"/>
      <c r="AC35" s="127"/>
      <c r="AD35" s="125"/>
      <c r="AE35" s="126"/>
      <c r="AF35" s="126"/>
      <c r="AG35" s="126"/>
      <c r="AH35" s="126"/>
      <c r="AI35" s="126"/>
      <c r="AJ35" s="127"/>
      <c r="AK35" s="125"/>
      <c r="AL35" s="126"/>
      <c r="AM35" s="126"/>
      <c r="AN35" s="126"/>
      <c r="AO35" s="126"/>
      <c r="AP35" s="126"/>
      <c r="AQ35" s="127"/>
      <c r="AR35" s="125"/>
      <c r="AS35" s="126"/>
      <c r="AT35" s="127"/>
      <c r="AU35" s="482">
        <f t="shared" si="3"/>
        <v>0</v>
      </c>
      <c r="AV35" s="483"/>
      <c r="AW35" s="484">
        <f t="shared" si="1"/>
        <v>0</v>
      </c>
      <c r="AX35" s="485"/>
      <c r="AY35" s="486"/>
      <c r="AZ35" s="487"/>
      <c r="BA35" s="487"/>
      <c r="BB35" s="487"/>
      <c r="BC35" s="487"/>
      <c r="BD35" s="488"/>
    </row>
    <row r="36" spans="2:56" ht="34.5" customHeight="1" x14ac:dyDescent="0.15">
      <c r="B36" s="124">
        <f t="shared" si="2"/>
        <v>23</v>
      </c>
      <c r="C36" s="472"/>
      <c r="D36" s="473"/>
      <c r="E36" s="474"/>
      <c r="F36" s="475"/>
      <c r="G36" s="476"/>
      <c r="H36" s="477"/>
      <c r="I36" s="477"/>
      <c r="J36" s="477"/>
      <c r="K36" s="478"/>
      <c r="L36" s="479"/>
      <c r="M36" s="480"/>
      <c r="N36" s="480"/>
      <c r="O36" s="481"/>
      <c r="P36" s="125"/>
      <c r="Q36" s="126"/>
      <c r="R36" s="126"/>
      <c r="S36" s="126"/>
      <c r="T36" s="126"/>
      <c r="U36" s="126"/>
      <c r="V36" s="127"/>
      <c r="W36" s="125"/>
      <c r="X36" s="126"/>
      <c r="Y36" s="126"/>
      <c r="Z36" s="126"/>
      <c r="AA36" s="126"/>
      <c r="AB36" s="126"/>
      <c r="AC36" s="127"/>
      <c r="AD36" s="125"/>
      <c r="AE36" s="126"/>
      <c r="AF36" s="126"/>
      <c r="AG36" s="126"/>
      <c r="AH36" s="126"/>
      <c r="AI36" s="126"/>
      <c r="AJ36" s="127"/>
      <c r="AK36" s="125"/>
      <c r="AL36" s="126"/>
      <c r="AM36" s="126"/>
      <c r="AN36" s="126"/>
      <c r="AO36" s="126"/>
      <c r="AP36" s="126"/>
      <c r="AQ36" s="127"/>
      <c r="AR36" s="125"/>
      <c r="AS36" s="126"/>
      <c r="AT36" s="127"/>
      <c r="AU36" s="482">
        <f t="shared" si="3"/>
        <v>0</v>
      </c>
      <c r="AV36" s="483"/>
      <c r="AW36" s="484">
        <f t="shared" si="1"/>
        <v>0</v>
      </c>
      <c r="AX36" s="485"/>
      <c r="AY36" s="486"/>
      <c r="AZ36" s="487"/>
      <c r="BA36" s="487"/>
      <c r="BB36" s="487"/>
      <c r="BC36" s="487"/>
      <c r="BD36" s="488"/>
    </row>
    <row r="37" spans="2:56" ht="34.5" customHeight="1" x14ac:dyDescent="0.15">
      <c r="B37" s="124">
        <f t="shared" si="2"/>
        <v>24</v>
      </c>
      <c r="C37" s="472"/>
      <c r="D37" s="473"/>
      <c r="E37" s="474"/>
      <c r="F37" s="475"/>
      <c r="G37" s="476"/>
      <c r="H37" s="477"/>
      <c r="I37" s="477"/>
      <c r="J37" s="477"/>
      <c r="K37" s="478"/>
      <c r="L37" s="479"/>
      <c r="M37" s="480"/>
      <c r="N37" s="480"/>
      <c r="O37" s="481"/>
      <c r="P37" s="125"/>
      <c r="Q37" s="126"/>
      <c r="R37" s="126"/>
      <c r="S37" s="126"/>
      <c r="T37" s="126"/>
      <c r="U37" s="126"/>
      <c r="V37" s="127"/>
      <c r="W37" s="125"/>
      <c r="X37" s="126"/>
      <c r="Y37" s="126"/>
      <c r="Z37" s="126"/>
      <c r="AA37" s="126"/>
      <c r="AB37" s="126"/>
      <c r="AC37" s="127"/>
      <c r="AD37" s="125"/>
      <c r="AE37" s="126"/>
      <c r="AF37" s="126"/>
      <c r="AG37" s="126"/>
      <c r="AH37" s="126"/>
      <c r="AI37" s="126"/>
      <c r="AJ37" s="127"/>
      <c r="AK37" s="125"/>
      <c r="AL37" s="126"/>
      <c r="AM37" s="126"/>
      <c r="AN37" s="126"/>
      <c r="AO37" s="126"/>
      <c r="AP37" s="126"/>
      <c r="AQ37" s="127"/>
      <c r="AR37" s="125"/>
      <c r="AS37" s="126"/>
      <c r="AT37" s="127"/>
      <c r="AU37" s="482">
        <f t="shared" si="3"/>
        <v>0</v>
      </c>
      <c r="AV37" s="483"/>
      <c r="AW37" s="484">
        <f t="shared" si="1"/>
        <v>0</v>
      </c>
      <c r="AX37" s="485"/>
      <c r="AY37" s="486"/>
      <c r="AZ37" s="487"/>
      <c r="BA37" s="487"/>
      <c r="BB37" s="487"/>
      <c r="BC37" s="487"/>
      <c r="BD37" s="488"/>
    </row>
    <row r="38" spans="2:56" ht="34.5" customHeight="1" x14ac:dyDescent="0.15">
      <c r="B38" s="124">
        <f t="shared" si="2"/>
        <v>25</v>
      </c>
      <c r="C38" s="472"/>
      <c r="D38" s="473"/>
      <c r="E38" s="474"/>
      <c r="F38" s="475"/>
      <c r="G38" s="476"/>
      <c r="H38" s="477"/>
      <c r="I38" s="477"/>
      <c r="J38" s="477"/>
      <c r="K38" s="478"/>
      <c r="L38" s="479"/>
      <c r="M38" s="480"/>
      <c r="N38" s="480"/>
      <c r="O38" s="481"/>
      <c r="P38" s="125"/>
      <c r="Q38" s="126"/>
      <c r="R38" s="126"/>
      <c r="S38" s="126"/>
      <c r="T38" s="126"/>
      <c r="U38" s="126"/>
      <c r="V38" s="127"/>
      <c r="W38" s="125"/>
      <c r="X38" s="126"/>
      <c r="Y38" s="126"/>
      <c r="Z38" s="126"/>
      <c r="AA38" s="126"/>
      <c r="AB38" s="126"/>
      <c r="AC38" s="127"/>
      <c r="AD38" s="125"/>
      <c r="AE38" s="126"/>
      <c r="AF38" s="126"/>
      <c r="AG38" s="126"/>
      <c r="AH38" s="126"/>
      <c r="AI38" s="126"/>
      <c r="AJ38" s="127"/>
      <c r="AK38" s="125"/>
      <c r="AL38" s="126"/>
      <c r="AM38" s="126"/>
      <c r="AN38" s="126"/>
      <c r="AO38" s="126"/>
      <c r="AP38" s="126"/>
      <c r="AQ38" s="127"/>
      <c r="AR38" s="125"/>
      <c r="AS38" s="126"/>
      <c r="AT38" s="127"/>
      <c r="AU38" s="482">
        <f t="shared" si="3"/>
        <v>0</v>
      </c>
      <c r="AV38" s="483"/>
      <c r="AW38" s="484">
        <f t="shared" si="1"/>
        <v>0</v>
      </c>
      <c r="AX38" s="485"/>
      <c r="AY38" s="486"/>
      <c r="AZ38" s="487"/>
      <c r="BA38" s="487"/>
      <c r="BB38" s="487"/>
      <c r="BC38" s="487"/>
      <c r="BD38" s="488"/>
    </row>
    <row r="39" spans="2:56" ht="34.5" customHeight="1" x14ac:dyDescent="0.15">
      <c r="B39" s="124">
        <f t="shared" si="2"/>
        <v>26</v>
      </c>
      <c r="C39" s="472"/>
      <c r="D39" s="473"/>
      <c r="E39" s="474"/>
      <c r="F39" s="475"/>
      <c r="G39" s="476"/>
      <c r="H39" s="477"/>
      <c r="I39" s="477"/>
      <c r="J39" s="477"/>
      <c r="K39" s="478"/>
      <c r="L39" s="479"/>
      <c r="M39" s="480"/>
      <c r="N39" s="480"/>
      <c r="O39" s="481"/>
      <c r="P39" s="125"/>
      <c r="Q39" s="126"/>
      <c r="R39" s="126"/>
      <c r="S39" s="126"/>
      <c r="T39" s="126"/>
      <c r="U39" s="126"/>
      <c r="V39" s="127"/>
      <c r="W39" s="125"/>
      <c r="X39" s="126"/>
      <c r="Y39" s="126"/>
      <c r="Z39" s="126"/>
      <c r="AA39" s="126"/>
      <c r="AB39" s="126"/>
      <c r="AC39" s="127"/>
      <c r="AD39" s="125"/>
      <c r="AE39" s="126"/>
      <c r="AF39" s="126"/>
      <c r="AG39" s="126"/>
      <c r="AH39" s="126"/>
      <c r="AI39" s="126"/>
      <c r="AJ39" s="127"/>
      <c r="AK39" s="125"/>
      <c r="AL39" s="126"/>
      <c r="AM39" s="126"/>
      <c r="AN39" s="126"/>
      <c r="AO39" s="126"/>
      <c r="AP39" s="126"/>
      <c r="AQ39" s="127"/>
      <c r="AR39" s="125"/>
      <c r="AS39" s="126"/>
      <c r="AT39" s="127"/>
      <c r="AU39" s="482">
        <f t="shared" si="3"/>
        <v>0</v>
      </c>
      <c r="AV39" s="483"/>
      <c r="AW39" s="484">
        <f t="shared" si="1"/>
        <v>0</v>
      </c>
      <c r="AX39" s="485"/>
      <c r="AY39" s="486"/>
      <c r="AZ39" s="487"/>
      <c r="BA39" s="487"/>
      <c r="BB39" s="487"/>
      <c r="BC39" s="487"/>
      <c r="BD39" s="488"/>
    </row>
    <row r="40" spans="2:56" ht="34.5" customHeight="1" x14ac:dyDescent="0.15">
      <c r="B40" s="124">
        <f t="shared" si="2"/>
        <v>27</v>
      </c>
      <c r="C40" s="472"/>
      <c r="D40" s="473"/>
      <c r="E40" s="474"/>
      <c r="F40" s="475"/>
      <c r="G40" s="476"/>
      <c r="H40" s="477"/>
      <c r="I40" s="477"/>
      <c r="J40" s="477"/>
      <c r="K40" s="478"/>
      <c r="L40" s="479"/>
      <c r="M40" s="480"/>
      <c r="N40" s="480"/>
      <c r="O40" s="481"/>
      <c r="P40" s="125"/>
      <c r="Q40" s="126"/>
      <c r="R40" s="126"/>
      <c r="S40" s="126"/>
      <c r="T40" s="126"/>
      <c r="U40" s="126"/>
      <c r="V40" s="127"/>
      <c r="W40" s="125"/>
      <c r="X40" s="126"/>
      <c r="Y40" s="126"/>
      <c r="Z40" s="126"/>
      <c r="AA40" s="126"/>
      <c r="AB40" s="126"/>
      <c r="AC40" s="127"/>
      <c r="AD40" s="125"/>
      <c r="AE40" s="126"/>
      <c r="AF40" s="126"/>
      <c r="AG40" s="126"/>
      <c r="AH40" s="126"/>
      <c r="AI40" s="126"/>
      <c r="AJ40" s="127"/>
      <c r="AK40" s="125"/>
      <c r="AL40" s="126"/>
      <c r="AM40" s="126"/>
      <c r="AN40" s="126"/>
      <c r="AO40" s="126"/>
      <c r="AP40" s="126"/>
      <c r="AQ40" s="127"/>
      <c r="AR40" s="125"/>
      <c r="AS40" s="126"/>
      <c r="AT40" s="127"/>
      <c r="AU40" s="482">
        <f t="shared" si="3"/>
        <v>0</v>
      </c>
      <c r="AV40" s="483"/>
      <c r="AW40" s="484">
        <f t="shared" si="1"/>
        <v>0</v>
      </c>
      <c r="AX40" s="485"/>
      <c r="AY40" s="486"/>
      <c r="AZ40" s="487"/>
      <c r="BA40" s="487"/>
      <c r="BB40" s="487"/>
      <c r="BC40" s="487"/>
      <c r="BD40" s="488"/>
    </row>
    <row r="41" spans="2:56" ht="34.5" customHeight="1" x14ac:dyDescent="0.15">
      <c r="B41" s="124">
        <f t="shared" si="2"/>
        <v>28</v>
      </c>
      <c r="C41" s="472"/>
      <c r="D41" s="473"/>
      <c r="E41" s="474"/>
      <c r="F41" s="475"/>
      <c r="G41" s="476"/>
      <c r="H41" s="477"/>
      <c r="I41" s="477"/>
      <c r="J41" s="477"/>
      <c r="K41" s="478"/>
      <c r="L41" s="479"/>
      <c r="M41" s="480"/>
      <c r="N41" s="480"/>
      <c r="O41" s="481"/>
      <c r="P41" s="159"/>
      <c r="Q41" s="160"/>
      <c r="R41" s="160"/>
      <c r="S41" s="160"/>
      <c r="T41" s="160"/>
      <c r="U41" s="160"/>
      <c r="V41" s="161"/>
      <c r="W41" s="159"/>
      <c r="X41" s="160"/>
      <c r="Y41" s="160"/>
      <c r="Z41" s="160"/>
      <c r="AA41" s="160"/>
      <c r="AB41" s="160"/>
      <c r="AC41" s="161"/>
      <c r="AD41" s="159"/>
      <c r="AE41" s="160"/>
      <c r="AF41" s="160"/>
      <c r="AG41" s="160"/>
      <c r="AH41" s="160"/>
      <c r="AI41" s="160"/>
      <c r="AJ41" s="161"/>
      <c r="AK41" s="159"/>
      <c r="AL41" s="160"/>
      <c r="AM41" s="160"/>
      <c r="AN41" s="160"/>
      <c r="AO41" s="160"/>
      <c r="AP41" s="160"/>
      <c r="AQ41" s="161"/>
      <c r="AR41" s="159"/>
      <c r="AS41" s="160"/>
      <c r="AT41" s="161"/>
      <c r="AU41" s="482">
        <f t="shared" si="3"/>
        <v>0</v>
      </c>
      <c r="AV41" s="483"/>
      <c r="AW41" s="484">
        <f t="shared" si="1"/>
        <v>0</v>
      </c>
      <c r="AX41" s="485"/>
      <c r="AY41" s="486"/>
      <c r="AZ41" s="487"/>
      <c r="BA41" s="487"/>
      <c r="BB41" s="487"/>
      <c r="BC41" s="487"/>
      <c r="BD41" s="488"/>
    </row>
    <row r="42" spans="2:56" ht="34.5" customHeight="1" x14ac:dyDescent="0.15">
      <c r="B42" s="124">
        <f t="shared" si="2"/>
        <v>29</v>
      </c>
      <c r="C42" s="472"/>
      <c r="D42" s="473"/>
      <c r="E42" s="474"/>
      <c r="F42" s="475"/>
      <c r="G42" s="476"/>
      <c r="H42" s="477"/>
      <c r="I42" s="477"/>
      <c r="J42" s="477"/>
      <c r="K42" s="478"/>
      <c r="L42" s="479"/>
      <c r="M42" s="480"/>
      <c r="N42" s="480"/>
      <c r="O42" s="481"/>
      <c r="P42" s="125"/>
      <c r="Q42" s="126"/>
      <c r="R42" s="126"/>
      <c r="S42" s="126"/>
      <c r="T42" s="126"/>
      <c r="U42" s="126"/>
      <c r="V42" s="127"/>
      <c r="W42" s="125"/>
      <c r="X42" s="126"/>
      <c r="Y42" s="126"/>
      <c r="Z42" s="126"/>
      <c r="AA42" s="126"/>
      <c r="AB42" s="126"/>
      <c r="AC42" s="127"/>
      <c r="AD42" s="125"/>
      <c r="AE42" s="126"/>
      <c r="AF42" s="126"/>
      <c r="AG42" s="126"/>
      <c r="AH42" s="126"/>
      <c r="AI42" s="126"/>
      <c r="AJ42" s="127"/>
      <c r="AK42" s="125"/>
      <c r="AL42" s="126"/>
      <c r="AM42" s="126"/>
      <c r="AN42" s="126"/>
      <c r="AO42" s="126"/>
      <c r="AP42" s="126"/>
      <c r="AQ42" s="127"/>
      <c r="AR42" s="125"/>
      <c r="AS42" s="126"/>
      <c r="AT42" s="127"/>
      <c r="AU42" s="482">
        <f t="shared" si="3"/>
        <v>0</v>
      </c>
      <c r="AV42" s="483"/>
      <c r="AW42" s="484">
        <f t="shared" si="1"/>
        <v>0</v>
      </c>
      <c r="AX42" s="485"/>
      <c r="AY42" s="486"/>
      <c r="AZ42" s="487"/>
      <c r="BA42" s="487"/>
      <c r="BB42" s="487"/>
      <c r="BC42" s="487"/>
      <c r="BD42" s="488"/>
    </row>
    <row r="43" spans="2:56" ht="34.5" customHeight="1" x14ac:dyDescent="0.15">
      <c r="B43" s="124">
        <f t="shared" si="2"/>
        <v>30</v>
      </c>
      <c r="C43" s="472"/>
      <c r="D43" s="473"/>
      <c r="E43" s="474"/>
      <c r="F43" s="475"/>
      <c r="G43" s="476"/>
      <c r="H43" s="477"/>
      <c r="I43" s="477"/>
      <c r="J43" s="477"/>
      <c r="K43" s="478"/>
      <c r="L43" s="479"/>
      <c r="M43" s="480"/>
      <c r="N43" s="480"/>
      <c r="O43" s="481"/>
      <c r="P43" s="125"/>
      <c r="Q43" s="126"/>
      <c r="R43" s="126"/>
      <c r="S43" s="126"/>
      <c r="T43" s="126"/>
      <c r="U43" s="126"/>
      <c r="V43" s="127"/>
      <c r="W43" s="125"/>
      <c r="X43" s="126"/>
      <c r="Y43" s="126"/>
      <c r="Z43" s="126"/>
      <c r="AA43" s="126"/>
      <c r="AB43" s="126"/>
      <c r="AC43" s="127"/>
      <c r="AD43" s="125"/>
      <c r="AE43" s="126"/>
      <c r="AF43" s="126"/>
      <c r="AG43" s="126"/>
      <c r="AH43" s="126"/>
      <c r="AI43" s="126"/>
      <c r="AJ43" s="127"/>
      <c r="AK43" s="125"/>
      <c r="AL43" s="126"/>
      <c r="AM43" s="126"/>
      <c r="AN43" s="126"/>
      <c r="AO43" s="126"/>
      <c r="AP43" s="126"/>
      <c r="AQ43" s="127"/>
      <c r="AR43" s="125"/>
      <c r="AS43" s="126"/>
      <c r="AT43" s="127"/>
      <c r="AU43" s="482">
        <f t="shared" si="3"/>
        <v>0</v>
      </c>
      <c r="AV43" s="483"/>
      <c r="AW43" s="484">
        <f t="shared" si="1"/>
        <v>0</v>
      </c>
      <c r="AX43" s="485"/>
      <c r="AY43" s="486"/>
      <c r="AZ43" s="487"/>
      <c r="BA43" s="487"/>
      <c r="BB43" s="487"/>
      <c r="BC43" s="487"/>
      <c r="BD43" s="488"/>
    </row>
    <row r="44" spans="2:56" ht="34.5" customHeight="1" x14ac:dyDescent="0.15">
      <c r="B44" s="124">
        <f t="shared" si="2"/>
        <v>31</v>
      </c>
      <c r="C44" s="472"/>
      <c r="D44" s="473"/>
      <c r="E44" s="474"/>
      <c r="F44" s="475"/>
      <c r="G44" s="476"/>
      <c r="H44" s="477"/>
      <c r="I44" s="477"/>
      <c r="J44" s="477"/>
      <c r="K44" s="478"/>
      <c r="L44" s="479"/>
      <c r="M44" s="480"/>
      <c r="N44" s="480"/>
      <c r="O44" s="481"/>
      <c r="P44" s="125"/>
      <c r="Q44" s="126"/>
      <c r="R44" s="126"/>
      <c r="S44" s="126"/>
      <c r="T44" s="126"/>
      <c r="U44" s="126"/>
      <c r="V44" s="127"/>
      <c r="W44" s="125"/>
      <c r="X44" s="126"/>
      <c r="Y44" s="126"/>
      <c r="Z44" s="126"/>
      <c r="AA44" s="126"/>
      <c r="AB44" s="126"/>
      <c r="AC44" s="127"/>
      <c r="AD44" s="125"/>
      <c r="AE44" s="126"/>
      <c r="AF44" s="126"/>
      <c r="AG44" s="126"/>
      <c r="AH44" s="126"/>
      <c r="AI44" s="126"/>
      <c r="AJ44" s="127"/>
      <c r="AK44" s="125"/>
      <c r="AL44" s="126"/>
      <c r="AM44" s="126"/>
      <c r="AN44" s="126"/>
      <c r="AO44" s="126"/>
      <c r="AP44" s="126"/>
      <c r="AQ44" s="127"/>
      <c r="AR44" s="125"/>
      <c r="AS44" s="126"/>
      <c r="AT44" s="127"/>
      <c r="AU44" s="482">
        <f t="shared" si="3"/>
        <v>0</v>
      </c>
      <c r="AV44" s="483"/>
      <c r="AW44" s="484">
        <f t="shared" si="1"/>
        <v>0</v>
      </c>
      <c r="AX44" s="485"/>
      <c r="AY44" s="486"/>
      <c r="AZ44" s="487"/>
      <c r="BA44" s="487"/>
      <c r="BB44" s="487"/>
      <c r="BC44" s="487"/>
      <c r="BD44" s="488"/>
    </row>
    <row r="45" spans="2:56" ht="34.5" customHeight="1" x14ac:dyDescent="0.15">
      <c r="B45" s="124">
        <f t="shared" si="2"/>
        <v>32</v>
      </c>
      <c r="C45" s="472"/>
      <c r="D45" s="473"/>
      <c r="E45" s="474"/>
      <c r="F45" s="475"/>
      <c r="G45" s="476"/>
      <c r="H45" s="477"/>
      <c r="I45" s="477"/>
      <c r="J45" s="477"/>
      <c r="K45" s="478"/>
      <c r="L45" s="479"/>
      <c r="M45" s="480"/>
      <c r="N45" s="480"/>
      <c r="O45" s="481"/>
      <c r="P45" s="125"/>
      <c r="Q45" s="126"/>
      <c r="R45" s="126"/>
      <c r="S45" s="126"/>
      <c r="T45" s="126"/>
      <c r="U45" s="126"/>
      <c r="V45" s="127"/>
      <c r="W45" s="125"/>
      <c r="X45" s="126"/>
      <c r="Y45" s="126"/>
      <c r="Z45" s="126"/>
      <c r="AA45" s="126"/>
      <c r="AB45" s="126"/>
      <c r="AC45" s="127"/>
      <c r="AD45" s="125"/>
      <c r="AE45" s="126"/>
      <c r="AF45" s="126"/>
      <c r="AG45" s="126"/>
      <c r="AH45" s="126"/>
      <c r="AI45" s="126"/>
      <c r="AJ45" s="127"/>
      <c r="AK45" s="125"/>
      <c r="AL45" s="126"/>
      <c r="AM45" s="126"/>
      <c r="AN45" s="126"/>
      <c r="AO45" s="126"/>
      <c r="AP45" s="126"/>
      <c r="AQ45" s="127"/>
      <c r="AR45" s="125"/>
      <c r="AS45" s="126"/>
      <c r="AT45" s="127"/>
      <c r="AU45" s="482">
        <f t="shared" si="3"/>
        <v>0</v>
      </c>
      <c r="AV45" s="483"/>
      <c r="AW45" s="484">
        <f t="shared" si="1"/>
        <v>0</v>
      </c>
      <c r="AX45" s="485"/>
      <c r="AY45" s="486"/>
      <c r="AZ45" s="487"/>
      <c r="BA45" s="487"/>
      <c r="BB45" s="487"/>
      <c r="BC45" s="487"/>
      <c r="BD45" s="488"/>
    </row>
    <row r="46" spans="2:56" ht="34.5" customHeight="1" x14ac:dyDescent="0.15">
      <c r="B46" s="124">
        <f t="shared" si="2"/>
        <v>33</v>
      </c>
      <c r="C46" s="472"/>
      <c r="D46" s="473"/>
      <c r="E46" s="474"/>
      <c r="F46" s="475"/>
      <c r="G46" s="476"/>
      <c r="H46" s="477"/>
      <c r="I46" s="477"/>
      <c r="J46" s="477"/>
      <c r="K46" s="478"/>
      <c r="L46" s="479"/>
      <c r="M46" s="480"/>
      <c r="N46" s="480"/>
      <c r="O46" s="481"/>
      <c r="P46" s="125"/>
      <c r="Q46" s="126"/>
      <c r="R46" s="126"/>
      <c r="S46" s="126"/>
      <c r="T46" s="126"/>
      <c r="U46" s="126"/>
      <c r="V46" s="127"/>
      <c r="W46" s="125"/>
      <c r="X46" s="126"/>
      <c r="Y46" s="126"/>
      <c r="Z46" s="126"/>
      <c r="AA46" s="126"/>
      <c r="AB46" s="126"/>
      <c r="AC46" s="127"/>
      <c r="AD46" s="125"/>
      <c r="AE46" s="126"/>
      <c r="AF46" s="126"/>
      <c r="AG46" s="126"/>
      <c r="AH46" s="126"/>
      <c r="AI46" s="126"/>
      <c r="AJ46" s="127"/>
      <c r="AK46" s="125"/>
      <c r="AL46" s="126"/>
      <c r="AM46" s="126"/>
      <c r="AN46" s="126"/>
      <c r="AO46" s="126"/>
      <c r="AP46" s="126"/>
      <c r="AQ46" s="127"/>
      <c r="AR46" s="125"/>
      <c r="AS46" s="126"/>
      <c r="AT46" s="127"/>
      <c r="AU46" s="482">
        <f t="shared" si="3"/>
        <v>0</v>
      </c>
      <c r="AV46" s="483"/>
      <c r="AW46" s="484">
        <f t="shared" si="1"/>
        <v>0</v>
      </c>
      <c r="AX46" s="485"/>
      <c r="AY46" s="486"/>
      <c r="AZ46" s="487"/>
      <c r="BA46" s="487"/>
      <c r="BB46" s="487"/>
      <c r="BC46" s="487"/>
      <c r="BD46" s="488"/>
    </row>
    <row r="47" spans="2:56" ht="34.5" customHeight="1" x14ac:dyDescent="0.15">
      <c r="B47" s="124">
        <f t="shared" si="2"/>
        <v>34</v>
      </c>
      <c r="C47" s="472"/>
      <c r="D47" s="473"/>
      <c r="E47" s="474"/>
      <c r="F47" s="475"/>
      <c r="G47" s="476"/>
      <c r="H47" s="477"/>
      <c r="I47" s="477"/>
      <c r="J47" s="477"/>
      <c r="K47" s="478"/>
      <c r="L47" s="479"/>
      <c r="M47" s="480"/>
      <c r="N47" s="480"/>
      <c r="O47" s="481"/>
      <c r="P47" s="125"/>
      <c r="Q47" s="126"/>
      <c r="R47" s="126"/>
      <c r="S47" s="126"/>
      <c r="T47" s="126"/>
      <c r="U47" s="126"/>
      <c r="V47" s="127"/>
      <c r="W47" s="125"/>
      <c r="X47" s="126"/>
      <c r="Y47" s="126"/>
      <c r="Z47" s="126"/>
      <c r="AA47" s="126"/>
      <c r="AB47" s="126"/>
      <c r="AC47" s="127"/>
      <c r="AD47" s="125"/>
      <c r="AE47" s="126"/>
      <c r="AF47" s="126"/>
      <c r="AG47" s="126"/>
      <c r="AH47" s="126"/>
      <c r="AI47" s="126"/>
      <c r="AJ47" s="127"/>
      <c r="AK47" s="125"/>
      <c r="AL47" s="126"/>
      <c r="AM47" s="126"/>
      <c r="AN47" s="126"/>
      <c r="AO47" s="126"/>
      <c r="AP47" s="126"/>
      <c r="AQ47" s="127"/>
      <c r="AR47" s="125"/>
      <c r="AS47" s="126"/>
      <c r="AT47" s="127"/>
      <c r="AU47" s="482">
        <f t="shared" si="3"/>
        <v>0</v>
      </c>
      <c r="AV47" s="483"/>
      <c r="AW47" s="484">
        <f t="shared" si="1"/>
        <v>0</v>
      </c>
      <c r="AX47" s="485"/>
      <c r="AY47" s="486"/>
      <c r="AZ47" s="487"/>
      <c r="BA47" s="487"/>
      <c r="BB47" s="487"/>
      <c r="BC47" s="487"/>
      <c r="BD47" s="488"/>
    </row>
    <row r="48" spans="2:56" ht="34.5" customHeight="1" x14ac:dyDescent="0.15">
      <c r="B48" s="124">
        <f t="shared" si="2"/>
        <v>35</v>
      </c>
      <c r="C48" s="472"/>
      <c r="D48" s="473"/>
      <c r="E48" s="474"/>
      <c r="F48" s="475"/>
      <c r="G48" s="476"/>
      <c r="H48" s="477"/>
      <c r="I48" s="477"/>
      <c r="J48" s="477"/>
      <c r="K48" s="478"/>
      <c r="L48" s="479"/>
      <c r="M48" s="480"/>
      <c r="N48" s="480"/>
      <c r="O48" s="481"/>
      <c r="P48" s="125"/>
      <c r="Q48" s="126"/>
      <c r="R48" s="126"/>
      <c r="S48" s="126"/>
      <c r="T48" s="126"/>
      <c r="U48" s="126"/>
      <c r="V48" s="127"/>
      <c r="W48" s="125"/>
      <c r="X48" s="126"/>
      <c r="Y48" s="126"/>
      <c r="Z48" s="126"/>
      <c r="AA48" s="126"/>
      <c r="AB48" s="126"/>
      <c r="AC48" s="127"/>
      <c r="AD48" s="125"/>
      <c r="AE48" s="126"/>
      <c r="AF48" s="126"/>
      <c r="AG48" s="126"/>
      <c r="AH48" s="126"/>
      <c r="AI48" s="126"/>
      <c r="AJ48" s="127"/>
      <c r="AK48" s="125"/>
      <c r="AL48" s="126"/>
      <c r="AM48" s="126"/>
      <c r="AN48" s="126"/>
      <c r="AO48" s="126"/>
      <c r="AP48" s="126"/>
      <c r="AQ48" s="127"/>
      <c r="AR48" s="125"/>
      <c r="AS48" s="126"/>
      <c r="AT48" s="127"/>
      <c r="AU48" s="482">
        <f t="shared" si="3"/>
        <v>0</v>
      </c>
      <c r="AV48" s="483"/>
      <c r="AW48" s="484">
        <f t="shared" si="1"/>
        <v>0</v>
      </c>
      <c r="AX48" s="485"/>
      <c r="AY48" s="486"/>
      <c r="AZ48" s="487"/>
      <c r="BA48" s="487"/>
      <c r="BB48" s="487"/>
      <c r="BC48" s="487"/>
      <c r="BD48" s="488"/>
    </row>
    <row r="49" spans="2:56" ht="34.5" customHeight="1" x14ac:dyDescent="0.15">
      <c r="B49" s="124">
        <f t="shared" si="2"/>
        <v>36</v>
      </c>
      <c r="C49" s="472"/>
      <c r="D49" s="473"/>
      <c r="E49" s="474"/>
      <c r="F49" s="475"/>
      <c r="G49" s="476"/>
      <c r="H49" s="477"/>
      <c r="I49" s="477"/>
      <c r="J49" s="477"/>
      <c r="K49" s="478"/>
      <c r="L49" s="479"/>
      <c r="M49" s="480"/>
      <c r="N49" s="480"/>
      <c r="O49" s="481"/>
      <c r="P49" s="125"/>
      <c r="Q49" s="126"/>
      <c r="R49" s="126"/>
      <c r="S49" s="126"/>
      <c r="T49" s="126"/>
      <c r="U49" s="126"/>
      <c r="V49" s="127"/>
      <c r="W49" s="125"/>
      <c r="X49" s="126"/>
      <c r="Y49" s="126"/>
      <c r="Z49" s="126"/>
      <c r="AA49" s="126"/>
      <c r="AB49" s="126"/>
      <c r="AC49" s="127"/>
      <c r="AD49" s="125"/>
      <c r="AE49" s="126"/>
      <c r="AF49" s="126"/>
      <c r="AG49" s="126"/>
      <c r="AH49" s="126"/>
      <c r="AI49" s="126"/>
      <c r="AJ49" s="127"/>
      <c r="AK49" s="125"/>
      <c r="AL49" s="126"/>
      <c r="AM49" s="126"/>
      <c r="AN49" s="126"/>
      <c r="AO49" s="126"/>
      <c r="AP49" s="126"/>
      <c r="AQ49" s="127"/>
      <c r="AR49" s="125"/>
      <c r="AS49" s="126"/>
      <c r="AT49" s="127"/>
      <c r="AU49" s="482">
        <f t="shared" si="3"/>
        <v>0</v>
      </c>
      <c r="AV49" s="483"/>
      <c r="AW49" s="484">
        <f t="shared" si="1"/>
        <v>0</v>
      </c>
      <c r="AX49" s="485"/>
      <c r="AY49" s="486"/>
      <c r="AZ49" s="487"/>
      <c r="BA49" s="487"/>
      <c r="BB49" s="487"/>
      <c r="BC49" s="487"/>
      <c r="BD49" s="488"/>
    </row>
    <row r="50" spans="2:56" ht="34.5" customHeight="1" x14ac:dyDescent="0.15">
      <c r="B50" s="124">
        <f t="shared" si="2"/>
        <v>37</v>
      </c>
      <c r="C50" s="472"/>
      <c r="D50" s="473"/>
      <c r="E50" s="474"/>
      <c r="F50" s="475"/>
      <c r="G50" s="476"/>
      <c r="H50" s="477"/>
      <c r="I50" s="477"/>
      <c r="J50" s="477"/>
      <c r="K50" s="478"/>
      <c r="L50" s="479"/>
      <c r="M50" s="480"/>
      <c r="N50" s="480"/>
      <c r="O50" s="481"/>
      <c r="P50" s="125"/>
      <c r="Q50" s="126"/>
      <c r="R50" s="126"/>
      <c r="S50" s="126"/>
      <c r="T50" s="126"/>
      <c r="U50" s="126"/>
      <c r="V50" s="127"/>
      <c r="W50" s="125"/>
      <c r="X50" s="126"/>
      <c r="Y50" s="126"/>
      <c r="Z50" s="126"/>
      <c r="AA50" s="126"/>
      <c r="AB50" s="126"/>
      <c r="AC50" s="127"/>
      <c r="AD50" s="125"/>
      <c r="AE50" s="126"/>
      <c r="AF50" s="126"/>
      <c r="AG50" s="126"/>
      <c r="AH50" s="126"/>
      <c r="AI50" s="126"/>
      <c r="AJ50" s="127"/>
      <c r="AK50" s="125"/>
      <c r="AL50" s="126"/>
      <c r="AM50" s="126"/>
      <c r="AN50" s="126"/>
      <c r="AO50" s="126"/>
      <c r="AP50" s="126"/>
      <c r="AQ50" s="127"/>
      <c r="AR50" s="125"/>
      <c r="AS50" s="126"/>
      <c r="AT50" s="127"/>
      <c r="AU50" s="482">
        <f t="shared" si="3"/>
        <v>0</v>
      </c>
      <c r="AV50" s="483"/>
      <c r="AW50" s="484">
        <f t="shared" si="1"/>
        <v>0</v>
      </c>
      <c r="AX50" s="485"/>
      <c r="AY50" s="486"/>
      <c r="AZ50" s="487"/>
      <c r="BA50" s="487"/>
      <c r="BB50" s="487"/>
      <c r="BC50" s="487"/>
      <c r="BD50" s="488"/>
    </row>
    <row r="51" spans="2:56" ht="34.5" customHeight="1" x14ac:dyDescent="0.15">
      <c r="B51" s="124">
        <f t="shared" si="2"/>
        <v>38</v>
      </c>
      <c r="C51" s="472"/>
      <c r="D51" s="473"/>
      <c r="E51" s="474"/>
      <c r="F51" s="475"/>
      <c r="G51" s="476"/>
      <c r="H51" s="477"/>
      <c r="I51" s="477"/>
      <c r="J51" s="477"/>
      <c r="K51" s="478"/>
      <c r="L51" s="479"/>
      <c r="M51" s="480"/>
      <c r="N51" s="480"/>
      <c r="O51" s="481"/>
      <c r="P51" s="125"/>
      <c r="Q51" s="126"/>
      <c r="R51" s="126"/>
      <c r="S51" s="126"/>
      <c r="T51" s="126"/>
      <c r="U51" s="126"/>
      <c r="V51" s="127"/>
      <c r="W51" s="125"/>
      <c r="X51" s="126"/>
      <c r="Y51" s="126"/>
      <c r="Z51" s="126"/>
      <c r="AA51" s="126"/>
      <c r="AB51" s="126"/>
      <c r="AC51" s="127"/>
      <c r="AD51" s="125"/>
      <c r="AE51" s="126"/>
      <c r="AF51" s="126"/>
      <c r="AG51" s="126"/>
      <c r="AH51" s="126"/>
      <c r="AI51" s="126"/>
      <c r="AJ51" s="127"/>
      <c r="AK51" s="125"/>
      <c r="AL51" s="126"/>
      <c r="AM51" s="126"/>
      <c r="AN51" s="126"/>
      <c r="AO51" s="126"/>
      <c r="AP51" s="126"/>
      <c r="AQ51" s="127"/>
      <c r="AR51" s="125"/>
      <c r="AS51" s="126"/>
      <c r="AT51" s="127"/>
      <c r="AU51" s="482">
        <f t="shared" si="3"/>
        <v>0</v>
      </c>
      <c r="AV51" s="483"/>
      <c r="AW51" s="484">
        <f t="shared" si="1"/>
        <v>0</v>
      </c>
      <c r="AX51" s="485"/>
      <c r="AY51" s="486"/>
      <c r="AZ51" s="487"/>
      <c r="BA51" s="487"/>
      <c r="BB51" s="487"/>
      <c r="BC51" s="487"/>
      <c r="BD51" s="488"/>
    </row>
    <row r="52" spans="2:56" ht="34.5" customHeight="1" x14ac:dyDescent="0.15">
      <c r="B52" s="124">
        <f t="shared" si="2"/>
        <v>39</v>
      </c>
      <c r="C52" s="472"/>
      <c r="D52" s="473"/>
      <c r="E52" s="474"/>
      <c r="F52" s="475"/>
      <c r="G52" s="476"/>
      <c r="H52" s="477"/>
      <c r="I52" s="477"/>
      <c r="J52" s="477"/>
      <c r="K52" s="478"/>
      <c r="L52" s="479"/>
      <c r="M52" s="480"/>
      <c r="N52" s="480"/>
      <c r="O52" s="481"/>
      <c r="P52" s="125"/>
      <c r="Q52" s="126"/>
      <c r="R52" s="126"/>
      <c r="S52" s="126"/>
      <c r="T52" s="126"/>
      <c r="U52" s="126"/>
      <c r="V52" s="127"/>
      <c r="W52" s="125"/>
      <c r="X52" s="126"/>
      <c r="Y52" s="126"/>
      <c r="Z52" s="126"/>
      <c r="AA52" s="126"/>
      <c r="AB52" s="126"/>
      <c r="AC52" s="127"/>
      <c r="AD52" s="125"/>
      <c r="AE52" s="126"/>
      <c r="AF52" s="126"/>
      <c r="AG52" s="126"/>
      <c r="AH52" s="126"/>
      <c r="AI52" s="126"/>
      <c r="AJ52" s="127"/>
      <c r="AK52" s="125"/>
      <c r="AL52" s="126"/>
      <c r="AM52" s="126"/>
      <c r="AN52" s="126"/>
      <c r="AO52" s="126"/>
      <c r="AP52" s="126"/>
      <c r="AQ52" s="127"/>
      <c r="AR52" s="125"/>
      <c r="AS52" s="126"/>
      <c r="AT52" s="127"/>
      <c r="AU52" s="482">
        <f t="shared" si="3"/>
        <v>0</v>
      </c>
      <c r="AV52" s="483"/>
      <c r="AW52" s="484">
        <f t="shared" si="1"/>
        <v>0</v>
      </c>
      <c r="AX52" s="485"/>
      <c r="AY52" s="486"/>
      <c r="AZ52" s="487"/>
      <c r="BA52" s="487"/>
      <c r="BB52" s="487"/>
      <c r="BC52" s="487"/>
      <c r="BD52" s="488"/>
    </row>
    <row r="53" spans="2:56" ht="34.5" customHeight="1" x14ac:dyDescent="0.15">
      <c r="B53" s="124">
        <f t="shared" si="2"/>
        <v>40</v>
      </c>
      <c r="C53" s="472"/>
      <c r="D53" s="473"/>
      <c r="E53" s="474"/>
      <c r="F53" s="475"/>
      <c r="G53" s="476"/>
      <c r="H53" s="477"/>
      <c r="I53" s="477"/>
      <c r="J53" s="477"/>
      <c r="K53" s="478"/>
      <c r="L53" s="479"/>
      <c r="M53" s="480"/>
      <c r="N53" s="480"/>
      <c r="O53" s="481"/>
      <c r="P53" s="125"/>
      <c r="Q53" s="126"/>
      <c r="R53" s="126"/>
      <c r="S53" s="126"/>
      <c r="T53" s="126"/>
      <c r="U53" s="126"/>
      <c r="V53" s="127"/>
      <c r="W53" s="125"/>
      <c r="X53" s="126"/>
      <c r="Y53" s="126"/>
      <c r="Z53" s="126"/>
      <c r="AA53" s="126"/>
      <c r="AB53" s="126"/>
      <c r="AC53" s="127"/>
      <c r="AD53" s="125"/>
      <c r="AE53" s="126"/>
      <c r="AF53" s="126"/>
      <c r="AG53" s="126"/>
      <c r="AH53" s="126"/>
      <c r="AI53" s="126"/>
      <c r="AJ53" s="127"/>
      <c r="AK53" s="125"/>
      <c r="AL53" s="126"/>
      <c r="AM53" s="126"/>
      <c r="AN53" s="126"/>
      <c r="AO53" s="126"/>
      <c r="AP53" s="126"/>
      <c r="AQ53" s="127"/>
      <c r="AR53" s="125"/>
      <c r="AS53" s="126"/>
      <c r="AT53" s="127"/>
      <c r="AU53" s="482">
        <f t="shared" si="3"/>
        <v>0</v>
      </c>
      <c r="AV53" s="483"/>
      <c r="AW53" s="484">
        <f t="shared" si="1"/>
        <v>0</v>
      </c>
      <c r="AX53" s="485"/>
      <c r="AY53" s="486"/>
      <c r="AZ53" s="487"/>
      <c r="BA53" s="487"/>
      <c r="BB53" s="487"/>
      <c r="BC53" s="487"/>
      <c r="BD53" s="488"/>
    </row>
    <row r="54" spans="2:56" ht="34.5" customHeight="1" x14ac:dyDescent="0.15">
      <c r="B54" s="124">
        <f t="shared" si="2"/>
        <v>41</v>
      </c>
      <c r="C54" s="472"/>
      <c r="D54" s="473"/>
      <c r="E54" s="474"/>
      <c r="F54" s="475"/>
      <c r="G54" s="476"/>
      <c r="H54" s="477"/>
      <c r="I54" s="477"/>
      <c r="J54" s="477"/>
      <c r="K54" s="478"/>
      <c r="L54" s="479"/>
      <c r="M54" s="480"/>
      <c r="N54" s="480"/>
      <c r="O54" s="481"/>
      <c r="P54" s="125"/>
      <c r="Q54" s="126"/>
      <c r="R54" s="126"/>
      <c r="S54" s="126"/>
      <c r="T54" s="126"/>
      <c r="U54" s="126"/>
      <c r="V54" s="127"/>
      <c r="W54" s="125"/>
      <c r="X54" s="126"/>
      <c r="Y54" s="126"/>
      <c r="Z54" s="126"/>
      <c r="AA54" s="126"/>
      <c r="AB54" s="126"/>
      <c r="AC54" s="127"/>
      <c r="AD54" s="125"/>
      <c r="AE54" s="126"/>
      <c r="AF54" s="126"/>
      <c r="AG54" s="126"/>
      <c r="AH54" s="126"/>
      <c r="AI54" s="126"/>
      <c r="AJ54" s="127"/>
      <c r="AK54" s="125"/>
      <c r="AL54" s="126"/>
      <c r="AM54" s="126"/>
      <c r="AN54" s="126"/>
      <c r="AO54" s="126"/>
      <c r="AP54" s="126"/>
      <c r="AQ54" s="127"/>
      <c r="AR54" s="125"/>
      <c r="AS54" s="126"/>
      <c r="AT54" s="127"/>
      <c r="AU54" s="482">
        <f t="shared" si="3"/>
        <v>0</v>
      </c>
      <c r="AV54" s="483"/>
      <c r="AW54" s="484">
        <f t="shared" si="1"/>
        <v>0</v>
      </c>
      <c r="AX54" s="485"/>
      <c r="AY54" s="486"/>
      <c r="AZ54" s="487"/>
      <c r="BA54" s="487"/>
      <c r="BB54" s="487"/>
      <c r="BC54" s="487"/>
      <c r="BD54" s="488"/>
    </row>
    <row r="55" spans="2:56" ht="34.5" customHeight="1" x14ac:dyDescent="0.15">
      <c r="B55" s="124">
        <f t="shared" si="2"/>
        <v>42</v>
      </c>
      <c r="C55" s="472"/>
      <c r="D55" s="473"/>
      <c r="E55" s="474"/>
      <c r="F55" s="475"/>
      <c r="G55" s="476"/>
      <c r="H55" s="477"/>
      <c r="I55" s="477"/>
      <c r="J55" s="477"/>
      <c r="K55" s="478"/>
      <c r="L55" s="479"/>
      <c r="M55" s="480"/>
      <c r="N55" s="480"/>
      <c r="O55" s="481"/>
      <c r="P55" s="125"/>
      <c r="Q55" s="126"/>
      <c r="R55" s="126"/>
      <c r="S55" s="126"/>
      <c r="T55" s="126"/>
      <c r="U55" s="126"/>
      <c r="V55" s="127"/>
      <c r="W55" s="125"/>
      <c r="X55" s="126"/>
      <c r="Y55" s="126"/>
      <c r="Z55" s="126"/>
      <c r="AA55" s="126"/>
      <c r="AB55" s="126"/>
      <c r="AC55" s="127"/>
      <c r="AD55" s="125"/>
      <c r="AE55" s="126"/>
      <c r="AF55" s="126"/>
      <c r="AG55" s="126"/>
      <c r="AH55" s="126"/>
      <c r="AI55" s="126"/>
      <c r="AJ55" s="127"/>
      <c r="AK55" s="125"/>
      <c r="AL55" s="126"/>
      <c r="AM55" s="126"/>
      <c r="AN55" s="126"/>
      <c r="AO55" s="126"/>
      <c r="AP55" s="126"/>
      <c r="AQ55" s="127"/>
      <c r="AR55" s="125"/>
      <c r="AS55" s="126"/>
      <c r="AT55" s="127"/>
      <c r="AU55" s="482">
        <f t="shared" si="3"/>
        <v>0</v>
      </c>
      <c r="AV55" s="483"/>
      <c r="AW55" s="484">
        <f t="shared" si="1"/>
        <v>0</v>
      </c>
      <c r="AX55" s="485"/>
      <c r="AY55" s="486"/>
      <c r="AZ55" s="487"/>
      <c r="BA55" s="487"/>
      <c r="BB55" s="487"/>
      <c r="BC55" s="487"/>
      <c r="BD55" s="488"/>
    </row>
    <row r="56" spans="2:56" ht="34.5" customHeight="1" x14ac:dyDescent="0.15">
      <c r="B56" s="124">
        <f t="shared" si="2"/>
        <v>43</v>
      </c>
      <c r="C56" s="472"/>
      <c r="D56" s="473"/>
      <c r="E56" s="474"/>
      <c r="F56" s="475"/>
      <c r="G56" s="476"/>
      <c r="H56" s="477"/>
      <c r="I56" s="477"/>
      <c r="J56" s="477"/>
      <c r="K56" s="478"/>
      <c r="L56" s="479"/>
      <c r="M56" s="480"/>
      <c r="N56" s="480"/>
      <c r="O56" s="481"/>
      <c r="P56" s="125"/>
      <c r="Q56" s="126"/>
      <c r="R56" s="126"/>
      <c r="S56" s="126"/>
      <c r="T56" s="126"/>
      <c r="U56" s="126"/>
      <c r="V56" s="127"/>
      <c r="W56" s="125"/>
      <c r="X56" s="126"/>
      <c r="Y56" s="126"/>
      <c r="Z56" s="126"/>
      <c r="AA56" s="126"/>
      <c r="AB56" s="126"/>
      <c r="AC56" s="127"/>
      <c r="AD56" s="125"/>
      <c r="AE56" s="126"/>
      <c r="AF56" s="126"/>
      <c r="AG56" s="126"/>
      <c r="AH56" s="126"/>
      <c r="AI56" s="126"/>
      <c r="AJ56" s="127"/>
      <c r="AK56" s="125"/>
      <c r="AL56" s="126"/>
      <c r="AM56" s="126"/>
      <c r="AN56" s="126"/>
      <c r="AO56" s="126"/>
      <c r="AP56" s="126"/>
      <c r="AQ56" s="127"/>
      <c r="AR56" s="125"/>
      <c r="AS56" s="126"/>
      <c r="AT56" s="127"/>
      <c r="AU56" s="482">
        <f t="shared" si="3"/>
        <v>0</v>
      </c>
      <c r="AV56" s="483"/>
      <c r="AW56" s="484">
        <f t="shared" si="1"/>
        <v>0</v>
      </c>
      <c r="AX56" s="485"/>
      <c r="AY56" s="486"/>
      <c r="AZ56" s="487"/>
      <c r="BA56" s="487"/>
      <c r="BB56" s="487"/>
      <c r="BC56" s="487"/>
      <c r="BD56" s="488"/>
    </row>
    <row r="57" spans="2:56" ht="34.5" customHeight="1" x14ac:dyDescent="0.15">
      <c r="B57" s="124">
        <f t="shared" si="2"/>
        <v>44</v>
      </c>
      <c r="C57" s="472"/>
      <c r="D57" s="473"/>
      <c r="E57" s="474"/>
      <c r="F57" s="475"/>
      <c r="G57" s="476"/>
      <c r="H57" s="477"/>
      <c r="I57" s="477"/>
      <c r="J57" s="477"/>
      <c r="K57" s="478"/>
      <c r="L57" s="479"/>
      <c r="M57" s="480"/>
      <c r="N57" s="480"/>
      <c r="O57" s="481"/>
      <c r="P57" s="125"/>
      <c r="Q57" s="126"/>
      <c r="R57" s="126"/>
      <c r="S57" s="126"/>
      <c r="T57" s="126"/>
      <c r="U57" s="126"/>
      <c r="V57" s="127"/>
      <c r="W57" s="125"/>
      <c r="X57" s="126"/>
      <c r="Y57" s="126"/>
      <c r="Z57" s="126"/>
      <c r="AA57" s="126"/>
      <c r="AB57" s="126"/>
      <c r="AC57" s="127"/>
      <c r="AD57" s="125"/>
      <c r="AE57" s="126"/>
      <c r="AF57" s="126"/>
      <c r="AG57" s="126"/>
      <c r="AH57" s="126"/>
      <c r="AI57" s="126"/>
      <c r="AJ57" s="127"/>
      <c r="AK57" s="125"/>
      <c r="AL57" s="126"/>
      <c r="AM57" s="126"/>
      <c r="AN57" s="126"/>
      <c r="AO57" s="126"/>
      <c r="AP57" s="126"/>
      <c r="AQ57" s="127"/>
      <c r="AR57" s="125"/>
      <c r="AS57" s="126"/>
      <c r="AT57" s="127"/>
      <c r="AU57" s="482">
        <f t="shared" si="3"/>
        <v>0</v>
      </c>
      <c r="AV57" s="483"/>
      <c r="AW57" s="484">
        <f t="shared" si="1"/>
        <v>0</v>
      </c>
      <c r="AX57" s="485"/>
      <c r="AY57" s="486"/>
      <c r="AZ57" s="487"/>
      <c r="BA57" s="487"/>
      <c r="BB57" s="487"/>
      <c r="BC57" s="487"/>
      <c r="BD57" s="488"/>
    </row>
    <row r="58" spans="2:56" ht="34.5" customHeight="1" x14ac:dyDescent="0.15">
      <c r="B58" s="124">
        <f t="shared" si="2"/>
        <v>45</v>
      </c>
      <c r="C58" s="472"/>
      <c r="D58" s="473"/>
      <c r="E58" s="474"/>
      <c r="F58" s="475"/>
      <c r="G58" s="476"/>
      <c r="H58" s="477"/>
      <c r="I58" s="477"/>
      <c r="J58" s="477"/>
      <c r="K58" s="478"/>
      <c r="L58" s="479"/>
      <c r="M58" s="480"/>
      <c r="N58" s="480"/>
      <c r="O58" s="481"/>
      <c r="P58" s="125"/>
      <c r="Q58" s="126"/>
      <c r="R58" s="126"/>
      <c r="S58" s="126"/>
      <c r="T58" s="126"/>
      <c r="U58" s="126"/>
      <c r="V58" s="127"/>
      <c r="W58" s="125"/>
      <c r="X58" s="126"/>
      <c r="Y58" s="126"/>
      <c r="Z58" s="126"/>
      <c r="AA58" s="126"/>
      <c r="AB58" s="126"/>
      <c r="AC58" s="127"/>
      <c r="AD58" s="125"/>
      <c r="AE58" s="126"/>
      <c r="AF58" s="126"/>
      <c r="AG58" s="126"/>
      <c r="AH58" s="126"/>
      <c r="AI58" s="126"/>
      <c r="AJ58" s="127"/>
      <c r="AK58" s="125"/>
      <c r="AL58" s="126"/>
      <c r="AM58" s="126"/>
      <c r="AN58" s="126"/>
      <c r="AO58" s="126"/>
      <c r="AP58" s="126"/>
      <c r="AQ58" s="127"/>
      <c r="AR58" s="125"/>
      <c r="AS58" s="126"/>
      <c r="AT58" s="127"/>
      <c r="AU58" s="482">
        <f t="shared" si="3"/>
        <v>0</v>
      </c>
      <c r="AV58" s="483"/>
      <c r="AW58" s="484">
        <f t="shared" si="1"/>
        <v>0</v>
      </c>
      <c r="AX58" s="485"/>
      <c r="AY58" s="486"/>
      <c r="AZ58" s="487"/>
      <c r="BA58" s="487"/>
      <c r="BB58" s="487"/>
      <c r="BC58" s="487"/>
      <c r="BD58" s="488"/>
    </row>
    <row r="59" spans="2:56" ht="34.5" customHeight="1" x14ac:dyDescent="0.15">
      <c r="B59" s="124">
        <f t="shared" si="2"/>
        <v>46</v>
      </c>
      <c r="C59" s="472"/>
      <c r="D59" s="473"/>
      <c r="E59" s="474"/>
      <c r="F59" s="475"/>
      <c r="G59" s="476"/>
      <c r="H59" s="477"/>
      <c r="I59" s="477"/>
      <c r="J59" s="477"/>
      <c r="K59" s="478"/>
      <c r="L59" s="479"/>
      <c r="M59" s="480"/>
      <c r="N59" s="480"/>
      <c r="O59" s="481"/>
      <c r="P59" s="125"/>
      <c r="Q59" s="126"/>
      <c r="R59" s="126"/>
      <c r="S59" s="126"/>
      <c r="T59" s="126"/>
      <c r="U59" s="126"/>
      <c r="V59" s="127"/>
      <c r="W59" s="125"/>
      <c r="X59" s="126"/>
      <c r="Y59" s="126"/>
      <c r="Z59" s="126"/>
      <c r="AA59" s="126"/>
      <c r="AB59" s="126"/>
      <c r="AC59" s="127"/>
      <c r="AD59" s="125"/>
      <c r="AE59" s="126"/>
      <c r="AF59" s="126"/>
      <c r="AG59" s="126"/>
      <c r="AH59" s="126"/>
      <c r="AI59" s="126"/>
      <c r="AJ59" s="127"/>
      <c r="AK59" s="125"/>
      <c r="AL59" s="126"/>
      <c r="AM59" s="126"/>
      <c r="AN59" s="126"/>
      <c r="AO59" s="126"/>
      <c r="AP59" s="126"/>
      <c r="AQ59" s="127"/>
      <c r="AR59" s="125"/>
      <c r="AS59" s="126"/>
      <c r="AT59" s="127"/>
      <c r="AU59" s="482">
        <f t="shared" si="3"/>
        <v>0</v>
      </c>
      <c r="AV59" s="483"/>
      <c r="AW59" s="484">
        <f t="shared" si="1"/>
        <v>0</v>
      </c>
      <c r="AX59" s="485"/>
      <c r="AY59" s="486"/>
      <c r="AZ59" s="487"/>
      <c r="BA59" s="487"/>
      <c r="BB59" s="487"/>
      <c r="BC59" s="487"/>
      <c r="BD59" s="488"/>
    </row>
    <row r="60" spans="2:56" ht="34.5" customHeight="1" x14ac:dyDescent="0.15">
      <c r="B60" s="124">
        <f t="shared" si="2"/>
        <v>47</v>
      </c>
      <c r="C60" s="472"/>
      <c r="D60" s="473"/>
      <c r="E60" s="474"/>
      <c r="F60" s="475"/>
      <c r="G60" s="476"/>
      <c r="H60" s="477"/>
      <c r="I60" s="477"/>
      <c r="J60" s="477"/>
      <c r="K60" s="478"/>
      <c r="L60" s="479"/>
      <c r="M60" s="480"/>
      <c r="N60" s="480"/>
      <c r="O60" s="481"/>
      <c r="P60" s="125"/>
      <c r="Q60" s="126"/>
      <c r="R60" s="126"/>
      <c r="S60" s="126"/>
      <c r="T60" s="126"/>
      <c r="U60" s="126"/>
      <c r="V60" s="127"/>
      <c r="W60" s="125"/>
      <c r="X60" s="126"/>
      <c r="Y60" s="126"/>
      <c r="Z60" s="126"/>
      <c r="AA60" s="126"/>
      <c r="AB60" s="126"/>
      <c r="AC60" s="127"/>
      <c r="AD60" s="125"/>
      <c r="AE60" s="126"/>
      <c r="AF60" s="126"/>
      <c r="AG60" s="126"/>
      <c r="AH60" s="126"/>
      <c r="AI60" s="126"/>
      <c r="AJ60" s="127"/>
      <c r="AK60" s="125"/>
      <c r="AL60" s="126"/>
      <c r="AM60" s="126"/>
      <c r="AN60" s="126"/>
      <c r="AO60" s="126"/>
      <c r="AP60" s="126"/>
      <c r="AQ60" s="127"/>
      <c r="AR60" s="125"/>
      <c r="AS60" s="126"/>
      <c r="AT60" s="127"/>
      <c r="AU60" s="482">
        <f t="shared" si="3"/>
        <v>0</v>
      </c>
      <c r="AV60" s="483"/>
      <c r="AW60" s="484">
        <f t="shared" si="1"/>
        <v>0</v>
      </c>
      <c r="AX60" s="485"/>
      <c r="AY60" s="486"/>
      <c r="AZ60" s="487"/>
      <c r="BA60" s="487"/>
      <c r="BB60" s="487"/>
      <c r="BC60" s="487"/>
      <c r="BD60" s="488"/>
    </row>
    <row r="61" spans="2:56" ht="34.5" customHeight="1" x14ac:dyDescent="0.15">
      <c r="B61" s="124">
        <f t="shared" si="2"/>
        <v>48</v>
      </c>
      <c r="C61" s="472"/>
      <c r="D61" s="473"/>
      <c r="E61" s="474"/>
      <c r="F61" s="475"/>
      <c r="G61" s="476"/>
      <c r="H61" s="477"/>
      <c r="I61" s="477"/>
      <c r="J61" s="477"/>
      <c r="K61" s="478"/>
      <c r="L61" s="479"/>
      <c r="M61" s="480"/>
      <c r="N61" s="480"/>
      <c r="O61" s="481"/>
      <c r="P61" s="125"/>
      <c r="Q61" s="126"/>
      <c r="R61" s="126"/>
      <c r="S61" s="126"/>
      <c r="T61" s="126"/>
      <c r="U61" s="126"/>
      <c r="V61" s="127"/>
      <c r="W61" s="125"/>
      <c r="X61" s="126"/>
      <c r="Y61" s="126"/>
      <c r="Z61" s="126"/>
      <c r="AA61" s="126"/>
      <c r="AB61" s="126"/>
      <c r="AC61" s="127"/>
      <c r="AD61" s="125"/>
      <c r="AE61" s="126"/>
      <c r="AF61" s="126"/>
      <c r="AG61" s="126"/>
      <c r="AH61" s="126"/>
      <c r="AI61" s="126"/>
      <c r="AJ61" s="127"/>
      <c r="AK61" s="125"/>
      <c r="AL61" s="126"/>
      <c r="AM61" s="126"/>
      <c r="AN61" s="126"/>
      <c r="AO61" s="126"/>
      <c r="AP61" s="126"/>
      <c r="AQ61" s="127"/>
      <c r="AR61" s="125"/>
      <c r="AS61" s="126"/>
      <c r="AT61" s="127"/>
      <c r="AU61" s="482">
        <f t="shared" si="3"/>
        <v>0</v>
      </c>
      <c r="AV61" s="483"/>
      <c r="AW61" s="484">
        <f t="shared" si="1"/>
        <v>0</v>
      </c>
      <c r="AX61" s="485"/>
      <c r="AY61" s="486"/>
      <c r="AZ61" s="487"/>
      <c r="BA61" s="487"/>
      <c r="BB61" s="487"/>
      <c r="BC61" s="487"/>
      <c r="BD61" s="488"/>
    </row>
    <row r="62" spans="2:56" ht="34.5" customHeight="1" x14ac:dyDescent="0.15">
      <c r="B62" s="124">
        <f t="shared" si="2"/>
        <v>49</v>
      </c>
      <c r="C62" s="472"/>
      <c r="D62" s="473"/>
      <c r="E62" s="474"/>
      <c r="F62" s="475"/>
      <c r="G62" s="476"/>
      <c r="H62" s="477"/>
      <c r="I62" s="477"/>
      <c r="J62" s="477"/>
      <c r="K62" s="478"/>
      <c r="L62" s="479"/>
      <c r="M62" s="480"/>
      <c r="N62" s="480"/>
      <c r="O62" s="481"/>
      <c r="P62" s="125"/>
      <c r="Q62" s="126"/>
      <c r="R62" s="126"/>
      <c r="S62" s="126"/>
      <c r="T62" s="126"/>
      <c r="U62" s="126"/>
      <c r="V62" s="127"/>
      <c r="W62" s="125"/>
      <c r="X62" s="126"/>
      <c r="Y62" s="126"/>
      <c r="Z62" s="126"/>
      <c r="AA62" s="126"/>
      <c r="AB62" s="126"/>
      <c r="AC62" s="127"/>
      <c r="AD62" s="125"/>
      <c r="AE62" s="126"/>
      <c r="AF62" s="126"/>
      <c r="AG62" s="126"/>
      <c r="AH62" s="126"/>
      <c r="AI62" s="126"/>
      <c r="AJ62" s="127"/>
      <c r="AK62" s="125"/>
      <c r="AL62" s="126"/>
      <c r="AM62" s="126"/>
      <c r="AN62" s="126"/>
      <c r="AO62" s="126"/>
      <c r="AP62" s="126"/>
      <c r="AQ62" s="127"/>
      <c r="AR62" s="125"/>
      <c r="AS62" s="126"/>
      <c r="AT62" s="127"/>
      <c r="AU62" s="482">
        <f t="shared" si="3"/>
        <v>0</v>
      </c>
      <c r="AV62" s="483"/>
      <c r="AW62" s="484">
        <f t="shared" si="1"/>
        <v>0</v>
      </c>
      <c r="AX62" s="485"/>
      <c r="AY62" s="486"/>
      <c r="AZ62" s="487"/>
      <c r="BA62" s="487"/>
      <c r="BB62" s="487"/>
      <c r="BC62" s="487"/>
      <c r="BD62" s="488"/>
    </row>
    <row r="63" spans="2:56" ht="34.5" customHeight="1" x14ac:dyDescent="0.15">
      <c r="B63" s="124">
        <f t="shared" si="2"/>
        <v>50</v>
      </c>
      <c r="C63" s="472"/>
      <c r="D63" s="473"/>
      <c r="E63" s="474"/>
      <c r="F63" s="475"/>
      <c r="G63" s="476"/>
      <c r="H63" s="477"/>
      <c r="I63" s="477"/>
      <c r="J63" s="477"/>
      <c r="K63" s="478"/>
      <c r="L63" s="479"/>
      <c r="M63" s="480"/>
      <c r="N63" s="480"/>
      <c r="O63" s="481"/>
      <c r="P63" s="125"/>
      <c r="Q63" s="126"/>
      <c r="R63" s="126"/>
      <c r="S63" s="126"/>
      <c r="T63" s="126"/>
      <c r="U63" s="126"/>
      <c r="V63" s="127"/>
      <c r="W63" s="125"/>
      <c r="X63" s="126"/>
      <c r="Y63" s="126"/>
      <c r="Z63" s="126"/>
      <c r="AA63" s="126"/>
      <c r="AB63" s="126"/>
      <c r="AC63" s="127"/>
      <c r="AD63" s="125"/>
      <c r="AE63" s="126"/>
      <c r="AF63" s="126"/>
      <c r="AG63" s="126"/>
      <c r="AH63" s="126"/>
      <c r="AI63" s="126"/>
      <c r="AJ63" s="127"/>
      <c r="AK63" s="125"/>
      <c r="AL63" s="126"/>
      <c r="AM63" s="126"/>
      <c r="AN63" s="126"/>
      <c r="AO63" s="126"/>
      <c r="AP63" s="126"/>
      <c r="AQ63" s="127"/>
      <c r="AR63" s="125"/>
      <c r="AS63" s="126"/>
      <c r="AT63" s="127"/>
      <c r="AU63" s="482">
        <f t="shared" si="3"/>
        <v>0</v>
      </c>
      <c r="AV63" s="483"/>
      <c r="AW63" s="484">
        <f t="shared" si="1"/>
        <v>0</v>
      </c>
      <c r="AX63" s="485"/>
      <c r="AY63" s="486"/>
      <c r="AZ63" s="487"/>
      <c r="BA63" s="487"/>
      <c r="BB63" s="487"/>
      <c r="BC63" s="487"/>
      <c r="BD63" s="488"/>
    </row>
    <row r="64" spans="2:56" ht="34.5" customHeight="1" x14ac:dyDescent="0.15">
      <c r="B64" s="124">
        <f t="shared" si="2"/>
        <v>51</v>
      </c>
      <c r="C64" s="472"/>
      <c r="D64" s="473"/>
      <c r="E64" s="474"/>
      <c r="F64" s="475"/>
      <c r="G64" s="476"/>
      <c r="H64" s="477"/>
      <c r="I64" s="477"/>
      <c r="J64" s="477"/>
      <c r="K64" s="478"/>
      <c r="L64" s="479"/>
      <c r="M64" s="480"/>
      <c r="N64" s="480"/>
      <c r="O64" s="481"/>
      <c r="P64" s="125"/>
      <c r="Q64" s="126"/>
      <c r="R64" s="126"/>
      <c r="S64" s="126"/>
      <c r="T64" s="126"/>
      <c r="U64" s="126"/>
      <c r="V64" s="127"/>
      <c r="W64" s="125"/>
      <c r="X64" s="126"/>
      <c r="Y64" s="126"/>
      <c r="Z64" s="126"/>
      <c r="AA64" s="126"/>
      <c r="AB64" s="126"/>
      <c r="AC64" s="127"/>
      <c r="AD64" s="125"/>
      <c r="AE64" s="126"/>
      <c r="AF64" s="126"/>
      <c r="AG64" s="126"/>
      <c r="AH64" s="126"/>
      <c r="AI64" s="126"/>
      <c r="AJ64" s="127"/>
      <c r="AK64" s="125"/>
      <c r="AL64" s="126"/>
      <c r="AM64" s="126"/>
      <c r="AN64" s="126"/>
      <c r="AO64" s="126"/>
      <c r="AP64" s="126"/>
      <c r="AQ64" s="127"/>
      <c r="AR64" s="125"/>
      <c r="AS64" s="126"/>
      <c r="AT64" s="127"/>
      <c r="AU64" s="482">
        <f t="shared" si="3"/>
        <v>0</v>
      </c>
      <c r="AV64" s="483"/>
      <c r="AW64" s="484">
        <f t="shared" si="1"/>
        <v>0</v>
      </c>
      <c r="AX64" s="485"/>
      <c r="AY64" s="486"/>
      <c r="AZ64" s="487"/>
      <c r="BA64" s="487"/>
      <c r="BB64" s="487"/>
      <c r="BC64" s="487"/>
      <c r="BD64" s="488"/>
    </row>
    <row r="65" spans="2:56" ht="34.5" customHeight="1" x14ac:dyDescent="0.15">
      <c r="B65" s="124">
        <f t="shared" si="2"/>
        <v>52</v>
      </c>
      <c r="C65" s="472"/>
      <c r="D65" s="473"/>
      <c r="E65" s="474"/>
      <c r="F65" s="475"/>
      <c r="G65" s="476"/>
      <c r="H65" s="477"/>
      <c r="I65" s="477"/>
      <c r="J65" s="477"/>
      <c r="K65" s="478"/>
      <c r="L65" s="479"/>
      <c r="M65" s="480"/>
      <c r="N65" s="480"/>
      <c r="O65" s="481"/>
      <c r="P65" s="125"/>
      <c r="Q65" s="126"/>
      <c r="R65" s="126"/>
      <c r="S65" s="126"/>
      <c r="T65" s="126"/>
      <c r="U65" s="126"/>
      <c r="V65" s="127"/>
      <c r="W65" s="125"/>
      <c r="X65" s="126"/>
      <c r="Y65" s="126"/>
      <c r="Z65" s="126"/>
      <c r="AA65" s="126"/>
      <c r="AB65" s="126"/>
      <c r="AC65" s="127"/>
      <c r="AD65" s="125"/>
      <c r="AE65" s="126"/>
      <c r="AF65" s="126"/>
      <c r="AG65" s="126"/>
      <c r="AH65" s="126"/>
      <c r="AI65" s="126"/>
      <c r="AJ65" s="127"/>
      <c r="AK65" s="125"/>
      <c r="AL65" s="126"/>
      <c r="AM65" s="126"/>
      <c r="AN65" s="126"/>
      <c r="AO65" s="126"/>
      <c r="AP65" s="126"/>
      <c r="AQ65" s="127"/>
      <c r="AR65" s="125"/>
      <c r="AS65" s="126"/>
      <c r="AT65" s="127"/>
      <c r="AU65" s="482">
        <f t="shared" si="3"/>
        <v>0</v>
      </c>
      <c r="AV65" s="483"/>
      <c r="AW65" s="484">
        <f t="shared" si="1"/>
        <v>0</v>
      </c>
      <c r="AX65" s="485"/>
      <c r="AY65" s="486"/>
      <c r="AZ65" s="487"/>
      <c r="BA65" s="487"/>
      <c r="BB65" s="487"/>
      <c r="BC65" s="487"/>
      <c r="BD65" s="488"/>
    </row>
    <row r="66" spans="2:56" ht="34.5" customHeight="1" x14ac:dyDescent="0.15">
      <c r="B66" s="124">
        <f t="shared" si="2"/>
        <v>53</v>
      </c>
      <c r="C66" s="472"/>
      <c r="D66" s="473"/>
      <c r="E66" s="474"/>
      <c r="F66" s="475"/>
      <c r="G66" s="476"/>
      <c r="H66" s="477"/>
      <c r="I66" s="477"/>
      <c r="J66" s="477"/>
      <c r="K66" s="478"/>
      <c r="L66" s="479"/>
      <c r="M66" s="480"/>
      <c r="N66" s="480"/>
      <c r="O66" s="481"/>
      <c r="P66" s="125"/>
      <c r="Q66" s="126"/>
      <c r="R66" s="126"/>
      <c r="S66" s="126"/>
      <c r="T66" s="126"/>
      <c r="U66" s="126"/>
      <c r="V66" s="127"/>
      <c r="W66" s="125"/>
      <c r="X66" s="126"/>
      <c r="Y66" s="126"/>
      <c r="Z66" s="126"/>
      <c r="AA66" s="126"/>
      <c r="AB66" s="126"/>
      <c r="AC66" s="127"/>
      <c r="AD66" s="125"/>
      <c r="AE66" s="126"/>
      <c r="AF66" s="126"/>
      <c r="AG66" s="126"/>
      <c r="AH66" s="126"/>
      <c r="AI66" s="126"/>
      <c r="AJ66" s="127"/>
      <c r="AK66" s="125"/>
      <c r="AL66" s="126"/>
      <c r="AM66" s="126"/>
      <c r="AN66" s="126"/>
      <c r="AO66" s="126"/>
      <c r="AP66" s="126"/>
      <c r="AQ66" s="127"/>
      <c r="AR66" s="125"/>
      <c r="AS66" s="126"/>
      <c r="AT66" s="127"/>
      <c r="AU66" s="482">
        <f t="shared" si="3"/>
        <v>0</v>
      </c>
      <c r="AV66" s="483"/>
      <c r="AW66" s="484">
        <f t="shared" si="1"/>
        <v>0</v>
      </c>
      <c r="AX66" s="485"/>
      <c r="AY66" s="486"/>
      <c r="AZ66" s="487"/>
      <c r="BA66" s="487"/>
      <c r="BB66" s="487"/>
      <c r="BC66" s="487"/>
      <c r="BD66" s="488"/>
    </row>
    <row r="67" spans="2:56" ht="34.5" customHeight="1" x14ac:dyDescent="0.15">
      <c r="B67" s="124">
        <f t="shared" si="2"/>
        <v>54</v>
      </c>
      <c r="C67" s="472"/>
      <c r="D67" s="473"/>
      <c r="E67" s="474"/>
      <c r="F67" s="475"/>
      <c r="G67" s="476"/>
      <c r="H67" s="477"/>
      <c r="I67" s="477"/>
      <c r="J67" s="477"/>
      <c r="K67" s="478"/>
      <c r="L67" s="479"/>
      <c r="M67" s="480"/>
      <c r="N67" s="480"/>
      <c r="O67" s="481"/>
      <c r="P67" s="125"/>
      <c r="Q67" s="126"/>
      <c r="R67" s="126"/>
      <c r="S67" s="126"/>
      <c r="T67" s="126"/>
      <c r="U67" s="126"/>
      <c r="V67" s="127"/>
      <c r="W67" s="125"/>
      <c r="X67" s="126"/>
      <c r="Y67" s="126"/>
      <c r="Z67" s="126"/>
      <c r="AA67" s="126"/>
      <c r="AB67" s="126"/>
      <c r="AC67" s="127"/>
      <c r="AD67" s="125"/>
      <c r="AE67" s="126"/>
      <c r="AF67" s="126"/>
      <c r="AG67" s="126"/>
      <c r="AH67" s="126"/>
      <c r="AI67" s="126"/>
      <c r="AJ67" s="127"/>
      <c r="AK67" s="125"/>
      <c r="AL67" s="126"/>
      <c r="AM67" s="126"/>
      <c r="AN67" s="126"/>
      <c r="AO67" s="126"/>
      <c r="AP67" s="126"/>
      <c r="AQ67" s="127"/>
      <c r="AR67" s="125"/>
      <c r="AS67" s="126"/>
      <c r="AT67" s="127"/>
      <c r="AU67" s="482">
        <f t="shared" si="3"/>
        <v>0</v>
      </c>
      <c r="AV67" s="483"/>
      <c r="AW67" s="484">
        <f t="shared" si="1"/>
        <v>0</v>
      </c>
      <c r="AX67" s="485"/>
      <c r="AY67" s="486"/>
      <c r="AZ67" s="487"/>
      <c r="BA67" s="487"/>
      <c r="BB67" s="487"/>
      <c r="BC67" s="487"/>
      <c r="BD67" s="488"/>
    </row>
    <row r="68" spans="2:56" ht="34.5" customHeight="1" x14ac:dyDescent="0.15">
      <c r="B68" s="124">
        <f t="shared" si="2"/>
        <v>55</v>
      </c>
      <c r="C68" s="472"/>
      <c r="D68" s="473"/>
      <c r="E68" s="474"/>
      <c r="F68" s="475"/>
      <c r="G68" s="476"/>
      <c r="H68" s="477"/>
      <c r="I68" s="477"/>
      <c r="J68" s="477"/>
      <c r="K68" s="478"/>
      <c r="L68" s="479"/>
      <c r="M68" s="480"/>
      <c r="N68" s="480"/>
      <c r="O68" s="481"/>
      <c r="P68" s="125"/>
      <c r="Q68" s="126"/>
      <c r="R68" s="126"/>
      <c r="S68" s="126"/>
      <c r="T68" s="126"/>
      <c r="U68" s="126"/>
      <c r="V68" s="127"/>
      <c r="W68" s="125"/>
      <c r="X68" s="126"/>
      <c r="Y68" s="126"/>
      <c r="Z68" s="126"/>
      <c r="AA68" s="126"/>
      <c r="AB68" s="126"/>
      <c r="AC68" s="127"/>
      <c r="AD68" s="125"/>
      <c r="AE68" s="126"/>
      <c r="AF68" s="126"/>
      <c r="AG68" s="126"/>
      <c r="AH68" s="126"/>
      <c r="AI68" s="126"/>
      <c r="AJ68" s="127"/>
      <c r="AK68" s="125"/>
      <c r="AL68" s="126"/>
      <c r="AM68" s="126"/>
      <c r="AN68" s="126"/>
      <c r="AO68" s="126"/>
      <c r="AP68" s="126"/>
      <c r="AQ68" s="127"/>
      <c r="AR68" s="125"/>
      <c r="AS68" s="126"/>
      <c r="AT68" s="127"/>
      <c r="AU68" s="482">
        <f t="shared" si="3"/>
        <v>0</v>
      </c>
      <c r="AV68" s="483"/>
      <c r="AW68" s="484">
        <f t="shared" si="1"/>
        <v>0</v>
      </c>
      <c r="AX68" s="485"/>
      <c r="AY68" s="486"/>
      <c r="AZ68" s="487"/>
      <c r="BA68" s="487"/>
      <c r="BB68" s="487"/>
      <c r="BC68" s="487"/>
      <c r="BD68" s="488"/>
    </row>
    <row r="69" spans="2:56" ht="34.5" customHeight="1" x14ac:dyDescent="0.15">
      <c r="B69" s="124">
        <f t="shared" si="2"/>
        <v>56</v>
      </c>
      <c r="C69" s="472"/>
      <c r="D69" s="473"/>
      <c r="E69" s="474"/>
      <c r="F69" s="475"/>
      <c r="G69" s="476"/>
      <c r="H69" s="477"/>
      <c r="I69" s="477"/>
      <c r="J69" s="477"/>
      <c r="K69" s="478"/>
      <c r="L69" s="479"/>
      <c r="M69" s="480"/>
      <c r="N69" s="480"/>
      <c r="O69" s="481"/>
      <c r="P69" s="159"/>
      <c r="Q69" s="160"/>
      <c r="R69" s="160"/>
      <c r="S69" s="160"/>
      <c r="T69" s="160"/>
      <c r="U69" s="160"/>
      <c r="V69" s="161"/>
      <c r="W69" s="159"/>
      <c r="X69" s="160"/>
      <c r="Y69" s="160"/>
      <c r="Z69" s="160"/>
      <c r="AA69" s="160"/>
      <c r="AB69" s="160"/>
      <c r="AC69" s="161"/>
      <c r="AD69" s="159"/>
      <c r="AE69" s="160"/>
      <c r="AF69" s="160"/>
      <c r="AG69" s="160"/>
      <c r="AH69" s="160"/>
      <c r="AI69" s="160"/>
      <c r="AJ69" s="161"/>
      <c r="AK69" s="159"/>
      <c r="AL69" s="160"/>
      <c r="AM69" s="160"/>
      <c r="AN69" s="160"/>
      <c r="AO69" s="160"/>
      <c r="AP69" s="160"/>
      <c r="AQ69" s="161"/>
      <c r="AR69" s="159"/>
      <c r="AS69" s="160"/>
      <c r="AT69" s="161"/>
      <c r="AU69" s="482">
        <f t="shared" si="3"/>
        <v>0</v>
      </c>
      <c r="AV69" s="483"/>
      <c r="AW69" s="484">
        <f t="shared" si="1"/>
        <v>0</v>
      </c>
      <c r="AX69" s="485"/>
      <c r="AY69" s="486"/>
      <c r="AZ69" s="487"/>
      <c r="BA69" s="487"/>
      <c r="BB69" s="487"/>
      <c r="BC69" s="487"/>
      <c r="BD69" s="488"/>
    </row>
    <row r="70" spans="2:56" ht="34.5" customHeight="1" x14ac:dyDescent="0.15">
      <c r="B70" s="124">
        <f t="shared" si="2"/>
        <v>57</v>
      </c>
      <c r="C70" s="472"/>
      <c r="D70" s="473"/>
      <c r="E70" s="474"/>
      <c r="F70" s="475"/>
      <c r="G70" s="476"/>
      <c r="H70" s="477"/>
      <c r="I70" s="477"/>
      <c r="J70" s="477"/>
      <c r="K70" s="478"/>
      <c r="L70" s="479"/>
      <c r="M70" s="480"/>
      <c r="N70" s="480"/>
      <c r="O70" s="481"/>
      <c r="P70" s="125"/>
      <c r="Q70" s="126"/>
      <c r="R70" s="126"/>
      <c r="S70" s="126"/>
      <c r="T70" s="126"/>
      <c r="U70" s="126"/>
      <c r="V70" s="127"/>
      <c r="W70" s="125"/>
      <c r="X70" s="126"/>
      <c r="Y70" s="126"/>
      <c r="Z70" s="126"/>
      <c r="AA70" s="126"/>
      <c r="AB70" s="126"/>
      <c r="AC70" s="127"/>
      <c r="AD70" s="125"/>
      <c r="AE70" s="126"/>
      <c r="AF70" s="126"/>
      <c r="AG70" s="126"/>
      <c r="AH70" s="126"/>
      <c r="AI70" s="126"/>
      <c r="AJ70" s="127"/>
      <c r="AK70" s="125"/>
      <c r="AL70" s="126"/>
      <c r="AM70" s="126"/>
      <c r="AN70" s="126"/>
      <c r="AO70" s="126"/>
      <c r="AP70" s="126"/>
      <c r="AQ70" s="127"/>
      <c r="AR70" s="125"/>
      <c r="AS70" s="126"/>
      <c r="AT70" s="127"/>
      <c r="AU70" s="482">
        <f t="shared" si="3"/>
        <v>0</v>
      </c>
      <c r="AV70" s="483"/>
      <c r="AW70" s="484">
        <f t="shared" si="1"/>
        <v>0</v>
      </c>
      <c r="AX70" s="485"/>
      <c r="AY70" s="486"/>
      <c r="AZ70" s="487"/>
      <c r="BA70" s="487"/>
      <c r="BB70" s="487"/>
      <c r="BC70" s="487"/>
      <c r="BD70" s="488"/>
    </row>
    <row r="71" spans="2:56" ht="34.5" customHeight="1" x14ac:dyDescent="0.15">
      <c r="B71" s="124">
        <f t="shared" si="2"/>
        <v>58</v>
      </c>
      <c r="C71" s="472"/>
      <c r="D71" s="473"/>
      <c r="E71" s="474"/>
      <c r="F71" s="475"/>
      <c r="G71" s="476"/>
      <c r="H71" s="477"/>
      <c r="I71" s="477"/>
      <c r="J71" s="477"/>
      <c r="K71" s="478"/>
      <c r="L71" s="479"/>
      <c r="M71" s="480"/>
      <c r="N71" s="480"/>
      <c r="O71" s="481"/>
      <c r="P71" s="125"/>
      <c r="Q71" s="126"/>
      <c r="R71" s="126"/>
      <c r="S71" s="126"/>
      <c r="T71" s="126"/>
      <c r="U71" s="126"/>
      <c r="V71" s="127"/>
      <c r="W71" s="125"/>
      <c r="X71" s="126"/>
      <c r="Y71" s="126"/>
      <c r="Z71" s="126"/>
      <c r="AA71" s="126"/>
      <c r="AB71" s="126"/>
      <c r="AC71" s="127"/>
      <c r="AD71" s="125"/>
      <c r="AE71" s="126"/>
      <c r="AF71" s="126"/>
      <c r="AG71" s="126"/>
      <c r="AH71" s="126"/>
      <c r="AI71" s="126"/>
      <c r="AJ71" s="127"/>
      <c r="AK71" s="125"/>
      <c r="AL71" s="126"/>
      <c r="AM71" s="126"/>
      <c r="AN71" s="126"/>
      <c r="AO71" s="126"/>
      <c r="AP71" s="126"/>
      <c r="AQ71" s="127"/>
      <c r="AR71" s="125"/>
      <c r="AS71" s="126"/>
      <c r="AT71" s="127"/>
      <c r="AU71" s="482">
        <f t="shared" si="3"/>
        <v>0</v>
      </c>
      <c r="AV71" s="483"/>
      <c r="AW71" s="484">
        <f t="shared" si="1"/>
        <v>0</v>
      </c>
      <c r="AX71" s="485"/>
      <c r="AY71" s="486"/>
      <c r="AZ71" s="487"/>
      <c r="BA71" s="487"/>
      <c r="BB71" s="487"/>
      <c r="BC71" s="487"/>
      <c r="BD71" s="488"/>
    </row>
    <row r="72" spans="2:56" ht="34.5" customHeight="1" x14ac:dyDescent="0.15">
      <c r="B72" s="124">
        <f t="shared" si="2"/>
        <v>59</v>
      </c>
      <c r="C72" s="472"/>
      <c r="D72" s="473"/>
      <c r="E72" s="474"/>
      <c r="F72" s="475"/>
      <c r="G72" s="476"/>
      <c r="H72" s="477"/>
      <c r="I72" s="477"/>
      <c r="J72" s="477"/>
      <c r="K72" s="478"/>
      <c r="L72" s="479"/>
      <c r="M72" s="480"/>
      <c r="N72" s="480"/>
      <c r="O72" s="481"/>
      <c r="P72" s="125"/>
      <c r="Q72" s="126"/>
      <c r="R72" s="126"/>
      <c r="S72" s="126"/>
      <c r="T72" s="126"/>
      <c r="U72" s="126"/>
      <c r="V72" s="127"/>
      <c r="W72" s="125"/>
      <c r="X72" s="126"/>
      <c r="Y72" s="126"/>
      <c r="Z72" s="126"/>
      <c r="AA72" s="126"/>
      <c r="AB72" s="126"/>
      <c r="AC72" s="127"/>
      <c r="AD72" s="125"/>
      <c r="AE72" s="126"/>
      <c r="AF72" s="126"/>
      <c r="AG72" s="126"/>
      <c r="AH72" s="126"/>
      <c r="AI72" s="126"/>
      <c r="AJ72" s="127"/>
      <c r="AK72" s="125"/>
      <c r="AL72" s="126"/>
      <c r="AM72" s="126"/>
      <c r="AN72" s="126"/>
      <c r="AO72" s="126"/>
      <c r="AP72" s="126"/>
      <c r="AQ72" s="127"/>
      <c r="AR72" s="125"/>
      <c r="AS72" s="126"/>
      <c r="AT72" s="127"/>
      <c r="AU72" s="482">
        <f t="shared" si="3"/>
        <v>0</v>
      </c>
      <c r="AV72" s="483"/>
      <c r="AW72" s="484">
        <f t="shared" si="1"/>
        <v>0</v>
      </c>
      <c r="AX72" s="485"/>
      <c r="AY72" s="486"/>
      <c r="AZ72" s="487"/>
      <c r="BA72" s="487"/>
      <c r="BB72" s="487"/>
      <c r="BC72" s="487"/>
      <c r="BD72" s="488"/>
    </row>
    <row r="73" spans="2:56" ht="34.5" customHeight="1" x14ac:dyDescent="0.15">
      <c r="B73" s="124">
        <f t="shared" si="2"/>
        <v>60</v>
      </c>
      <c r="C73" s="472"/>
      <c r="D73" s="473"/>
      <c r="E73" s="474"/>
      <c r="F73" s="475"/>
      <c r="G73" s="476"/>
      <c r="H73" s="477"/>
      <c r="I73" s="477"/>
      <c r="J73" s="477"/>
      <c r="K73" s="478"/>
      <c r="L73" s="479"/>
      <c r="M73" s="480"/>
      <c r="N73" s="480"/>
      <c r="O73" s="481"/>
      <c r="P73" s="125"/>
      <c r="Q73" s="126"/>
      <c r="R73" s="126"/>
      <c r="S73" s="126"/>
      <c r="T73" s="126"/>
      <c r="U73" s="126"/>
      <c r="V73" s="127"/>
      <c r="W73" s="125"/>
      <c r="X73" s="126"/>
      <c r="Y73" s="126"/>
      <c r="Z73" s="126"/>
      <c r="AA73" s="126"/>
      <c r="AB73" s="126"/>
      <c r="AC73" s="127"/>
      <c r="AD73" s="125"/>
      <c r="AE73" s="126"/>
      <c r="AF73" s="126"/>
      <c r="AG73" s="126"/>
      <c r="AH73" s="126"/>
      <c r="AI73" s="126"/>
      <c r="AJ73" s="127"/>
      <c r="AK73" s="125"/>
      <c r="AL73" s="126"/>
      <c r="AM73" s="126"/>
      <c r="AN73" s="126"/>
      <c r="AO73" s="126"/>
      <c r="AP73" s="126"/>
      <c r="AQ73" s="127"/>
      <c r="AR73" s="125"/>
      <c r="AS73" s="126"/>
      <c r="AT73" s="127"/>
      <c r="AU73" s="482">
        <f t="shared" si="3"/>
        <v>0</v>
      </c>
      <c r="AV73" s="483"/>
      <c r="AW73" s="484">
        <f t="shared" si="1"/>
        <v>0</v>
      </c>
      <c r="AX73" s="485"/>
      <c r="AY73" s="486"/>
      <c r="AZ73" s="487"/>
      <c r="BA73" s="487"/>
      <c r="BB73" s="487"/>
      <c r="BC73" s="487"/>
      <c r="BD73" s="488"/>
    </row>
    <row r="74" spans="2:56" ht="34.5" customHeight="1" x14ac:dyDescent="0.15">
      <c r="B74" s="124">
        <f t="shared" si="2"/>
        <v>61</v>
      </c>
      <c r="C74" s="472"/>
      <c r="D74" s="473"/>
      <c r="E74" s="474"/>
      <c r="F74" s="475"/>
      <c r="G74" s="476"/>
      <c r="H74" s="477"/>
      <c r="I74" s="477"/>
      <c r="J74" s="477"/>
      <c r="K74" s="478"/>
      <c r="L74" s="479"/>
      <c r="M74" s="480"/>
      <c r="N74" s="480"/>
      <c r="O74" s="481"/>
      <c r="P74" s="125"/>
      <c r="Q74" s="126"/>
      <c r="R74" s="126"/>
      <c r="S74" s="126"/>
      <c r="T74" s="126"/>
      <c r="U74" s="126"/>
      <c r="V74" s="127"/>
      <c r="W74" s="125"/>
      <c r="X74" s="126"/>
      <c r="Y74" s="126"/>
      <c r="Z74" s="126"/>
      <c r="AA74" s="126"/>
      <c r="AB74" s="126"/>
      <c r="AC74" s="127"/>
      <c r="AD74" s="125"/>
      <c r="AE74" s="126"/>
      <c r="AF74" s="126"/>
      <c r="AG74" s="126"/>
      <c r="AH74" s="126"/>
      <c r="AI74" s="126"/>
      <c r="AJ74" s="127"/>
      <c r="AK74" s="125"/>
      <c r="AL74" s="126"/>
      <c r="AM74" s="126"/>
      <c r="AN74" s="126"/>
      <c r="AO74" s="126"/>
      <c r="AP74" s="126"/>
      <c r="AQ74" s="127"/>
      <c r="AR74" s="125"/>
      <c r="AS74" s="126"/>
      <c r="AT74" s="127"/>
      <c r="AU74" s="482">
        <f t="shared" si="3"/>
        <v>0</v>
      </c>
      <c r="AV74" s="483"/>
      <c r="AW74" s="484">
        <f t="shared" si="1"/>
        <v>0</v>
      </c>
      <c r="AX74" s="485"/>
      <c r="AY74" s="486"/>
      <c r="AZ74" s="487"/>
      <c r="BA74" s="487"/>
      <c r="BB74" s="487"/>
      <c r="BC74" s="487"/>
      <c r="BD74" s="488"/>
    </row>
    <row r="75" spans="2:56" ht="34.5" customHeight="1" x14ac:dyDescent="0.15">
      <c r="B75" s="124">
        <f t="shared" si="2"/>
        <v>62</v>
      </c>
      <c r="C75" s="472"/>
      <c r="D75" s="473"/>
      <c r="E75" s="474"/>
      <c r="F75" s="475"/>
      <c r="G75" s="476"/>
      <c r="H75" s="477"/>
      <c r="I75" s="477"/>
      <c r="J75" s="477"/>
      <c r="K75" s="478"/>
      <c r="L75" s="479"/>
      <c r="M75" s="480"/>
      <c r="N75" s="480"/>
      <c r="O75" s="481"/>
      <c r="P75" s="125"/>
      <c r="Q75" s="126"/>
      <c r="R75" s="126"/>
      <c r="S75" s="126"/>
      <c r="T75" s="126"/>
      <c r="U75" s="126"/>
      <c r="V75" s="127"/>
      <c r="W75" s="125"/>
      <c r="X75" s="126"/>
      <c r="Y75" s="126"/>
      <c r="Z75" s="126"/>
      <c r="AA75" s="126"/>
      <c r="AB75" s="126"/>
      <c r="AC75" s="127"/>
      <c r="AD75" s="125"/>
      <c r="AE75" s="126"/>
      <c r="AF75" s="126"/>
      <c r="AG75" s="126"/>
      <c r="AH75" s="126"/>
      <c r="AI75" s="126"/>
      <c r="AJ75" s="127"/>
      <c r="AK75" s="125"/>
      <c r="AL75" s="126"/>
      <c r="AM75" s="126"/>
      <c r="AN75" s="126"/>
      <c r="AO75" s="126"/>
      <c r="AP75" s="126"/>
      <c r="AQ75" s="127"/>
      <c r="AR75" s="125"/>
      <c r="AS75" s="126"/>
      <c r="AT75" s="127"/>
      <c r="AU75" s="482">
        <f t="shared" si="3"/>
        <v>0</v>
      </c>
      <c r="AV75" s="483"/>
      <c r="AW75" s="484">
        <f t="shared" si="1"/>
        <v>0</v>
      </c>
      <c r="AX75" s="485"/>
      <c r="AY75" s="486"/>
      <c r="AZ75" s="487"/>
      <c r="BA75" s="487"/>
      <c r="BB75" s="487"/>
      <c r="BC75" s="487"/>
      <c r="BD75" s="488"/>
    </row>
    <row r="76" spans="2:56" ht="34.5" customHeight="1" x14ac:dyDescent="0.15">
      <c r="B76" s="124">
        <f t="shared" si="2"/>
        <v>63</v>
      </c>
      <c r="C76" s="472"/>
      <c r="D76" s="473"/>
      <c r="E76" s="474"/>
      <c r="F76" s="475"/>
      <c r="G76" s="476"/>
      <c r="H76" s="477"/>
      <c r="I76" s="477"/>
      <c r="J76" s="477"/>
      <c r="K76" s="478"/>
      <c r="L76" s="479"/>
      <c r="M76" s="480"/>
      <c r="N76" s="480"/>
      <c r="O76" s="481"/>
      <c r="P76" s="125"/>
      <c r="Q76" s="126"/>
      <c r="R76" s="126"/>
      <c r="S76" s="126"/>
      <c r="T76" s="126"/>
      <c r="U76" s="126"/>
      <c r="V76" s="127"/>
      <c r="W76" s="125"/>
      <c r="X76" s="126"/>
      <c r="Y76" s="126"/>
      <c r="Z76" s="126"/>
      <c r="AA76" s="126"/>
      <c r="AB76" s="126"/>
      <c r="AC76" s="127"/>
      <c r="AD76" s="125"/>
      <c r="AE76" s="126"/>
      <c r="AF76" s="126"/>
      <c r="AG76" s="126"/>
      <c r="AH76" s="126"/>
      <c r="AI76" s="126"/>
      <c r="AJ76" s="127"/>
      <c r="AK76" s="125"/>
      <c r="AL76" s="126"/>
      <c r="AM76" s="126"/>
      <c r="AN76" s="126"/>
      <c r="AO76" s="126"/>
      <c r="AP76" s="126"/>
      <c r="AQ76" s="127"/>
      <c r="AR76" s="125"/>
      <c r="AS76" s="126"/>
      <c r="AT76" s="127"/>
      <c r="AU76" s="482">
        <f t="shared" si="3"/>
        <v>0</v>
      </c>
      <c r="AV76" s="483"/>
      <c r="AW76" s="484">
        <f t="shared" si="1"/>
        <v>0</v>
      </c>
      <c r="AX76" s="485"/>
      <c r="AY76" s="486"/>
      <c r="AZ76" s="487"/>
      <c r="BA76" s="487"/>
      <c r="BB76" s="487"/>
      <c r="BC76" s="487"/>
      <c r="BD76" s="488"/>
    </row>
    <row r="77" spans="2:56" ht="34.5" customHeight="1" x14ac:dyDescent="0.15">
      <c r="B77" s="124">
        <f t="shared" si="2"/>
        <v>64</v>
      </c>
      <c r="C77" s="472"/>
      <c r="D77" s="473"/>
      <c r="E77" s="474"/>
      <c r="F77" s="475"/>
      <c r="G77" s="476"/>
      <c r="H77" s="477"/>
      <c r="I77" s="477"/>
      <c r="J77" s="477"/>
      <c r="K77" s="478"/>
      <c r="L77" s="479"/>
      <c r="M77" s="480"/>
      <c r="N77" s="480"/>
      <c r="O77" s="481"/>
      <c r="P77" s="125"/>
      <c r="Q77" s="126"/>
      <c r="R77" s="126"/>
      <c r="S77" s="126"/>
      <c r="T77" s="126"/>
      <c r="U77" s="126"/>
      <c r="V77" s="127"/>
      <c r="W77" s="125"/>
      <c r="X77" s="126"/>
      <c r="Y77" s="126"/>
      <c r="Z77" s="126"/>
      <c r="AA77" s="126"/>
      <c r="AB77" s="126"/>
      <c r="AC77" s="127"/>
      <c r="AD77" s="125"/>
      <c r="AE77" s="126"/>
      <c r="AF77" s="126"/>
      <c r="AG77" s="126"/>
      <c r="AH77" s="126"/>
      <c r="AI77" s="126"/>
      <c r="AJ77" s="127"/>
      <c r="AK77" s="125"/>
      <c r="AL77" s="126"/>
      <c r="AM77" s="126"/>
      <c r="AN77" s="126"/>
      <c r="AO77" s="126"/>
      <c r="AP77" s="126"/>
      <c r="AQ77" s="127"/>
      <c r="AR77" s="125"/>
      <c r="AS77" s="126"/>
      <c r="AT77" s="127"/>
      <c r="AU77" s="482">
        <f t="shared" si="3"/>
        <v>0</v>
      </c>
      <c r="AV77" s="483"/>
      <c r="AW77" s="484">
        <f t="shared" si="1"/>
        <v>0</v>
      </c>
      <c r="AX77" s="485"/>
      <c r="AY77" s="486"/>
      <c r="AZ77" s="487"/>
      <c r="BA77" s="487"/>
      <c r="BB77" s="487"/>
      <c r="BC77" s="487"/>
      <c r="BD77" s="488"/>
    </row>
    <row r="78" spans="2:56" ht="34.5" customHeight="1" x14ac:dyDescent="0.15">
      <c r="B78" s="124">
        <f t="shared" si="2"/>
        <v>65</v>
      </c>
      <c r="C78" s="472"/>
      <c r="D78" s="473"/>
      <c r="E78" s="474"/>
      <c r="F78" s="475"/>
      <c r="G78" s="476"/>
      <c r="H78" s="477"/>
      <c r="I78" s="477"/>
      <c r="J78" s="477"/>
      <c r="K78" s="478"/>
      <c r="L78" s="479"/>
      <c r="M78" s="480"/>
      <c r="N78" s="480"/>
      <c r="O78" s="481"/>
      <c r="P78" s="125"/>
      <c r="Q78" s="126"/>
      <c r="R78" s="126"/>
      <c r="S78" s="126"/>
      <c r="T78" s="126"/>
      <c r="U78" s="126"/>
      <c r="V78" s="127"/>
      <c r="W78" s="125"/>
      <c r="X78" s="126"/>
      <c r="Y78" s="126"/>
      <c r="Z78" s="126"/>
      <c r="AA78" s="126"/>
      <c r="AB78" s="126"/>
      <c r="AC78" s="127"/>
      <c r="AD78" s="125"/>
      <c r="AE78" s="126"/>
      <c r="AF78" s="126"/>
      <c r="AG78" s="126"/>
      <c r="AH78" s="126"/>
      <c r="AI78" s="126"/>
      <c r="AJ78" s="127"/>
      <c r="AK78" s="125"/>
      <c r="AL78" s="126"/>
      <c r="AM78" s="126"/>
      <c r="AN78" s="126"/>
      <c r="AO78" s="126"/>
      <c r="AP78" s="126"/>
      <c r="AQ78" s="127"/>
      <c r="AR78" s="125"/>
      <c r="AS78" s="126"/>
      <c r="AT78" s="127"/>
      <c r="AU78" s="482">
        <f t="shared" si="3"/>
        <v>0</v>
      </c>
      <c r="AV78" s="483"/>
      <c r="AW78" s="484">
        <f t="shared" ref="AW78:AW113" si="4">IF($AZ$3="４週",AU78/4,IF($AZ$3="暦月",AU78/($AZ$7/7),""))</f>
        <v>0</v>
      </c>
      <c r="AX78" s="485"/>
      <c r="AY78" s="486"/>
      <c r="AZ78" s="487"/>
      <c r="BA78" s="487"/>
      <c r="BB78" s="487"/>
      <c r="BC78" s="487"/>
      <c r="BD78" s="488"/>
    </row>
    <row r="79" spans="2:56" ht="34.5" customHeight="1" x14ac:dyDescent="0.15">
      <c r="B79" s="124">
        <f t="shared" ref="B79:B113" si="5">B78+1</f>
        <v>66</v>
      </c>
      <c r="C79" s="472"/>
      <c r="D79" s="473"/>
      <c r="E79" s="474"/>
      <c r="F79" s="475"/>
      <c r="G79" s="476"/>
      <c r="H79" s="477"/>
      <c r="I79" s="477"/>
      <c r="J79" s="477"/>
      <c r="K79" s="478"/>
      <c r="L79" s="479"/>
      <c r="M79" s="480"/>
      <c r="N79" s="480"/>
      <c r="O79" s="481"/>
      <c r="P79" s="125"/>
      <c r="Q79" s="126"/>
      <c r="R79" s="126"/>
      <c r="S79" s="126"/>
      <c r="T79" s="126"/>
      <c r="U79" s="126"/>
      <c r="V79" s="127"/>
      <c r="W79" s="125"/>
      <c r="X79" s="126"/>
      <c r="Y79" s="126"/>
      <c r="Z79" s="126"/>
      <c r="AA79" s="126"/>
      <c r="AB79" s="126"/>
      <c r="AC79" s="127"/>
      <c r="AD79" s="125"/>
      <c r="AE79" s="126"/>
      <c r="AF79" s="126"/>
      <c r="AG79" s="126"/>
      <c r="AH79" s="126"/>
      <c r="AI79" s="126"/>
      <c r="AJ79" s="127"/>
      <c r="AK79" s="125"/>
      <c r="AL79" s="126"/>
      <c r="AM79" s="126"/>
      <c r="AN79" s="126"/>
      <c r="AO79" s="126"/>
      <c r="AP79" s="126"/>
      <c r="AQ79" s="127"/>
      <c r="AR79" s="125"/>
      <c r="AS79" s="126"/>
      <c r="AT79" s="127"/>
      <c r="AU79" s="482">
        <f t="shared" si="3"/>
        <v>0</v>
      </c>
      <c r="AV79" s="483"/>
      <c r="AW79" s="484">
        <f t="shared" si="4"/>
        <v>0</v>
      </c>
      <c r="AX79" s="485"/>
      <c r="AY79" s="486"/>
      <c r="AZ79" s="487"/>
      <c r="BA79" s="487"/>
      <c r="BB79" s="487"/>
      <c r="BC79" s="487"/>
      <c r="BD79" s="488"/>
    </row>
    <row r="80" spans="2:56" ht="34.5" customHeight="1" x14ac:dyDescent="0.15">
      <c r="B80" s="124">
        <f t="shared" si="5"/>
        <v>67</v>
      </c>
      <c r="C80" s="472"/>
      <c r="D80" s="473"/>
      <c r="E80" s="474"/>
      <c r="F80" s="475"/>
      <c r="G80" s="476"/>
      <c r="H80" s="477"/>
      <c r="I80" s="477"/>
      <c r="J80" s="477"/>
      <c r="K80" s="478"/>
      <c r="L80" s="479"/>
      <c r="M80" s="480"/>
      <c r="N80" s="480"/>
      <c r="O80" s="481"/>
      <c r="P80" s="125"/>
      <c r="Q80" s="126"/>
      <c r="R80" s="126"/>
      <c r="S80" s="126"/>
      <c r="T80" s="126"/>
      <c r="U80" s="126"/>
      <c r="V80" s="127"/>
      <c r="W80" s="125"/>
      <c r="X80" s="126"/>
      <c r="Y80" s="126"/>
      <c r="Z80" s="126"/>
      <c r="AA80" s="126"/>
      <c r="AB80" s="126"/>
      <c r="AC80" s="127"/>
      <c r="AD80" s="125"/>
      <c r="AE80" s="126"/>
      <c r="AF80" s="126"/>
      <c r="AG80" s="126"/>
      <c r="AH80" s="126"/>
      <c r="AI80" s="126"/>
      <c r="AJ80" s="127"/>
      <c r="AK80" s="125"/>
      <c r="AL80" s="126"/>
      <c r="AM80" s="126"/>
      <c r="AN80" s="126"/>
      <c r="AO80" s="126"/>
      <c r="AP80" s="126"/>
      <c r="AQ80" s="127"/>
      <c r="AR80" s="125"/>
      <c r="AS80" s="126"/>
      <c r="AT80" s="127"/>
      <c r="AU80" s="482">
        <f t="shared" si="3"/>
        <v>0</v>
      </c>
      <c r="AV80" s="483"/>
      <c r="AW80" s="484">
        <f t="shared" si="4"/>
        <v>0</v>
      </c>
      <c r="AX80" s="485"/>
      <c r="AY80" s="486"/>
      <c r="AZ80" s="487"/>
      <c r="BA80" s="487"/>
      <c r="BB80" s="487"/>
      <c r="BC80" s="487"/>
      <c r="BD80" s="488"/>
    </row>
    <row r="81" spans="2:56" ht="34.5" customHeight="1" x14ac:dyDescent="0.15">
      <c r="B81" s="124">
        <f t="shared" si="5"/>
        <v>68</v>
      </c>
      <c r="C81" s="472"/>
      <c r="D81" s="473"/>
      <c r="E81" s="474"/>
      <c r="F81" s="475"/>
      <c r="G81" s="476"/>
      <c r="H81" s="477"/>
      <c r="I81" s="477"/>
      <c r="J81" s="477"/>
      <c r="K81" s="478"/>
      <c r="L81" s="479"/>
      <c r="M81" s="480"/>
      <c r="N81" s="480"/>
      <c r="O81" s="481"/>
      <c r="P81" s="125"/>
      <c r="Q81" s="126"/>
      <c r="R81" s="126"/>
      <c r="S81" s="126"/>
      <c r="T81" s="126"/>
      <c r="U81" s="126"/>
      <c r="V81" s="127"/>
      <c r="W81" s="125"/>
      <c r="X81" s="126"/>
      <c r="Y81" s="126"/>
      <c r="Z81" s="126"/>
      <c r="AA81" s="126"/>
      <c r="AB81" s="126"/>
      <c r="AC81" s="127"/>
      <c r="AD81" s="125"/>
      <c r="AE81" s="126"/>
      <c r="AF81" s="126"/>
      <c r="AG81" s="126"/>
      <c r="AH81" s="126"/>
      <c r="AI81" s="126"/>
      <c r="AJ81" s="127"/>
      <c r="AK81" s="125"/>
      <c r="AL81" s="126"/>
      <c r="AM81" s="126"/>
      <c r="AN81" s="126"/>
      <c r="AO81" s="126"/>
      <c r="AP81" s="126"/>
      <c r="AQ81" s="127"/>
      <c r="AR81" s="125"/>
      <c r="AS81" s="126"/>
      <c r="AT81" s="127"/>
      <c r="AU81" s="482">
        <f t="shared" si="3"/>
        <v>0</v>
      </c>
      <c r="AV81" s="483"/>
      <c r="AW81" s="484">
        <f t="shared" si="4"/>
        <v>0</v>
      </c>
      <c r="AX81" s="485"/>
      <c r="AY81" s="486"/>
      <c r="AZ81" s="487"/>
      <c r="BA81" s="487"/>
      <c r="BB81" s="487"/>
      <c r="BC81" s="487"/>
      <c r="BD81" s="488"/>
    </row>
    <row r="82" spans="2:56" ht="34.5" customHeight="1" x14ac:dyDescent="0.15">
      <c r="B82" s="124">
        <f t="shared" si="5"/>
        <v>69</v>
      </c>
      <c r="C82" s="472"/>
      <c r="D82" s="473"/>
      <c r="E82" s="474"/>
      <c r="F82" s="475"/>
      <c r="G82" s="476"/>
      <c r="H82" s="477"/>
      <c r="I82" s="477"/>
      <c r="J82" s="477"/>
      <c r="K82" s="478"/>
      <c r="L82" s="479"/>
      <c r="M82" s="480"/>
      <c r="N82" s="480"/>
      <c r="O82" s="481"/>
      <c r="P82" s="125"/>
      <c r="Q82" s="126"/>
      <c r="R82" s="126"/>
      <c r="S82" s="126"/>
      <c r="T82" s="126"/>
      <c r="U82" s="126"/>
      <c r="V82" s="127"/>
      <c r="W82" s="125"/>
      <c r="X82" s="126"/>
      <c r="Y82" s="126"/>
      <c r="Z82" s="126"/>
      <c r="AA82" s="126"/>
      <c r="AB82" s="126"/>
      <c r="AC82" s="127"/>
      <c r="AD82" s="125"/>
      <c r="AE82" s="126"/>
      <c r="AF82" s="126"/>
      <c r="AG82" s="126"/>
      <c r="AH82" s="126"/>
      <c r="AI82" s="126"/>
      <c r="AJ82" s="127"/>
      <c r="AK82" s="125"/>
      <c r="AL82" s="126"/>
      <c r="AM82" s="126"/>
      <c r="AN82" s="126"/>
      <c r="AO82" s="126"/>
      <c r="AP82" s="126"/>
      <c r="AQ82" s="127"/>
      <c r="AR82" s="125"/>
      <c r="AS82" s="126"/>
      <c r="AT82" s="127"/>
      <c r="AU82" s="482">
        <f t="shared" si="3"/>
        <v>0</v>
      </c>
      <c r="AV82" s="483"/>
      <c r="AW82" s="484">
        <f t="shared" si="4"/>
        <v>0</v>
      </c>
      <c r="AX82" s="485"/>
      <c r="AY82" s="486"/>
      <c r="AZ82" s="487"/>
      <c r="BA82" s="487"/>
      <c r="BB82" s="487"/>
      <c r="BC82" s="487"/>
      <c r="BD82" s="488"/>
    </row>
    <row r="83" spans="2:56" ht="34.5" customHeight="1" x14ac:dyDescent="0.15">
      <c r="B83" s="124">
        <f t="shared" si="5"/>
        <v>70</v>
      </c>
      <c r="C83" s="472"/>
      <c r="D83" s="473"/>
      <c r="E83" s="474"/>
      <c r="F83" s="475"/>
      <c r="G83" s="476"/>
      <c r="H83" s="477"/>
      <c r="I83" s="477"/>
      <c r="J83" s="477"/>
      <c r="K83" s="478"/>
      <c r="L83" s="479"/>
      <c r="M83" s="480"/>
      <c r="N83" s="480"/>
      <c r="O83" s="481"/>
      <c r="P83" s="125"/>
      <c r="Q83" s="126"/>
      <c r="R83" s="126"/>
      <c r="S83" s="126"/>
      <c r="T83" s="126"/>
      <c r="U83" s="126"/>
      <c r="V83" s="127"/>
      <c r="W83" s="125"/>
      <c r="X83" s="126"/>
      <c r="Y83" s="126"/>
      <c r="Z83" s="126"/>
      <c r="AA83" s="126"/>
      <c r="AB83" s="126"/>
      <c r="AC83" s="127"/>
      <c r="AD83" s="125"/>
      <c r="AE83" s="126"/>
      <c r="AF83" s="126"/>
      <c r="AG83" s="126"/>
      <c r="AH83" s="126"/>
      <c r="AI83" s="126"/>
      <c r="AJ83" s="127"/>
      <c r="AK83" s="125"/>
      <c r="AL83" s="126"/>
      <c r="AM83" s="126"/>
      <c r="AN83" s="126"/>
      <c r="AO83" s="126"/>
      <c r="AP83" s="126"/>
      <c r="AQ83" s="127"/>
      <c r="AR83" s="125"/>
      <c r="AS83" s="126"/>
      <c r="AT83" s="127"/>
      <c r="AU83" s="482">
        <f t="shared" si="3"/>
        <v>0</v>
      </c>
      <c r="AV83" s="483"/>
      <c r="AW83" s="484">
        <f t="shared" si="4"/>
        <v>0</v>
      </c>
      <c r="AX83" s="485"/>
      <c r="AY83" s="486"/>
      <c r="AZ83" s="487"/>
      <c r="BA83" s="487"/>
      <c r="BB83" s="487"/>
      <c r="BC83" s="487"/>
      <c r="BD83" s="488"/>
    </row>
    <row r="84" spans="2:56" ht="34.5" customHeight="1" x14ac:dyDescent="0.15">
      <c r="B84" s="124">
        <f t="shared" si="5"/>
        <v>71</v>
      </c>
      <c r="C84" s="472"/>
      <c r="D84" s="473"/>
      <c r="E84" s="474"/>
      <c r="F84" s="475"/>
      <c r="G84" s="476"/>
      <c r="H84" s="477"/>
      <c r="I84" s="477"/>
      <c r="J84" s="477"/>
      <c r="K84" s="478"/>
      <c r="L84" s="479"/>
      <c r="M84" s="480"/>
      <c r="N84" s="480"/>
      <c r="O84" s="481"/>
      <c r="P84" s="125"/>
      <c r="Q84" s="126"/>
      <c r="R84" s="126"/>
      <c r="S84" s="126"/>
      <c r="T84" s="126"/>
      <c r="U84" s="126"/>
      <c r="V84" s="127"/>
      <c r="W84" s="125"/>
      <c r="X84" s="126"/>
      <c r="Y84" s="126"/>
      <c r="Z84" s="126"/>
      <c r="AA84" s="126"/>
      <c r="AB84" s="126"/>
      <c r="AC84" s="127"/>
      <c r="AD84" s="125"/>
      <c r="AE84" s="126"/>
      <c r="AF84" s="126"/>
      <c r="AG84" s="126"/>
      <c r="AH84" s="126"/>
      <c r="AI84" s="126"/>
      <c r="AJ84" s="127"/>
      <c r="AK84" s="125"/>
      <c r="AL84" s="126"/>
      <c r="AM84" s="126"/>
      <c r="AN84" s="126"/>
      <c r="AO84" s="126"/>
      <c r="AP84" s="126"/>
      <c r="AQ84" s="127"/>
      <c r="AR84" s="125"/>
      <c r="AS84" s="126"/>
      <c r="AT84" s="127"/>
      <c r="AU84" s="482">
        <f t="shared" si="3"/>
        <v>0</v>
      </c>
      <c r="AV84" s="483"/>
      <c r="AW84" s="484">
        <f t="shared" si="4"/>
        <v>0</v>
      </c>
      <c r="AX84" s="485"/>
      <c r="AY84" s="486"/>
      <c r="AZ84" s="487"/>
      <c r="BA84" s="487"/>
      <c r="BB84" s="487"/>
      <c r="BC84" s="487"/>
      <c r="BD84" s="488"/>
    </row>
    <row r="85" spans="2:56" ht="34.5" customHeight="1" x14ac:dyDescent="0.15">
      <c r="B85" s="124">
        <f t="shared" si="5"/>
        <v>72</v>
      </c>
      <c r="C85" s="472"/>
      <c r="D85" s="473"/>
      <c r="E85" s="474"/>
      <c r="F85" s="475"/>
      <c r="G85" s="476"/>
      <c r="H85" s="477"/>
      <c r="I85" s="477"/>
      <c r="J85" s="477"/>
      <c r="K85" s="478"/>
      <c r="L85" s="479"/>
      <c r="M85" s="480"/>
      <c r="N85" s="480"/>
      <c r="O85" s="481"/>
      <c r="P85" s="125"/>
      <c r="Q85" s="126"/>
      <c r="R85" s="126"/>
      <c r="S85" s="126"/>
      <c r="T85" s="126"/>
      <c r="U85" s="126"/>
      <c r="V85" s="127"/>
      <c r="W85" s="125"/>
      <c r="X85" s="126"/>
      <c r="Y85" s="126"/>
      <c r="Z85" s="126"/>
      <c r="AA85" s="126"/>
      <c r="AB85" s="126"/>
      <c r="AC85" s="127"/>
      <c r="AD85" s="125"/>
      <c r="AE85" s="126"/>
      <c r="AF85" s="126"/>
      <c r="AG85" s="126"/>
      <c r="AH85" s="126"/>
      <c r="AI85" s="126"/>
      <c r="AJ85" s="127"/>
      <c r="AK85" s="125"/>
      <c r="AL85" s="126"/>
      <c r="AM85" s="126"/>
      <c r="AN85" s="126"/>
      <c r="AO85" s="126"/>
      <c r="AP85" s="126"/>
      <c r="AQ85" s="127"/>
      <c r="AR85" s="125"/>
      <c r="AS85" s="126"/>
      <c r="AT85" s="127"/>
      <c r="AU85" s="482">
        <f t="shared" si="3"/>
        <v>0</v>
      </c>
      <c r="AV85" s="483"/>
      <c r="AW85" s="484">
        <f t="shared" si="4"/>
        <v>0</v>
      </c>
      <c r="AX85" s="485"/>
      <c r="AY85" s="486"/>
      <c r="AZ85" s="487"/>
      <c r="BA85" s="487"/>
      <c r="BB85" s="487"/>
      <c r="BC85" s="487"/>
      <c r="BD85" s="488"/>
    </row>
    <row r="86" spans="2:56" ht="34.5" customHeight="1" x14ac:dyDescent="0.15">
      <c r="B86" s="124">
        <f t="shared" si="5"/>
        <v>73</v>
      </c>
      <c r="C86" s="472"/>
      <c r="D86" s="473"/>
      <c r="E86" s="474"/>
      <c r="F86" s="475"/>
      <c r="G86" s="476"/>
      <c r="H86" s="477"/>
      <c r="I86" s="477"/>
      <c r="J86" s="477"/>
      <c r="K86" s="478"/>
      <c r="L86" s="479"/>
      <c r="M86" s="480"/>
      <c r="N86" s="480"/>
      <c r="O86" s="481"/>
      <c r="P86" s="125"/>
      <c r="Q86" s="126"/>
      <c r="R86" s="126"/>
      <c r="S86" s="126"/>
      <c r="T86" s="126"/>
      <c r="U86" s="126"/>
      <c r="V86" s="127"/>
      <c r="W86" s="125"/>
      <c r="X86" s="126"/>
      <c r="Y86" s="126"/>
      <c r="Z86" s="126"/>
      <c r="AA86" s="126"/>
      <c r="AB86" s="126"/>
      <c r="AC86" s="127"/>
      <c r="AD86" s="125"/>
      <c r="AE86" s="126"/>
      <c r="AF86" s="126"/>
      <c r="AG86" s="126"/>
      <c r="AH86" s="126"/>
      <c r="AI86" s="126"/>
      <c r="AJ86" s="127"/>
      <c r="AK86" s="125"/>
      <c r="AL86" s="126"/>
      <c r="AM86" s="126"/>
      <c r="AN86" s="126"/>
      <c r="AO86" s="126"/>
      <c r="AP86" s="126"/>
      <c r="AQ86" s="127"/>
      <c r="AR86" s="125"/>
      <c r="AS86" s="126"/>
      <c r="AT86" s="127"/>
      <c r="AU86" s="482">
        <f t="shared" si="3"/>
        <v>0</v>
      </c>
      <c r="AV86" s="483"/>
      <c r="AW86" s="484">
        <f t="shared" si="4"/>
        <v>0</v>
      </c>
      <c r="AX86" s="485"/>
      <c r="AY86" s="486"/>
      <c r="AZ86" s="487"/>
      <c r="BA86" s="487"/>
      <c r="BB86" s="487"/>
      <c r="BC86" s="487"/>
      <c r="BD86" s="488"/>
    </row>
    <row r="87" spans="2:56" ht="34.5" customHeight="1" x14ac:dyDescent="0.15">
      <c r="B87" s="124">
        <f t="shared" si="5"/>
        <v>74</v>
      </c>
      <c r="C87" s="472"/>
      <c r="D87" s="473"/>
      <c r="E87" s="474"/>
      <c r="F87" s="475"/>
      <c r="G87" s="476"/>
      <c r="H87" s="477"/>
      <c r="I87" s="477"/>
      <c r="J87" s="477"/>
      <c r="K87" s="478"/>
      <c r="L87" s="479"/>
      <c r="M87" s="480"/>
      <c r="N87" s="480"/>
      <c r="O87" s="481"/>
      <c r="P87" s="125"/>
      <c r="Q87" s="126"/>
      <c r="R87" s="126"/>
      <c r="S87" s="126"/>
      <c r="T87" s="126"/>
      <c r="U87" s="126"/>
      <c r="V87" s="127"/>
      <c r="W87" s="125"/>
      <c r="X87" s="126"/>
      <c r="Y87" s="126"/>
      <c r="Z87" s="126"/>
      <c r="AA87" s="126"/>
      <c r="AB87" s="126"/>
      <c r="AC87" s="127"/>
      <c r="AD87" s="125"/>
      <c r="AE87" s="126"/>
      <c r="AF87" s="126"/>
      <c r="AG87" s="126"/>
      <c r="AH87" s="126"/>
      <c r="AI87" s="126"/>
      <c r="AJ87" s="127"/>
      <c r="AK87" s="125"/>
      <c r="AL87" s="126"/>
      <c r="AM87" s="126"/>
      <c r="AN87" s="126"/>
      <c r="AO87" s="126"/>
      <c r="AP87" s="126"/>
      <c r="AQ87" s="127"/>
      <c r="AR87" s="125"/>
      <c r="AS87" s="126"/>
      <c r="AT87" s="127"/>
      <c r="AU87" s="482">
        <f t="shared" si="3"/>
        <v>0</v>
      </c>
      <c r="AV87" s="483"/>
      <c r="AW87" s="484">
        <f t="shared" si="4"/>
        <v>0</v>
      </c>
      <c r="AX87" s="485"/>
      <c r="AY87" s="486"/>
      <c r="AZ87" s="487"/>
      <c r="BA87" s="487"/>
      <c r="BB87" s="487"/>
      <c r="BC87" s="487"/>
      <c r="BD87" s="488"/>
    </row>
    <row r="88" spans="2:56" ht="34.5" customHeight="1" x14ac:dyDescent="0.15">
      <c r="B88" s="124">
        <f t="shared" si="5"/>
        <v>75</v>
      </c>
      <c r="C88" s="472"/>
      <c r="D88" s="473"/>
      <c r="E88" s="474"/>
      <c r="F88" s="475"/>
      <c r="G88" s="476"/>
      <c r="H88" s="477"/>
      <c r="I88" s="477"/>
      <c r="J88" s="477"/>
      <c r="K88" s="478"/>
      <c r="L88" s="479"/>
      <c r="M88" s="480"/>
      <c r="N88" s="480"/>
      <c r="O88" s="481"/>
      <c r="P88" s="125"/>
      <c r="Q88" s="126"/>
      <c r="R88" s="126"/>
      <c r="S88" s="126"/>
      <c r="T88" s="126"/>
      <c r="U88" s="126"/>
      <c r="V88" s="127"/>
      <c r="W88" s="125"/>
      <c r="X88" s="126"/>
      <c r="Y88" s="126"/>
      <c r="Z88" s="126"/>
      <c r="AA88" s="126"/>
      <c r="AB88" s="126"/>
      <c r="AC88" s="127"/>
      <c r="AD88" s="125"/>
      <c r="AE88" s="126"/>
      <c r="AF88" s="126"/>
      <c r="AG88" s="126"/>
      <c r="AH88" s="126"/>
      <c r="AI88" s="126"/>
      <c r="AJ88" s="127"/>
      <c r="AK88" s="125"/>
      <c r="AL88" s="126"/>
      <c r="AM88" s="126"/>
      <c r="AN88" s="126"/>
      <c r="AO88" s="126"/>
      <c r="AP88" s="126"/>
      <c r="AQ88" s="127"/>
      <c r="AR88" s="125"/>
      <c r="AS88" s="126"/>
      <c r="AT88" s="127"/>
      <c r="AU88" s="482">
        <f t="shared" si="3"/>
        <v>0</v>
      </c>
      <c r="AV88" s="483"/>
      <c r="AW88" s="484">
        <f t="shared" si="4"/>
        <v>0</v>
      </c>
      <c r="AX88" s="485"/>
      <c r="AY88" s="486"/>
      <c r="AZ88" s="487"/>
      <c r="BA88" s="487"/>
      <c r="BB88" s="487"/>
      <c r="BC88" s="487"/>
      <c r="BD88" s="488"/>
    </row>
    <row r="89" spans="2:56" ht="34.5" customHeight="1" x14ac:dyDescent="0.15">
      <c r="B89" s="124">
        <f t="shared" si="5"/>
        <v>76</v>
      </c>
      <c r="C89" s="472"/>
      <c r="D89" s="473"/>
      <c r="E89" s="474"/>
      <c r="F89" s="475"/>
      <c r="G89" s="476"/>
      <c r="H89" s="477"/>
      <c r="I89" s="477"/>
      <c r="J89" s="477"/>
      <c r="K89" s="478"/>
      <c r="L89" s="479"/>
      <c r="M89" s="480"/>
      <c r="N89" s="480"/>
      <c r="O89" s="481"/>
      <c r="P89" s="125"/>
      <c r="Q89" s="126"/>
      <c r="R89" s="126"/>
      <c r="S89" s="126"/>
      <c r="T89" s="126"/>
      <c r="U89" s="126"/>
      <c r="V89" s="127"/>
      <c r="W89" s="125"/>
      <c r="X89" s="126"/>
      <c r="Y89" s="126"/>
      <c r="Z89" s="126"/>
      <c r="AA89" s="126"/>
      <c r="AB89" s="126"/>
      <c r="AC89" s="127"/>
      <c r="AD89" s="125"/>
      <c r="AE89" s="126"/>
      <c r="AF89" s="126"/>
      <c r="AG89" s="126"/>
      <c r="AH89" s="126"/>
      <c r="AI89" s="126"/>
      <c r="AJ89" s="127"/>
      <c r="AK89" s="125"/>
      <c r="AL89" s="126"/>
      <c r="AM89" s="126"/>
      <c r="AN89" s="126"/>
      <c r="AO89" s="126"/>
      <c r="AP89" s="126"/>
      <c r="AQ89" s="127"/>
      <c r="AR89" s="125"/>
      <c r="AS89" s="126"/>
      <c r="AT89" s="127"/>
      <c r="AU89" s="482">
        <f t="shared" si="3"/>
        <v>0</v>
      </c>
      <c r="AV89" s="483"/>
      <c r="AW89" s="484">
        <f t="shared" si="4"/>
        <v>0</v>
      </c>
      <c r="AX89" s="485"/>
      <c r="AY89" s="486"/>
      <c r="AZ89" s="487"/>
      <c r="BA89" s="487"/>
      <c r="BB89" s="487"/>
      <c r="BC89" s="487"/>
      <c r="BD89" s="488"/>
    </row>
    <row r="90" spans="2:56" ht="34.5" customHeight="1" x14ac:dyDescent="0.15">
      <c r="B90" s="124">
        <f t="shared" si="5"/>
        <v>77</v>
      </c>
      <c r="C90" s="472"/>
      <c r="D90" s="473"/>
      <c r="E90" s="474"/>
      <c r="F90" s="475"/>
      <c r="G90" s="476"/>
      <c r="H90" s="477"/>
      <c r="I90" s="477"/>
      <c r="J90" s="477"/>
      <c r="K90" s="478"/>
      <c r="L90" s="479"/>
      <c r="M90" s="480"/>
      <c r="N90" s="480"/>
      <c r="O90" s="481"/>
      <c r="P90" s="125"/>
      <c r="Q90" s="126"/>
      <c r="R90" s="126"/>
      <c r="S90" s="126"/>
      <c r="T90" s="126"/>
      <c r="U90" s="126"/>
      <c r="V90" s="127"/>
      <c r="W90" s="125"/>
      <c r="X90" s="126"/>
      <c r="Y90" s="126"/>
      <c r="Z90" s="126"/>
      <c r="AA90" s="126"/>
      <c r="AB90" s="126"/>
      <c r="AC90" s="127"/>
      <c r="AD90" s="125"/>
      <c r="AE90" s="126"/>
      <c r="AF90" s="126"/>
      <c r="AG90" s="126"/>
      <c r="AH90" s="126"/>
      <c r="AI90" s="126"/>
      <c r="AJ90" s="127"/>
      <c r="AK90" s="125"/>
      <c r="AL90" s="126"/>
      <c r="AM90" s="126"/>
      <c r="AN90" s="126"/>
      <c r="AO90" s="126"/>
      <c r="AP90" s="126"/>
      <c r="AQ90" s="127"/>
      <c r="AR90" s="125"/>
      <c r="AS90" s="126"/>
      <c r="AT90" s="127"/>
      <c r="AU90" s="482">
        <f t="shared" si="3"/>
        <v>0</v>
      </c>
      <c r="AV90" s="483"/>
      <c r="AW90" s="484">
        <f t="shared" si="4"/>
        <v>0</v>
      </c>
      <c r="AX90" s="485"/>
      <c r="AY90" s="486"/>
      <c r="AZ90" s="487"/>
      <c r="BA90" s="487"/>
      <c r="BB90" s="487"/>
      <c r="BC90" s="487"/>
      <c r="BD90" s="488"/>
    </row>
    <row r="91" spans="2:56" ht="34.5" customHeight="1" x14ac:dyDescent="0.15">
      <c r="B91" s="124">
        <f t="shared" si="5"/>
        <v>78</v>
      </c>
      <c r="C91" s="472"/>
      <c r="D91" s="473"/>
      <c r="E91" s="474"/>
      <c r="F91" s="475"/>
      <c r="G91" s="476"/>
      <c r="H91" s="477"/>
      <c r="I91" s="477"/>
      <c r="J91" s="477"/>
      <c r="K91" s="478"/>
      <c r="L91" s="479"/>
      <c r="M91" s="480"/>
      <c r="N91" s="480"/>
      <c r="O91" s="481"/>
      <c r="P91" s="125"/>
      <c r="Q91" s="126"/>
      <c r="R91" s="126"/>
      <c r="S91" s="126"/>
      <c r="T91" s="126"/>
      <c r="U91" s="126"/>
      <c r="V91" s="127"/>
      <c r="W91" s="125"/>
      <c r="X91" s="126"/>
      <c r="Y91" s="126"/>
      <c r="Z91" s="126"/>
      <c r="AA91" s="126"/>
      <c r="AB91" s="126"/>
      <c r="AC91" s="127"/>
      <c r="AD91" s="125"/>
      <c r="AE91" s="126"/>
      <c r="AF91" s="126"/>
      <c r="AG91" s="126"/>
      <c r="AH91" s="126"/>
      <c r="AI91" s="126"/>
      <c r="AJ91" s="127"/>
      <c r="AK91" s="125"/>
      <c r="AL91" s="126"/>
      <c r="AM91" s="126"/>
      <c r="AN91" s="126"/>
      <c r="AO91" s="126"/>
      <c r="AP91" s="126"/>
      <c r="AQ91" s="127"/>
      <c r="AR91" s="125"/>
      <c r="AS91" s="126"/>
      <c r="AT91" s="127"/>
      <c r="AU91" s="482">
        <f t="shared" si="3"/>
        <v>0</v>
      </c>
      <c r="AV91" s="483"/>
      <c r="AW91" s="484">
        <f t="shared" si="4"/>
        <v>0</v>
      </c>
      <c r="AX91" s="485"/>
      <c r="AY91" s="486"/>
      <c r="AZ91" s="487"/>
      <c r="BA91" s="487"/>
      <c r="BB91" s="487"/>
      <c r="BC91" s="487"/>
      <c r="BD91" s="488"/>
    </row>
    <row r="92" spans="2:56" ht="34.5" customHeight="1" x14ac:dyDescent="0.15">
      <c r="B92" s="124">
        <f t="shared" si="5"/>
        <v>79</v>
      </c>
      <c r="C92" s="472"/>
      <c r="D92" s="473"/>
      <c r="E92" s="474"/>
      <c r="F92" s="475"/>
      <c r="G92" s="476"/>
      <c r="H92" s="477"/>
      <c r="I92" s="477"/>
      <c r="J92" s="477"/>
      <c r="K92" s="478"/>
      <c r="L92" s="479"/>
      <c r="M92" s="480"/>
      <c r="N92" s="480"/>
      <c r="O92" s="481"/>
      <c r="P92" s="125"/>
      <c r="Q92" s="126"/>
      <c r="R92" s="126"/>
      <c r="S92" s="126"/>
      <c r="T92" s="126"/>
      <c r="U92" s="126"/>
      <c r="V92" s="127"/>
      <c r="W92" s="125"/>
      <c r="X92" s="126"/>
      <c r="Y92" s="126"/>
      <c r="Z92" s="126"/>
      <c r="AA92" s="126"/>
      <c r="AB92" s="126"/>
      <c r="AC92" s="127"/>
      <c r="AD92" s="125"/>
      <c r="AE92" s="126"/>
      <c r="AF92" s="126"/>
      <c r="AG92" s="126"/>
      <c r="AH92" s="126"/>
      <c r="AI92" s="126"/>
      <c r="AJ92" s="127"/>
      <c r="AK92" s="125"/>
      <c r="AL92" s="126"/>
      <c r="AM92" s="126"/>
      <c r="AN92" s="126"/>
      <c r="AO92" s="126"/>
      <c r="AP92" s="126"/>
      <c r="AQ92" s="127"/>
      <c r="AR92" s="125"/>
      <c r="AS92" s="126"/>
      <c r="AT92" s="127"/>
      <c r="AU92" s="482">
        <f t="shared" si="3"/>
        <v>0</v>
      </c>
      <c r="AV92" s="483"/>
      <c r="AW92" s="484">
        <f t="shared" si="4"/>
        <v>0</v>
      </c>
      <c r="AX92" s="485"/>
      <c r="AY92" s="486"/>
      <c r="AZ92" s="487"/>
      <c r="BA92" s="487"/>
      <c r="BB92" s="487"/>
      <c r="BC92" s="487"/>
      <c r="BD92" s="488"/>
    </row>
    <row r="93" spans="2:56" ht="34.5" customHeight="1" x14ac:dyDescent="0.15">
      <c r="B93" s="124">
        <f t="shared" si="5"/>
        <v>80</v>
      </c>
      <c r="C93" s="472"/>
      <c r="D93" s="473"/>
      <c r="E93" s="474"/>
      <c r="F93" s="475"/>
      <c r="G93" s="476"/>
      <c r="H93" s="477"/>
      <c r="I93" s="477"/>
      <c r="J93" s="477"/>
      <c r="K93" s="478"/>
      <c r="L93" s="479"/>
      <c r="M93" s="480"/>
      <c r="N93" s="480"/>
      <c r="O93" s="481"/>
      <c r="P93" s="125"/>
      <c r="Q93" s="126"/>
      <c r="R93" s="126"/>
      <c r="S93" s="126"/>
      <c r="T93" s="126"/>
      <c r="U93" s="126"/>
      <c r="V93" s="127"/>
      <c r="W93" s="125"/>
      <c r="X93" s="126"/>
      <c r="Y93" s="126"/>
      <c r="Z93" s="126"/>
      <c r="AA93" s="126"/>
      <c r="AB93" s="126"/>
      <c r="AC93" s="127"/>
      <c r="AD93" s="125"/>
      <c r="AE93" s="126"/>
      <c r="AF93" s="126"/>
      <c r="AG93" s="126"/>
      <c r="AH93" s="126"/>
      <c r="AI93" s="126"/>
      <c r="AJ93" s="127"/>
      <c r="AK93" s="125"/>
      <c r="AL93" s="126"/>
      <c r="AM93" s="126"/>
      <c r="AN93" s="126"/>
      <c r="AO93" s="126"/>
      <c r="AP93" s="126"/>
      <c r="AQ93" s="127"/>
      <c r="AR93" s="125"/>
      <c r="AS93" s="126"/>
      <c r="AT93" s="127"/>
      <c r="AU93" s="482">
        <f t="shared" si="3"/>
        <v>0</v>
      </c>
      <c r="AV93" s="483"/>
      <c r="AW93" s="484">
        <f t="shared" si="4"/>
        <v>0</v>
      </c>
      <c r="AX93" s="485"/>
      <c r="AY93" s="486"/>
      <c r="AZ93" s="487"/>
      <c r="BA93" s="487"/>
      <c r="BB93" s="487"/>
      <c r="BC93" s="487"/>
      <c r="BD93" s="488"/>
    </row>
    <row r="94" spans="2:56" ht="34.5" customHeight="1" x14ac:dyDescent="0.15">
      <c r="B94" s="124">
        <f t="shared" si="5"/>
        <v>81</v>
      </c>
      <c r="C94" s="472"/>
      <c r="D94" s="473"/>
      <c r="E94" s="474"/>
      <c r="F94" s="475"/>
      <c r="G94" s="476"/>
      <c r="H94" s="477"/>
      <c r="I94" s="477"/>
      <c r="J94" s="477"/>
      <c r="K94" s="478"/>
      <c r="L94" s="479"/>
      <c r="M94" s="480"/>
      <c r="N94" s="480"/>
      <c r="O94" s="481"/>
      <c r="P94" s="125"/>
      <c r="Q94" s="126"/>
      <c r="R94" s="126"/>
      <c r="S94" s="126"/>
      <c r="T94" s="126"/>
      <c r="U94" s="126"/>
      <c r="V94" s="127"/>
      <c r="W94" s="125"/>
      <c r="X94" s="126"/>
      <c r="Y94" s="126"/>
      <c r="Z94" s="126"/>
      <c r="AA94" s="126"/>
      <c r="AB94" s="126"/>
      <c r="AC94" s="127"/>
      <c r="AD94" s="125"/>
      <c r="AE94" s="126"/>
      <c r="AF94" s="126"/>
      <c r="AG94" s="126"/>
      <c r="AH94" s="126"/>
      <c r="AI94" s="126"/>
      <c r="AJ94" s="127"/>
      <c r="AK94" s="125"/>
      <c r="AL94" s="126"/>
      <c r="AM94" s="126"/>
      <c r="AN94" s="126"/>
      <c r="AO94" s="126"/>
      <c r="AP94" s="126"/>
      <c r="AQ94" s="127"/>
      <c r="AR94" s="125"/>
      <c r="AS94" s="126"/>
      <c r="AT94" s="127"/>
      <c r="AU94" s="482">
        <f t="shared" si="3"/>
        <v>0</v>
      </c>
      <c r="AV94" s="483"/>
      <c r="AW94" s="484">
        <f t="shared" si="4"/>
        <v>0</v>
      </c>
      <c r="AX94" s="485"/>
      <c r="AY94" s="486"/>
      <c r="AZ94" s="487"/>
      <c r="BA94" s="487"/>
      <c r="BB94" s="487"/>
      <c r="BC94" s="487"/>
      <c r="BD94" s="488"/>
    </row>
    <row r="95" spans="2:56" ht="34.5" customHeight="1" x14ac:dyDescent="0.15">
      <c r="B95" s="124">
        <f t="shared" si="5"/>
        <v>82</v>
      </c>
      <c r="C95" s="472"/>
      <c r="D95" s="473"/>
      <c r="E95" s="474"/>
      <c r="F95" s="475"/>
      <c r="G95" s="476"/>
      <c r="H95" s="477"/>
      <c r="I95" s="477"/>
      <c r="J95" s="477"/>
      <c r="K95" s="478"/>
      <c r="L95" s="479"/>
      <c r="M95" s="480"/>
      <c r="N95" s="480"/>
      <c r="O95" s="481"/>
      <c r="P95" s="125"/>
      <c r="Q95" s="126"/>
      <c r="R95" s="126"/>
      <c r="S95" s="126"/>
      <c r="T95" s="126"/>
      <c r="U95" s="126"/>
      <c r="V95" s="127"/>
      <c r="W95" s="125"/>
      <c r="X95" s="126"/>
      <c r="Y95" s="126"/>
      <c r="Z95" s="126"/>
      <c r="AA95" s="126"/>
      <c r="AB95" s="126"/>
      <c r="AC95" s="127"/>
      <c r="AD95" s="125"/>
      <c r="AE95" s="126"/>
      <c r="AF95" s="126"/>
      <c r="AG95" s="126"/>
      <c r="AH95" s="126"/>
      <c r="AI95" s="126"/>
      <c r="AJ95" s="127"/>
      <c r="AK95" s="125"/>
      <c r="AL95" s="126"/>
      <c r="AM95" s="126"/>
      <c r="AN95" s="126"/>
      <c r="AO95" s="126"/>
      <c r="AP95" s="126"/>
      <c r="AQ95" s="127"/>
      <c r="AR95" s="125"/>
      <c r="AS95" s="126"/>
      <c r="AT95" s="127"/>
      <c r="AU95" s="482">
        <f t="shared" si="3"/>
        <v>0</v>
      </c>
      <c r="AV95" s="483"/>
      <c r="AW95" s="484">
        <f t="shared" si="4"/>
        <v>0</v>
      </c>
      <c r="AX95" s="485"/>
      <c r="AY95" s="486"/>
      <c r="AZ95" s="487"/>
      <c r="BA95" s="487"/>
      <c r="BB95" s="487"/>
      <c r="BC95" s="487"/>
      <c r="BD95" s="488"/>
    </row>
    <row r="96" spans="2:56" ht="34.5" customHeight="1" x14ac:dyDescent="0.15">
      <c r="B96" s="124">
        <f t="shared" si="5"/>
        <v>83</v>
      </c>
      <c r="C96" s="472"/>
      <c r="D96" s="473"/>
      <c r="E96" s="474"/>
      <c r="F96" s="475"/>
      <c r="G96" s="476"/>
      <c r="H96" s="477"/>
      <c r="I96" s="477"/>
      <c r="J96" s="477"/>
      <c r="K96" s="478"/>
      <c r="L96" s="479"/>
      <c r="M96" s="480"/>
      <c r="N96" s="480"/>
      <c r="O96" s="481"/>
      <c r="P96" s="125"/>
      <c r="Q96" s="126"/>
      <c r="R96" s="126"/>
      <c r="S96" s="126"/>
      <c r="T96" s="126"/>
      <c r="U96" s="126"/>
      <c r="V96" s="127"/>
      <c r="W96" s="125"/>
      <c r="X96" s="126"/>
      <c r="Y96" s="126"/>
      <c r="Z96" s="126"/>
      <c r="AA96" s="126"/>
      <c r="AB96" s="126"/>
      <c r="AC96" s="127"/>
      <c r="AD96" s="125"/>
      <c r="AE96" s="126"/>
      <c r="AF96" s="126"/>
      <c r="AG96" s="126"/>
      <c r="AH96" s="126"/>
      <c r="AI96" s="126"/>
      <c r="AJ96" s="127"/>
      <c r="AK96" s="125"/>
      <c r="AL96" s="126"/>
      <c r="AM96" s="126"/>
      <c r="AN96" s="126"/>
      <c r="AO96" s="126"/>
      <c r="AP96" s="126"/>
      <c r="AQ96" s="127"/>
      <c r="AR96" s="125"/>
      <c r="AS96" s="126"/>
      <c r="AT96" s="127"/>
      <c r="AU96" s="482">
        <f t="shared" ref="AU96:AU112" si="6">IF($AZ$3="４週",SUM(P96:AQ96),IF($AZ$3="暦月",SUM(P96:AT96),""))</f>
        <v>0</v>
      </c>
      <c r="AV96" s="483"/>
      <c r="AW96" s="484">
        <f t="shared" si="4"/>
        <v>0</v>
      </c>
      <c r="AX96" s="485"/>
      <c r="AY96" s="486"/>
      <c r="AZ96" s="487"/>
      <c r="BA96" s="487"/>
      <c r="BB96" s="487"/>
      <c r="BC96" s="487"/>
      <c r="BD96" s="488"/>
    </row>
    <row r="97" spans="2:56" ht="34.5" customHeight="1" x14ac:dyDescent="0.15">
      <c r="B97" s="124">
        <f t="shared" si="5"/>
        <v>84</v>
      </c>
      <c r="C97" s="472"/>
      <c r="D97" s="473"/>
      <c r="E97" s="474"/>
      <c r="F97" s="475"/>
      <c r="G97" s="476"/>
      <c r="H97" s="477"/>
      <c r="I97" s="477"/>
      <c r="J97" s="477"/>
      <c r="K97" s="478"/>
      <c r="L97" s="479"/>
      <c r="M97" s="480"/>
      <c r="N97" s="480"/>
      <c r="O97" s="481"/>
      <c r="P97" s="159"/>
      <c r="Q97" s="160"/>
      <c r="R97" s="160"/>
      <c r="S97" s="160"/>
      <c r="T97" s="160"/>
      <c r="U97" s="160"/>
      <c r="V97" s="161"/>
      <c r="W97" s="159"/>
      <c r="X97" s="160"/>
      <c r="Y97" s="160"/>
      <c r="Z97" s="160"/>
      <c r="AA97" s="160"/>
      <c r="AB97" s="160"/>
      <c r="AC97" s="161"/>
      <c r="AD97" s="159"/>
      <c r="AE97" s="160"/>
      <c r="AF97" s="160"/>
      <c r="AG97" s="160"/>
      <c r="AH97" s="160"/>
      <c r="AI97" s="160"/>
      <c r="AJ97" s="161"/>
      <c r="AK97" s="159"/>
      <c r="AL97" s="160"/>
      <c r="AM97" s="160"/>
      <c r="AN97" s="160"/>
      <c r="AO97" s="160"/>
      <c r="AP97" s="160"/>
      <c r="AQ97" s="161"/>
      <c r="AR97" s="159"/>
      <c r="AS97" s="160"/>
      <c r="AT97" s="161"/>
      <c r="AU97" s="482">
        <f t="shared" si="6"/>
        <v>0</v>
      </c>
      <c r="AV97" s="483"/>
      <c r="AW97" s="484">
        <f t="shared" si="4"/>
        <v>0</v>
      </c>
      <c r="AX97" s="485"/>
      <c r="AY97" s="486"/>
      <c r="AZ97" s="487"/>
      <c r="BA97" s="487"/>
      <c r="BB97" s="487"/>
      <c r="BC97" s="487"/>
      <c r="BD97" s="488"/>
    </row>
    <row r="98" spans="2:56" ht="34.5" customHeight="1" x14ac:dyDescent="0.15">
      <c r="B98" s="124">
        <f t="shared" si="5"/>
        <v>85</v>
      </c>
      <c r="C98" s="472"/>
      <c r="D98" s="473"/>
      <c r="E98" s="474"/>
      <c r="F98" s="475"/>
      <c r="G98" s="476"/>
      <c r="H98" s="477"/>
      <c r="I98" s="477"/>
      <c r="J98" s="477"/>
      <c r="K98" s="478"/>
      <c r="L98" s="479"/>
      <c r="M98" s="480"/>
      <c r="N98" s="480"/>
      <c r="O98" s="481"/>
      <c r="P98" s="125"/>
      <c r="Q98" s="126"/>
      <c r="R98" s="126"/>
      <c r="S98" s="126"/>
      <c r="T98" s="126"/>
      <c r="U98" s="126"/>
      <c r="V98" s="127"/>
      <c r="W98" s="125"/>
      <c r="X98" s="126"/>
      <c r="Y98" s="126"/>
      <c r="Z98" s="126"/>
      <c r="AA98" s="126"/>
      <c r="AB98" s="126"/>
      <c r="AC98" s="127"/>
      <c r="AD98" s="125"/>
      <c r="AE98" s="126"/>
      <c r="AF98" s="126"/>
      <c r="AG98" s="126"/>
      <c r="AH98" s="126"/>
      <c r="AI98" s="126"/>
      <c r="AJ98" s="127"/>
      <c r="AK98" s="125"/>
      <c r="AL98" s="126"/>
      <c r="AM98" s="126"/>
      <c r="AN98" s="126"/>
      <c r="AO98" s="126"/>
      <c r="AP98" s="126"/>
      <c r="AQ98" s="127"/>
      <c r="AR98" s="125"/>
      <c r="AS98" s="126"/>
      <c r="AT98" s="127"/>
      <c r="AU98" s="482">
        <f t="shared" si="6"/>
        <v>0</v>
      </c>
      <c r="AV98" s="483"/>
      <c r="AW98" s="484">
        <f t="shared" si="4"/>
        <v>0</v>
      </c>
      <c r="AX98" s="485"/>
      <c r="AY98" s="486"/>
      <c r="AZ98" s="487"/>
      <c r="BA98" s="487"/>
      <c r="BB98" s="487"/>
      <c r="BC98" s="487"/>
      <c r="BD98" s="488"/>
    </row>
    <row r="99" spans="2:56" ht="34.5" customHeight="1" x14ac:dyDescent="0.15">
      <c r="B99" s="124">
        <f t="shared" si="5"/>
        <v>86</v>
      </c>
      <c r="C99" s="472"/>
      <c r="D99" s="473"/>
      <c r="E99" s="474"/>
      <c r="F99" s="475"/>
      <c r="G99" s="476"/>
      <c r="H99" s="477"/>
      <c r="I99" s="477"/>
      <c r="J99" s="477"/>
      <c r="K99" s="478"/>
      <c r="L99" s="479"/>
      <c r="M99" s="480"/>
      <c r="N99" s="480"/>
      <c r="O99" s="481"/>
      <c r="P99" s="125"/>
      <c r="Q99" s="126"/>
      <c r="R99" s="126"/>
      <c r="S99" s="126"/>
      <c r="T99" s="126"/>
      <c r="U99" s="126"/>
      <c r="V99" s="127"/>
      <c r="W99" s="125"/>
      <c r="X99" s="126"/>
      <c r="Y99" s="126"/>
      <c r="Z99" s="126"/>
      <c r="AA99" s="126"/>
      <c r="AB99" s="126"/>
      <c r="AC99" s="127"/>
      <c r="AD99" s="125"/>
      <c r="AE99" s="126"/>
      <c r="AF99" s="126"/>
      <c r="AG99" s="126"/>
      <c r="AH99" s="126"/>
      <c r="AI99" s="126"/>
      <c r="AJ99" s="127"/>
      <c r="AK99" s="125"/>
      <c r="AL99" s="126"/>
      <c r="AM99" s="126"/>
      <c r="AN99" s="126"/>
      <c r="AO99" s="126"/>
      <c r="AP99" s="126"/>
      <c r="AQ99" s="127"/>
      <c r="AR99" s="125"/>
      <c r="AS99" s="126"/>
      <c r="AT99" s="127"/>
      <c r="AU99" s="482">
        <f t="shared" si="6"/>
        <v>0</v>
      </c>
      <c r="AV99" s="483"/>
      <c r="AW99" s="484">
        <f t="shared" si="4"/>
        <v>0</v>
      </c>
      <c r="AX99" s="485"/>
      <c r="AY99" s="486"/>
      <c r="AZ99" s="487"/>
      <c r="BA99" s="487"/>
      <c r="BB99" s="487"/>
      <c r="BC99" s="487"/>
      <c r="BD99" s="488"/>
    </row>
    <row r="100" spans="2:56" ht="34.5" customHeight="1" x14ac:dyDescent="0.15">
      <c r="B100" s="124">
        <f t="shared" si="5"/>
        <v>87</v>
      </c>
      <c r="C100" s="472"/>
      <c r="D100" s="473"/>
      <c r="E100" s="474"/>
      <c r="F100" s="475"/>
      <c r="G100" s="476"/>
      <c r="H100" s="477"/>
      <c r="I100" s="477"/>
      <c r="J100" s="477"/>
      <c r="K100" s="478"/>
      <c r="L100" s="479"/>
      <c r="M100" s="480"/>
      <c r="N100" s="480"/>
      <c r="O100" s="481"/>
      <c r="P100" s="125"/>
      <c r="Q100" s="126"/>
      <c r="R100" s="126"/>
      <c r="S100" s="126"/>
      <c r="T100" s="126"/>
      <c r="U100" s="126"/>
      <c r="V100" s="127"/>
      <c r="W100" s="125"/>
      <c r="X100" s="126"/>
      <c r="Y100" s="126"/>
      <c r="Z100" s="126"/>
      <c r="AA100" s="126"/>
      <c r="AB100" s="126"/>
      <c r="AC100" s="127"/>
      <c r="AD100" s="125"/>
      <c r="AE100" s="126"/>
      <c r="AF100" s="126"/>
      <c r="AG100" s="126"/>
      <c r="AH100" s="126"/>
      <c r="AI100" s="126"/>
      <c r="AJ100" s="127"/>
      <c r="AK100" s="125"/>
      <c r="AL100" s="126"/>
      <c r="AM100" s="126"/>
      <c r="AN100" s="126"/>
      <c r="AO100" s="126"/>
      <c r="AP100" s="126"/>
      <c r="AQ100" s="127"/>
      <c r="AR100" s="125"/>
      <c r="AS100" s="126"/>
      <c r="AT100" s="127"/>
      <c r="AU100" s="482">
        <f t="shared" si="6"/>
        <v>0</v>
      </c>
      <c r="AV100" s="483"/>
      <c r="AW100" s="484">
        <f t="shared" si="4"/>
        <v>0</v>
      </c>
      <c r="AX100" s="485"/>
      <c r="AY100" s="486"/>
      <c r="AZ100" s="487"/>
      <c r="BA100" s="487"/>
      <c r="BB100" s="487"/>
      <c r="BC100" s="487"/>
      <c r="BD100" s="488"/>
    </row>
    <row r="101" spans="2:56" ht="34.5" customHeight="1" x14ac:dyDescent="0.15">
      <c r="B101" s="124">
        <f t="shared" si="5"/>
        <v>88</v>
      </c>
      <c r="C101" s="472"/>
      <c r="D101" s="473"/>
      <c r="E101" s="474"/>
      <c r="F101" s="475"/>
      <c r="G101" s="476"/>
      <c r="H101" s="477"/>
      <c r="I101" s="477"/>
      <c r="J101" s="477"/>
      <c r="K101" s="478"/>
      <c r="L101" s="479"/>
      <c r="M101" s="480"/>
      <c r="N101" s="480"/>
      <c r="O101" s="481"/>
      <c r="P101" s="125"/>
      <c r="Q101" s="126"/>
      <c r="R101" s="126"/>
      <c r="S101" s="126"/>
      <c r="T101" s="126"/>
      <c r="U101" s="126"/>
      <c r="V101" s="127"/>
      <c r="W101" s="125"/>
      <c r="X101" s="126"/>
      <c r="Y101" s="126"/>
      <c r="Z101" s="126"/>
      <c r="AA101" s="126"/>
      <c r="AB101" s="126"/>
      <c r="AC101" s="127"/>
      <c r="AD101" s="125"/>
      <c r="AE101" s="126"/>
      <c r="AF101" s="126"/>
      <c r="AG101" s="126"/>
      <c r="AH101" s="126"/>
      <c r="AI101" s="126"/>
      <c r="AJ101" s="127"/>
      <c r="AK101" s="125"/>
      <c r="AL101" s="126"/>
      <c r="AM101" s="126"/>
      <c r="AN101" s="126"/>
      <c r="AO101" s="126"/>
      <c r="AP101" s="126"/>
      <c r="AQ101" s="127"/>
      <c r="AR101" s="125"/>
      <c r="AS101" s="126"/>
      <c r="AT101" s="127"/>
      <c r="AU101" s="482">
        <f t="shared" si="6"/>
        <v>0</v>
      </c>
      <c r="AV101" s="483"/>
      <c r="AW101" s="484">
        <f t="shared" si="4"/>
        <v>0</v>
      </c>
      <c r="AX101" s="485"/>
      <c r="AY101" s="486"/>
      <c r="AZ101" s="487"/>
      <c r="BA101" s="487"/>
      <c r="BB101" s="487"/>
      <c r="BC101" s="487"/>
      <c r="BD101" s="488"/>
    </row>
    <row r="102" spans="2:56" ht="34.5" customHeight="1" x14ac:dyDescent="0.15">
      <c r="B102" s="124">
        <f t="shared" si="5"/>
        <v>89</v>
      </c>
      <c r="C102" s="472"/>
      <c r="D102" s="473"/>
      <c r="E102" s="474"/>
      <c r="F102" s="475"/>
      <c r="G102" s="476"/>
      <c r="H102" s="477"/>
      <c r="I102" s="477"/>
      <c r="J102" s="477"/>
      <c r="K102" s="478"/>
      <c r="L102" s="479"/>
      <c r="M102" s="480"/>
      <c r="N102" s="480"/>
      <c r="O102" s="481"/>
      <c r="P102" s="125"/>
      <c r="Q102" s="126"/>
      <c r="R102" s="126"/>
      <c r="S102" s="126"/>
      <c r="T102" s="126"/>
      <c r="U102" s="126"/>
      <c r="V102" s="127"/>
      <c r="W102" s="125"/>
      <c r="X102" s="126"/>
      <c r="Y102" s="126"/>
      <c r="Z102" s="126"/>
      <c r="AA102" s="126"/>
      <c r="AB102" s="126"/>
      <c r="AC102" s="127"/>
      <c r="AD102" s="125"/>
      <c r="AE102" s="126"/>
      <c r="AF102" s="126"/>
      <c r="AG102" s="126"/>
      <c r="AH102" s="126"/>
      <c r="AI102" s="126"/>
      <c r="AJ102" s="127"/>
      <c r="AK102" s="125"/>
      <c r="AL102" s="126"/>
      <c r="AM102" s="126"/>
      <c r="AN102" s="126"/>
      <c r="AO102" s="126"/>
      <c r="AP102" s="126"/>
      <c r="AQ102" s="127"/>
      <c r="AR102" s="125"/>
      <c r="AS102" s="126"/>
      <c r="AT102" s="127"/>
      <c r="AU102" s="482">
        <f t="shared" si="6"/>
        <v>0</v>
      </c>
      <c r="AV102" s="483"/>
      <c r="AW102" s="484">
        <f t="shared" si="4"/>
        <v>0</v>
      </c>
      <c r="AX102" s="485"/>
      <c r="AY102" s="486"/>
      <c r="AZ102" s="487"/>
      <c r="BA102" s="487"/>
      <c r="BB102" s="487"/>
      <c r="BC102" s="487"/>
      <c r="BD102" s="488"/>
    </row>
    <row r="103" spans="2:56" ht="34.5" customHeight="1" x14ac:dyDescent="0.15">
      <c r="B103" s="124">
        <f t="shared" si="5"/>
        <v>90</v>
      </c>
      <c r="C103" s="472"/>
      <c r="D103" s="473"/>
      <c r="E103" s="474"/>
      <c r="F103" s="475"/>
      <c r="G103" s="476"/>
      <c r="H103" s="477"/>
      <c r="I103" s="477"/>
      <c r="J103" s="477"/>
      <c r="K103" s="478"/>
      <c r="L103" s="479"/>
      <c r="M103" s="480"/>
      <c r="N103" s="480"/>
      <c r="O103" s="481"/>
      <c r="P103" s="125"/>
      <c r="Q103" s="126"/>
      <c r="R103" s="126"/>
      <c r="S103" s="126"/>
      <c r="T103" s="126"/>
      <c r="U103" s="126"/>
      <c r="V103" s="127"/>
      <c r="W103" s="125"/>
      <c r="X103" s="126"/>
      <c r="Y103" s="126"/>
      <c r="Z103" s="126"/>
      <c r="AA103" s="126"/>
      <c r="AB103" s="126"/>
      <c r="AC103" s="127"/>
      <c r="AD103" s="125"/>
      <c r="AE103" s="126"/>
      <c r="AF103" s="126"/>
      <c r="AG103" s="126"/>
      <c r="AH103" s="126"/>
      <c r="AI103" s="126"/>
      <c r="AJ103" s="127"/>
      <c r="AK103" s="125"/>
      <c r="AL103" s="126"/>
      <c r="AM103" s="126"/>
      <c r="AN103" s="126"/>
      <c r="AO103" s="126"/>
      <c r="AP103" s="126"/>
      <c r="AQ103" s="127"/>
      <c r="AR103" s="125"/>
      <c r="AS103" s="126"/>
      <c r="AT103" s="127"/>
      <c r="AU103" s="482">
        <f t="shared" si="6"/>
        <v>0</v>
      </c>
      <c r="AV103" s="483"/>
      <c r="AW103" s="484">
        <f t="shared" si="4"/>
        <v>0</v>
      </c>
      <c r="AX103" s="485"/>
      <c r="AY103" s="486"/>
      <c r="AZ103" s="487"/>
      <c r="BA103" s="487"/>
      <c r="BB103" s="487"/>
      <c r="BC103" s="487"/>
      <c r="BD103" s="488"/>
    </row>
    <row r="104" spans="2:56" ht="34.5" customHeight="1" x14ac:dyDescent="0.15">
      <c r="B104" s="124">
        <f t="shared" si="5"/>
        <v>91</v>
      </c>
      <c r="C104" s="472"/>
      <c r="D104" s="473"/>
      <c r="E104" s="474"/>
      <c r="F104" s="475"/>
      <c r="G104" s="476"/>
      <c r="H104" s="477"/>
      <c r="I104" s="477"/>
      <c r="J104" s="477"/>
      <c r="K104" s="478"/>
      <c r="L104" s="479"/>
      <c r="M104" s="480"/>
      <c r="N104" s="480"/>
      <c r="O104" s="481"/>
      <c r="P104" s="125"/>
      <c r="Q104" s="126"/>
      <c r="R104" s="126"/>
      <c r="S104" s="126"/>
      <c r="T104" s="126"/>
      <c r="U104" s="126"/>
      <c r="V104" s="127"/>
      <c r="W104" s="125"/>
      <c r="X104" s="126"/>
      <c r="Y104" s="126"/>
      <c r="Z104" s="126"/>
      <c r="AA104" s="126"/>
      <c r="AB104" s="126"/>
      <c r="AC104" s="127"/>
      <c r="AD104" s="125"/>
      <c r="AE104" s="126"/>
      <c r="AF104" s="126"/>
      <c r="AG104" s="126"/>
      <c r="AH104" s="126"/>
      <c r="AI104" s="126"/>
      <c r="AJ104" s="127"/>
      <c r="AK104" s="125"/>
      <c r="AL104" s="126"/>
      <c r="AM104" s="126"/>
      <c r="AN104" s="126"/>
      <c r="AO104" s="126"/>
      <c r="AP104" s="126"/>
      <c r="AQ104" s="127"/>
      <c r="AR104" s="125"/>
      <c r="AS104" s="126"/>
      <c r="AT104" s="127"/>
      <c r="AU104" s="482">
        <f t="shared" si="6"/>
        <v>0</v>
      </c>
      <c r="AV104" s="483"/>
      <c r="AW104" s="484">
        <f t="shared" si="4"/>
        <v>0</v>
      </c>
      <c r="AX104" s="485"/>
      <c r="AY104" s="486"/>
      <c r="AZ104" s="487"/>
      <c r="BA104" s="487"/>
      <c r="BB104" s="487"/>
      <c r="BC104" s="487"/>
      <c r="BD104" s="488"/>
    </row>
    <row r="105" spans="2:56" ht="34.5" customHeight="1" x14ac:dyDescent="0.15">
      <c r="B105" s="124">
        <f t="shared" si="5"/>
        <v>92</v>
      </c>
      <c r="C105" s="472"/>
      <c r="D105" s="473"/>
      <c r="E105" s="474"/>
      <c r="F105" s="475"/>
      <c r="G105" s="476"/>
      <c r="H105" s="477"/>
      <c r="I105" s="477"/>
      <c r="J105" s="477"/>
      <c r="K105" s="478"/>
      <c r="L105" s="479"/>
      <c r="M105" s="480"/>
      <c r="N105" s="480"/>
      <c r="O105" s="481"/>
      <c r="P105" s="125"/>
      <c r="Q105" s="126"/>
      <c r="R105" s="126"/>
      <c r="S105" s="126"/>
      <c r="T105" s="126"/>
      <c r="U105" s="126"/>
      <c r="V105" s="127"/>
      <c r="W105" s="125"/>
      <c r="X105" s="126"/>
      <c r="Y105" s="126"/>
      <c r="Z105" s="126"/>
      <c r="AA105" s="126"/>
      <c r="AB105" s="126"/>
      <c r="AC105" s="127"/>
      <c r="AD105" s="125"/>
      <c r="AE105" s="126"/>
      <c r="AF105" s="126"/>
      <c r="AG105" s="126"/>
      <c r="AH105" s="126"/>
      <c r="AI105" s="126"/>
      <c r="AJ105" s="127"/>
      <c r="AK105" s="125"/>
      <c r="AL105" s="126"/>
      <c r="AM105" s="126"/>
      <c r="AN105" s="126"/>
      <c r="AO105" s="126"/>
      <c r="AP105" s="126"/>
      <c r="AQ105" s="127"/>
      <c r="AR105" s="125"/>
      <c r="AS105" s="126"/>
      <c r="AT105" s="127"/>
      <c r="AU105" s="482">
        <f t="shared" si="6"/>
        <v>0</v>
      </c>
      <c r="AV105" s="483"/>
      <c r="AW105" s="484">
        <f t="shared" si="4"/>
        <v>0</v>
      </c>
      <c r="AX105" s="485"/>
      <c r="AY105" s="486"/>
      <c r="AZ105" s="487"/>
      <c r="BA105" s="487"/>
      <c r="BB105" s="487"/>
      <c r="BC105" s="487"/>
      <c r="BD105" s="488"/>
    </row>
    <row r="106" spans="2:56" ht="34.5" customHeight="1" x14ac:dyDescent="0.15">
      <c r="B106" s="124">
        <f t="shared" si="5"/>
        <v>93</v>
      </c>
      <c r="C106" s="472"/>
      <c r="D106" s="473"/>
      <c r="E106" s="474"/>
      <c r="F106" s="475"/>
      <c r="G106" s="476"/>
      <c r="H106" s="477"/>
      <c r="I106" s="477"/>
      <c r="J106" s="477"/>
      <c r="K106" s="478"/>
      <c r="L106" s="479"/>
      <c r="M106" s="480"/>
      <c r="N106" s="480"/>
      <c r="O106" s="481"/>
      <c r="P106" s="125"/>
      <c r="Q106" s="126"/>
      <c r="R106" s="126"/>
      <c r="S106" s="126"/>
      <c r="T106" s="126"/>
      <c r="U106" s="126"/>
      <c r="V106" s="127"/>
      <c r="W106" s="125"/>
      <c r="X106" s="126"/>
      <c r="Y106" s="126"/>
      <c r="Z106" s="126"/>
      <c r="AA106" s="126"/>
      <c r="AB106" s="126"/>
      <c r="AC106" s="127"/>
      <c r="AD106" s="125"/>
      <c r="AE106" s="126"/>
      <c r="AF106" s="126"/>
      <c r="AG106" s="126"/>
      <c r="AH106" s="126"/>
      <c r="AI106" s="126"/>
      <c r="AJ106" s="127"/>
      <c r="AK106" s="125"/>
      <c r="AL106" s="126"/>
      <c r="AM106" s="126"/>
      <c r="AN106" s="126"/>
      <c r="AO106" s="126"/>
      <c r="AP106" s="126"/>
      <c r="AQ106" s="127"/>
      <c r="AR106" s="125"/>
      <c r="AS106" s="126"/>
      <c r="AT106" s="127"/>
      <c r="AU106" s="482">
        <f t="shared" si="6"/>
        <v>0</v>
      </c>
      <c r="AV106" s="483"/>
      <c r="AW106" s="484">
        <f t="shared" si="4"/>
        <v>0</v>
      </c>
      <c r="AX106" s="485"/>
      <c r="AY106" s="486"/>
      <c r="AZ106" s="487"/>
      <c r="BA106" s="487"/>
      <c r="BB106" s="487"/>
      <c r="BC106" s="487"/>
      <c r="BD106" s="488"/>
    </row>
    <row r="107" spans="2:56" ht="34.5" customHeight="1" x14ac:dyDescent="0.15">
      <c r="B107" s="124">
        <f t="shared" si="5"/>
        <v>94</v>
      </c>
      <c r="C107" s="472"/>
      <c r="D107" s="473"/>
      <c r="E107" s="474"/>
      <c r="F107" s="475"/>
      <c r="G107" s="476"/>
      <c r="H107" s="477"/>
      <c r="I107" s="477"/>
      <c r="J107" s="477"/>
      <c r="K107" s="478"/>
      <c r="L107" s="479"/>
      <c r="M107" s="480"/>
      <c r="N107" s="480"/>
      <c r="O107" s="481"/>
      <c r="P107" s="125"/>
      <c r="Q107" s="126"/>
      <c r="R107" s="126"/>
      <c r="S107" s="126"/>
      <c r="T107" s="126"/>
      <c r="U107" s="126"/>
      <c r="V107" s="127"/>
      <c r="W107" s="125"/>
      <c r="X107" s="126"/>
      <c r="Y107" s="126"/>
      <c r="Z107" s="126"/>
      <c r="AA107" s="126"/>
      <c r="AB107" s="126"/>
      <c r="AC107" s="127"/>
      <c r="AD107" s="125"/>
      <c r="AE107" s="126"/>
      <c r="AF107" s="126"/>
      <c r="AG107" s="126"/>
      <c r="AH107" s="126"/>
      <c r="AI107" s="126"/>
      <c r="AJ107" s="127"/>
      <c r="AK107" s="125"/>
      <c r="AL107" s="126"/>
      <c r="AM107" s="126"/>
      <c r="AN107" s="126"/>
      <c r="AO107" s="126"/>
      <c r="AP107" s="126"/>
      <c r="AQ107" s="127"/>
      <c r="AR107" s="125"/>
      <c r="AS107" s="126"/>
      <c r="AT107" s="127"/>
      <c r="AU107" s="482">
        <f t="shared" si="6"/>
        <v>0</v>
      </c>
      <c r="AV107" s="483"/>
      <c r="AW107" s="484">
        <f t="shared" si="4"/>
        <v>0</v>
      </c>
      <c r="AX107" s="485"/>
      <c r="AY107" s="486"/>
      <c r="AZ107" s="487"/>
      <c r="BA107" s="487"/>
      <c r="BB107" s="487"/>
      <c r="BC107" s="487"/>
      <c r="BD107" s="488"/>
    </row>
    <row r="108" spans="2:56" ht="34.5" customHeight="1" x14ac:dyDescent="0.15">
      <c r="B108" s="124">
        <f t="shared" si="5"/>
        <v>95</v>
      </c>
      <c r="C108" s="472"/>
      <c r="D108" s="473"/>
      <c r="E108" s="474"/>
      <c r="F108" s="475"/>
      <c r="G108" s="476"/>
      <c r="H108" s="477"/>
      <c r="I108" s="477"/>
      <c r="J108" s="477"/>
      <c r="K108" s="478"/>
      <c r="L108" s="479"/>
      <c r="M108" s="480"/>
      <c r="N108" s="480"/>
      <c r="O108" s="481"/>
      <c r="P108" s="125"/>
      <c r="Q108" s="126"/>
      <c r="R108" s="126"/>
      <c r="S108" s="126"/>
      <c r="T108" s="126"/>
      <c r="U108" s="126"/>
      <c r="V108" s="127"/>
      <c r="W108" s="125"/>
      <c r="X108" s="126"/>
      <c r="Y108" s="126"/>
      <c r="Z108" s="126"/>
      <c r="AA108" s="126"/>
      <c r="AB108" s="126"/>
      <c r="AC108" s="127"/>
      <c r="AD108" s="125"/>
      <c r="AE108" s="126"/>
      <c r="AF108" s="126"/>
      <c r="AG108" s="126"/>
      <c r="AH108" s="126"/>
      <c r="AI108" s="126"/>
      <c r="AJ108" s="127"/>
      <c r="AK108" s="125"/>
      <c r="AL108" s="126"/>
      <c r="AM108" s="126"/>
      <c r="AN108" s="126"/>
      <c r="AO108" s="126"/>
      <c r="AP108" s="126"/>
      <c r="AQ108" s="127"/>
      <c r="AR108" s="125"/>
      <c r="AS108" s="126"/>
      <c r="AT108" s="127"/>
      <c r="AU108" s="482">
        <f t="shared" si="6"/>
        <v>0</v>
      </c>
      <c r="AV108" s="483"/>
      <c r="AW108" s="484">
        <f t="shared" si="4"/>
        <v>0</v>
      </c>
      <c r="AX108" s="485"/>
      <c r="AY108" s="486"/>
      <c r="AZ108" s="487"/>
      <c r="BA108" s="487"/>
      <c r="BB108" s="487"/>
      <c r="BC108" s="487"/>
      <c r="BD108" s="488"/>
    </row>
    <row r="109" spans="2:56" ht="34.5" customHeight="1" x14ac:dyDescent="0.15">
      <c r="B109" s="124">
        <f t="shared" si="5"/>
        <v>96</v>
      </c>
      <c r="C109" s="472"/>
      <c r="D109" s="473"/>
      <c r="E109" s="474"/>
      <c r="F109" s="475"/>
      <c r="G109" s="476"/>
      <c r="H109" s="477"/>
      <c r="I109" s="477"/>
      <c r="J109" s="477"/>
      <c r="K109" s="478"/>
      <c r="L109" s="479"/>
      <c r="M109" s="480"/>
      <c r="N109" s="480"/>
      <c r="O109" s="481"/>
      <c r="P109" s="125"/>
      <c r="Q109" s="126"/>
      <c r="R109" s="126"/>
      <c r="S109" s="126"/>
      <c r="T109" s="126"/>
      <c r="U109" s="126"/>
      <c r="V109" s="127"/>
      <c r="W109" s="125"/>
      <c r="X109" s="126"/>
      <c r="Y109" s="126"/>
      <c r="Z109" s="126"/>
      <c r="AA109" s="126"/>
      <c r="AB109" s="126"/>
      <c r="AC109" s="127"/>
      <c r="AD109" s="125"/>
      <c r="AE109" s="126"/>
      <c r="AF109" s="126"/>
      <c r="AG109" s="126"/>
      <c r="AH109" s="126"/>
      <c r="AI109" s="126"/>
      <c r="AJ109" s="127"/>
      <c r="AK109" s="125"/>
      <c r="AL109" s="126"/>
      <c r="AM109" s="126"/>
      <c r="AN109" s="126"/>
      <c r="AO109" s="126"/>
      <c r="AP109" s="126"/>
      <c r="AQ109" s="127"/>
      <c r="AR109" s="125"/>
      <c r="AS109" s="126"/>
      <c r="AT109" s="127"/>
      <c r="AU109" s="482">
        <f t="shared" si="6"/>
        <v>0</v>
      </c>
      <c r="AV109" s="483"/>
      <c r="AW109" s="484">
        <f t="shared" si="4"/>
        <v>0</v>
      </c>
      <c r="AX109" s="485"/>
      <c r="AY109" s="486"/>
      <c r="AZ109" s="487"/>
      <c r="BA109" s="487"/>
      <c r="BB109" s="487"/>
      <c r="BC109" s="487"/>
      <c r="BD109" s="488"/>
    </row>
    <row r="110" spans="2:56" ht="34.5" customHeight="1" x14ac:dyDescent="0.15">
      <c r="B110" s="124">
        <f t="shared" si="5"/>
        <v>97</v>
      </c>
      <c r="C110" s="472"/>
      <c r="D110" s="473"/>
      <c r="E110" s="474"/>
      <c r="F110" s="475"/>
      <c r="G110" s="476"/>
      <c r="H110" s="477"/>
      <c r="I110" s="477"/>
      <c r="J110" s="477"/>
      <c r="K110" s="478"/>
      <c r="L110" s="479"/>
      <c r="M110" s="480"/>
      <c r="N110" s="480"/>
      <c r="O110" s="481"/>
      <c r="P110" s="125"/>
      <c r="Q110" s="126"/>
      <c r="R110" s="126"/>
      <c r="S110" s="126"/>
      <c r="T110" s="126"/>
      <c r="U110" s="126"/>
      <c r="V110" s="127"/>
      <c r="W110" s="125"/>
      <c r="X110" s="126"/>
      <c r="Y110" s="126"/>
      <c r="Z110" s="126"/>
      <c r="AA110" s="126"/>
      <c r="AB110" s="126"/>
      <c r="AC110" s="127"/>
      <c r="AD110" s="125"/>
      <c r="AE110" s="126"/>
      <c r="AF110" s="126"/>
      <c r="AG110" s="126"/>
      <c r="AH110" s="126"/>
      <c r="AI110" s="126"/>
      <c r="AJ110" s="127"/>
      <c r="AK110" s="125"/>
      <c r="AL110" s="126"/>
      <c r="AM110" s="126"/>
      <c r="AN110" s="126"/>
      <c r="AO110" s="126"/>
      <c r="AP110" s="126"/>
      <c r="AQ110" s="127"/>
      <c r="AR110" s="125"/>
      <c r="AS110" s="126"/>
      <c r="AT110" s="127"/>
      <c r="AU110" s="482">
        <f t="shared" si="6"/>
        <v>0</v>
      </c>
      <c r="AV110" s="483"/>
      <c r="AW110" s="484">
        <f t="shared" si="4"/>
        <v>0</v>
      </c>
      <c r="AX110" s="485"/>
      <c r="AY110" s="486"/>
      <c r="AZ110" s="487"/>
      <c r="BA110" s="487"/>
      <c r="BB110" s="487"/>
      <c r="BC110" s="487"/>
      <c r="BD110" s="488"/>
    </row>
    <row r="111" spans="2:56" ht="34.5" customHeight="1" x14ac:dyDescent="0.15">
      <c r="B111" s="124">
        <f t="shared" si="5"/>
        <v>98</v>
      </c>
      <c r="C111" s="472"/>
      <c r="D111" s="473"/>
      <c r="E111" s="474"/>
      <c r="F111" s="475"/>
      <c r="G111" s="476"/>
      <c r="H111" s="477"/>
      <c r="I111" s="477"/>
      <c r="J111" s="477"/>
      <c r="K111" s="478"/>
      <c r="L111" s="479"/>
      <c r="M111" s="480"/>
      <c r="N111" s="480"/>
      <c r="O111" s="481"/>
      <c r="P111" s="125"/>
      <c r="Q111" s="126"/>
      <c r="R111" s="126"/>
      <c r="S111" s="126"/>
      <c r="T111" s="126"/>
      <c r="U111" s="126"/>
      <c r="V111" s="127"/>
      <c r="W111" s="125"/>
      <c r="X111" s="126"/>
      <c r="Y111" s="126"/>
      <c r="Z111" s="126"/>
      <c r="AA111" s="126"/>
      <c r="AB111" s="126"/>
      <c r="AC111" s="127"/>
      <c r="AD111" s="125"/>
      <c r="AE111" s="126"/>
      <c r="AF111" s="126"/>
      <c r="AG111" s="126"/>
      <c r="AH111" s="126"/>
      <c r="AI111" s="126"/>
      <c r="AJ111" s="127"/>
      <c r="AK111" s="125"/>
      <c r="AL111" s="126"/>
      <c r="AM111" s="126"/>
      <c r="AN111" s="126"/>
      <c r="AO111" s="126"/>
      <c r="AP111" s="126"/>
      <c r="AQ111" s="127"/>
      <c r="AR111" s="125"/>
      <c r="AS111" s="126"/>
      <c r="AT111" s="127"/>
      <c r="AU111" s="482">
        <f t="shared" si="6"/>
        <v>0</v>
      </c>
      <c r="AV111" s="483"/>
      <c r="AW111" s="484">
        <f t="shared" si="4"/>
        <v>0</v>
      </c>
      <c r="AX111" s="485"/>
      <c r="AY111" s="486"/>
      <c r="AZ111" s="487"/>
      <c r="BA111" s="487"/>
      <c r="BB111" s="487"/>
      <c r="BC111" s="487"/>
      <c r="BD111" s="488"/>
    </row>
    <row r="112" spans="2:56" ht="34.5" customHeight="1" x14ac:dyDescent="0.15">
      <c r="B112" s="124">
        <f t="shared" si="5"/>
        <v>99</v>
      </c>
      <c r="C112" s="472"/>
      <c r="D112" s="473"/>
      <c r="E112" s="474"/>
      <c r="F112" s="475"/>
      <c r="G112" s="476"/>
      <c r="H112" s="477"/>
      <c r="I112" s="477"/>
      <c r="J112" s="477"/>
      <c r="K112" s="478"/>
      <c r="L112" s="479"/>
      <c r="M112" s="480"/>
      <c r="N112" s="480"/>
      <c r="O112" s="481"/>
      <c r="P112" s="125"/>
      <c r="Q112" s="126"/>
      <c r="R112" s="126"/>
      <c r="S112" s="126"/>
      <c r="T112" s="126"/>
      <c r="U112" s="126"/>
      <c r="V112" s="127"/>
      <c r="W112" s="125"/>
      <c r="X112" s="126"/>
      <c r="Y112" s="126"/>
      <c r="Z112" s="126"/>
      <c r="AA112" s="126"/>
      <c r="AB112" s="126"/>
      <c r="AC112" s="127"/>
      <c r="AD112" s="125"/>
      <c r="AE112" s="126"/>
      <c r="AF112" s="126"/>
      <c r="AG112" s="126"/>
      <c r="AH112" s="126"/>
      <c r="AI112" s="126"/>
      <c r="AJ112" s="127"/>
      <c r="AK112" s="125"/>
      <c r="AL112" s="126"/>
      <c r="AM112" s="126"/>
      <c r="AN112" s="126"/>
      <c r="AO112" s="126"/>
      <c r="AP112" s="126"/>
      <c r="AQ112" s="127"/>
      <c r="AR112" s="125"/>
      <c r="AS112" s="126"/>
      <c r="AT112" s="127"/>
      <c r="AU112" s="482">
        <f t="shared" si="6"/>
        <v>0</v>
      </c>
      <c r="AV112" s="483"/>
      <c r="AW112" s="484">
        <f t="shared" si="4"/>
        <v>0</v>
      </c>
      <c r="AX112" s="485"/>
      <c r="AY112" s="486"/>
      <c r="AZ112" s="487"/>
      <c r="BA112" s="487"/>
      <c r="BB112" s="487"/>
      <c r="BC112" s="487"/>
      <c r="BD112" s="488"/>
    </row>
    <row r="113" spans="2:56" ht="34.5" customHeight="1" thickBot="1" x14ac:dyDescent="0.2">
      <c r="B113" s="128">
        <f t="shared" si="5"/>
        <v>100</v>
      </c>
      <c r="C113" s="503"/>
      <c r="D113" s="504"/>
      <c r="E113" s="505"/>
      <c r="F113" s="506"/>
      <c r="G113" s="507"/>
      <c r="H113" s="508"/>
      <c r="I113" s="508"/>
      <c r="J113" s="508"/>
      <c r="K113" s="509"/>
      <c r="L113" s="510"/>
      <c r="M113" s="511"/>
      <c r="N113" s="511"/>
      <c r="O113" s="512"/>
      <c r="P113" s="129"/>
      <c r="Q113" s="130"/>
      <c r="R113" s="130"/>
      <c r="S113" s="130"/>
      <c r="T113" s="130"/>
      <c r="U113" s="130"/>
      <c r="V113" s="131"/>
      <c r="W113" s="129"/>
      <c r="X113" s="130"/>
      <c r="Y113" s="130"/>
      <c r="Z113" s="130"/>
      <c r="AA113" s="130"/>
      <c r="AB113" s="130"/>
      <c r="AC113" s="131"/>
      <c r="AD113" s="129"/>
      <c r="AE113" s="130"/>
      <c r="AF113" s="130"/>
      <c r="AG113" s="130"/>
      <c r="AH113" s="130"/>
      <c r="AI113" s="130"/>
      <c r="AJ113" s="131"/>
      <c r="AK113" s="129"/>
      <c r="AL113" s="130"/>
      <c r="AM113" s="130"/>
      <c r="AN113" s="130"/>
      <c r="AO113" s="130"/>
      <c r="AP113" s="130"/>
      <c r="AQ113" s="131"/>
      <c r="AR113" s="129"/>
      <c r="AS113" s="130"/>
      <c r="AT113" s="131"/>
      <c r="AU113" s="513">
        <f t="shared" si="3"/>
        <v>0</v>
      </c>
      <c r="AV113" s="514"/>
      <c r="AW113" s="515">
        <f t="shared" si="4"/>
        <v>0</v>
      </c>
      <c r="AX113" s="516"/>
      <c r="AY113" s="517"/>
      <c r="AZ113" s="518"/>
      <c r="BA113" s="518"/>
      <c r="BB113" s="518"/>
      <c r="BC113" s="518"/>
      <c r="BD113" s="519"/>
    </row>
    <row r="114" spans="2:56" ht="20.25" customHeight="1" x14ac:dyDescent="0.15">
      <c r="B114" s="101"/>
      <c r="C114" s="91"/>
      <c r="D114" s="157"/>
      <c r="E114" s="157"/>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8"/>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row>
    <row r="115" spans="2:56" ht="20.25" customHeight="1" x14ac:dyDescent="0.15">
      <c r="B115" s="101" t="s">
        <v>375</v>
      </c>
      <c r="C115" s="101"/>
      <c r="D115" s="101"/>
      <c r="E115" s="101"/>
      <c r="F115" s="101"/>
      <c r="G115" s="101"/>
      <c r="H115" s="101"/>
      <c r="I115" s="101"/>
      <c r="J115" s="101"/>
      <c r="K115" s="101"/>
      <c r="L115" s="108"/>
      <c r="M115" s="101"/>
      <c r="N115" s="101"/>
      <c r="O115" s="101"/>
      <c r="P115" s="101"/>
      <c r="Q115" s="101"/>
      <c r="R115" s="101"/>
      <c r="S115" s="101"/>
      <c r="T115" s="101" t="s">
        <v>376</v>
      </c>
      <c r="U115" s="101"/>
      <c r="V115" s="101"/>
      <c r="W115" s="101"/>
      <c r="X115" s="101"/>
      <c r="Y115" s="101"/>
      <c r="Z115" s="136"/>
    </row>
    <row r="116" spans="2:56" ht="20.25" customHeight="1" x14ac:dyDescent="0.15">
      <c r="B116" s="101"/>
      <c r="C116" s="529" t="s">
        <v>377</v>
      </c>
      <c r="D116" s="529"/>
      <c r="E116" s="529" t="s">
        <v>378</v>
      </c>
      <c r="F116" s="529"/>
      <c r="G116" s="529"/>
      <c r="H116" s="529"/>
      <c r="I116" s="101"/>
      <c r="J116" s="531" t="s">
        <v>379</v>
      </c>
      <c r="K116" s="531"/>
      <c r="L116" s="531"/>
      <c r="M116" s="531"/>
      <c r="N116" s="101"/>
      <c r="O116" s="101"/>
      <c r="P116" s="137" t="s">
        <v>380</v>
      </c>
      <c r="Q116" s="137"/>
      <c r="R116" s="101"/>
      <c r="S116" s="101"/>
      <c r="T116" s="520" t="s">
        <v>381</v>
      </c>
      <c r="U116" s="522"/>
      <c r="V116" s="520" t="s">
        <v>382</v>
      </c>
      <c r="W116" s="521"/>
      <c r="X116" s="521"/>
      <c r="Y116" s="522"/>
      <c r="Z116" s="136"/>
    </row>
    <row r="117" spans="2:56" ht="20.25" customHeight="1" x14ac:dyDescent="0.15">
      <c r="B117" s="101"/>
      <c r="C117" s="530"/>
      <c r="D117" s="530"/>
      <c r="E117" s="530" t="s">
        <v>383</v>
      </c>
      <c r="F117" s="530"/>
      <c r="G117" s="530" t="s">
        <v>384</v>
      </c>
      <c r="H117" s="530"/>
      <c r="I117" s="101"/>
      <c r="J117" s="530" t="s">
        <v>383</v>
      </c>
      <c r="K117" s="530"/>
      <c r="L117" s="530" t="s">
        <v>384</v>
      </c>
      <c r="M117" s="530"/>
      <c r="N117" s="101"/>
      <c r="O117" s="101"/>
      <c r="P117" s="137" t="s">
        <v>385</v>
      </c>
      <c r="Q117" s="137"/>
      <c r="R117" s="101"/>
      <c r="S117" s="101"/>
      <c r="T117" s="520" t="s">
        <v>386</v>
      </c>
      <c r="U117" s="522"/>
      <c r="V117" s="520" t="s">
        <v>387</v>
      </c>
      <c r="W117" s="521"/>
      <c r="X117" s="521"/>
      <c r="Y117" s="522"/>
      <c r="Z117" s="138"/>
    </row>
    <row r="118" spans="2:56" ht="20.25" customHeight="1" x14ac:dyDescent="0.15">
      <c r="B118" s="101"/>
      <c r="C118" s="520" t="s">
        <v>386</v>
      </c>
      <c r="D118" s="522"/>
      <c r="E118" s="523">
        <f>SUMIFS($AU$14:$AV$113,$C$14:$D$113,"介護支援専門員",$E$14:$F$113,"A")</f>
        <v>0</v>
      </c>
      <c r="F118" s="524"/>
      <c r="G118" s="525">
        <f>SUMIFS($AW$14:$AX$113,$C$14:$D$113,"介護支援専門員",$E$14:$F$113,"A")</f>
        <v>0</v>
      </c>
      <c r="H118" s="526"/>
      <c r="I118" s="139"/>
      <c r="J118" s="527">
        <v>0</v>
      </c>
      <c r="K118" s="528"/>
      <c r="L118" s="527">
        <v>0</v>
      </c>
      <c r="M118" s="528"/>
      <c r="N118" s="139"/>
      <c r="O118" s="139"/>
      <c r="P118" s="527">
        <v>0</v>
      </c>
      <c r="Q118" s="528"/>
      <c r="R118" s="101"/>
      <c r="S118" s="101"/>
      <c r="T118" s="520" t="s">
        <v>388</v>
      </c>
      <c r="U118" s="522"/>
      <c r="V118" s="520" t="s">
        <v>389</v>
      </c>
      <c r="W118" s="521"/>
      <c r="X118" s="521"/>
      <c r="Y118" s="522"/>
      <c r="Z118" s="140"/>
    </row>
    <row r="119" spans="2:56" ht="20.25" customHeight="1" x14ac:dyDescent="0.15">
      <c r="B119" s="101"/>
      <c r="C119" s="520" t="s">
        <v>388</v>
      </c>
      <c r="D119" s="522"/>
      <c r="E119" s="523">
        <f>SUMIFS($AU$14:$AV$113,$C$14:$D$113,"介護支援専門員",$E$14:$F$113,"B")</f>
        <v>0</v>
      </c>
      <c r="F119" s="524"/>
      <c r="G119" s="525">
        <f>SUMIFS($AW$14:$AX$113,$C$14:$D$113,"介護支援専門員",$E$14:$F$113,"B")</f>
        <v>0</v>
      </c>
      <c r="H119" s="526"/>
      <c r="I119" s="139"/>
      <c r="J119" s="527">
        <v>0</v>
      </c>
      <c r="K119" s="528"/>
      <c r="L119" s="527">
        <v>0</v>
      </c>
      <c r="M119" s="528"/>
      <c r="N119" s="139"/>
      <c r="O119" s="139"/>
      <c r="P119" s="527">
        <v>0</v>
      </c>
      <c r="Q119" s="528"/>
      <c r="R119" s="101"/>
      <c r="S119" s="101"/>
      <c r="T119" s="520" t="s">
        <v>390</v>
      </c>
      <c r="U119" s="522"/>
      <c r="V119" s="520" t="s">
        <v>391</v>
      </c>
      <c r="W119" s="521"/>
      <c r="X119" s="521"/>
      <c r="Y119" s="522"/>
      <c r="Z119" s="140"/>
    </row>
    <row r="120" spans="2:56" ht="20.25" customHeight="1" x14ac:dyDescent="0.15">
      <c r="B120" s="101"/>
      <c r="C120" s="520" t="s">
        <v>390</v>
      </c>
      <c r="D120" s="522"/>
      <c r="E120" s="523">
        <f>SUMIFS($AU$14:$AV$113,$C$14:$D$113,"介護支援専門員",$E$14:$F$113,"C")</f>
        <v>0</v>
      </c>
      <c r="F120" s="524"/>
      <c r="G120" s="525">
        <f>SUMIFS($AW$14:$AX$113,$C$14:$D$113,"介護支援専門員",$E$14:$F$113,"C")</f>
        <v>0</v>
      </c>
      <c r="H120" s="526"/>
      <c r="I120" s="139"/>
      <c r="J120" s="527">
        <v>0</v>
      </c>
      <c r="K120" s="528"/>
      <c r="L120" s="532">
        <v>0</v>
      </c>
      <c r="M120" s="533"/>
      <c r="N120" s="139"/>
      <c r="O120" s="139"/>
      <c r="P120" s="523" t="s">
        <v>392</v>
      </c>
      <c r="Q120" s="524"/>
      <c r="R120" s="101"/>
      <c r="S120" s="101"/>
      <c r="T120" s="520" t="s">
        <v>393</v>
      </c>
      <c r="U120" s="522"/>
      <c r="V120" s="520" t="s">
        <v>394</v>
      </c>
      <c r="W120" s="521"/>
      <c r="X120" s="521"/>
      <c r="Y120" s="522"/>
      <c r="Z120" s="141"/>
    </row>
    <row r="121" spans="2:56" ht="20.25" customHeight="1" x14ac:dyDescent="0.15">
      <c r="B121" s="101"/>
      <c r="C121" s="520" t="s">
        <v>393</v>
      </c>
      <c r="D121" s="522"/>
      <c r="E121" s="523">
        <f>SUMIFS($AU$14:$AV$113,$C$14:$D$113,"介護支援専門員",$E$14:$F$113,"D")</f>
        <v>0</v>
      </c>
      <c r="F121" s="524"/>
      <c r="G121" s="525">
        <f>SUMIFS($AW$14:$AX$113,$C$14:$D$113,"介護支援専門員",$E$14:$F$113,"D")</f>
        <v>0</v>
      </c>
      <c r="H121" s="526"/>
      <c r="I121" s="139"/>
      <c r="J121" s="527">
        <v>0</v>
      </c>
      <c r="K121" s="528"/>
      <c r="L121" s="532">
        <v>0</v>
      </c>
      <c r="M121" s="533"/>
      <c r="N121" s="139"/>
      <c r="O121" s="139"/>
      <c r="P121" s="523" t="s">
        <v>392</v>
      </c>
      <c r="Q121" s="524"/>
      <c r="R121" s="101"/>
      <c r="S121" s="101"/>
      <c r="T121" s="101"/>
      <c r="U121" s="535"/>
      <c r="V121" s="535"/>
      <c r="W121" s="536"/>
      <c r="X121" s="536"/>
      <c r="Y121" s="142"/>
      <c r="Z121" s="142"/>
    </row>
    <row r="122" spans="2:56" ht="20.25" customHeight="1" x14ac:dyDescent="0.15">
      <c r="B122" s="101"/>
      <c r="C122" s="520" t="s">
        <v>395</v>
      </c>
      <c r="D122" s="522"/>
      <c r="E122" s="523">
        <f>SUM(E118:F121)</f>
        <v>0</v>
      </c>
      <c r="F122" s="524"/>
      <c r="G122" s="525">
        <f>SUM(G118:H121)</f>
        <v>0</v>
      </c>
      <c r="H122" s="526"/>
      <c r="I122" s="139"/>
      <c r="J122" s="523">
        <f>SUM(J118:K121)</f>
        <v>0</v>
      </c>
      <c r="K122" s="524"/>
      <c r="L122" s="523">
        <f>SUM(L118:M121)</f>
        <v>0</v>
      </c>
      <c r="M122" s="524"/>
      <c r="N122" s="139"/>
      <c r="O122" s="139"/>
      <c r="P122" s="523">
        <f>SUM(P118:Q119)</f>
        <v>0</v>
      </c>
      <c r="Q122" s="524"/>
      <c r="R122" s="101"/>
      <c r="S122" s="101"/>
      <c r="T122" s="101"/>
      <c r="U122" s="535"/>
      <c r="V122" s="535"/>
      <c r="W122" s="536"/>
      <c r="X122" s="536"/>
      <c r="Y122" s="143"/>
      <c r="Z122" s="143"/>
    </row>
    <row r="123" spans="2:56" ht="20.25" customHeight="1" x14ac:dyDescent="0.15">
      <c r="B123" s="101"/>
      <c r="C123" s="101"/>
      <c r="D123" s="101"/>
      <c r="E123" s="101"/>
      <c r="F123" s="101"/>
      <c r="G123" s="101"/>
      <c r="H123" s="101"/>
      <c r="I123" s="101"/>
      <c r="J123" s="101"/>
      <c r="K123" s="101"/>
      <c r="L123" s="108"/>
      <c r="M123" s="101"/>
      <c r="N123" s="101"/>
      <c r="O123" s="101"/>
      <c r="P123" s="101"/>
      <c r="Q123" s="101"/>
      <c r="R123" s="101"/>
      <c r="S123" s="101"/>
      <c r="T123" s="101"/>
      <c r="U123" s="136"/>
      <c r="V123" s="136"/>
      <c r="W123" s="136"/>
      <c r="X123" s="136"/>
      <c r="Y123" s="136"/>
      <c r="Z123" s="136"/>
    </row>
    <row r="124" spans="2:56" ht="20.25" customHeight="1" x14ac:dyDescent="0.15">
      <c r="B124" s="101"/>
      <c r="C124" s="108" t="s">
        <v>396</v>
      </c>
      <c r="D124" s="101"/>
      <c r="E124" s="101"/>
      <c r="F124" s="101"/>
      <c r="G124" s="101"/>
      <c r="H124" s="101"/>
      <c r="I124" s="144" t="s">
        <v>397</v>
      </c>
      <c r="J124" s="543" t="s">
        <v>342</v>
      </c>
      <c r="K124" s="544"/>
      <c r="L124" s="145"/>
      <c r="M124" s="144"/>
      <c r="N124" s="101"/>
      <c r="O124" s="101"/>
      <c r="P124" s="101"/>
      <c r="Q124" s="101"/>
      <c r="R124" s="101"/>
      <c r="S124" s="101"/>
      <c r="T124" s="101"/>
      <c r="U124" s="146"/>
      <c r="V124" s="136"/>
      <c r="W124" s="136"/>
      <c r="X124" s="136"/>
      <c r="Y124" s="136"/>
      <c r="Z124" s="136"/>
    </row>
    <row r="125" spans="2:56" ht="20.25" customHeight="1" x14ac:dyDescent="0.15">
      <c r="B125" s="101"/>
      <c r="C125" s="101" t="s">
        <v>398</v>
      </c>
      <c r="D125" s="101"/>
      <c r="E125" s="101"/>
      <c r="F125" s="101"/>
      <c r="G125" s="101"/>
      <c r="H125" s="101" t="s">
        <v>399</v>
      </c>
      <c r="I125" s="101"/>
      <c r="J125" s="101"/>
      <c r="K125" s="101"/>
      <c r="L125" s="108"/>
      <c r="M125" s="101"/>
      <c r="N125" s="101"/>
      <c r="O125" s="101"/>
      <c r="P125" s="101"/>
      <c r="Q125" s="101"/>
      <c r="R125" s="101"/>
      <c r="S125" s="101"/>
      <c r="T125" s="101"/>
      <c r="U125" s="136"/>
      <c r="V125" s="136"/>
      <c r="W125" s="136"/>
      <c r="X125" s="136"/>
      <c r="Y125" s="136"/>
      <c r="Z125" s="136"/>
    </row>
    <row r="126" spans="2:56" ht="20.25" customHeight="1" x14ac:dyDescent="0.15">
      <c r="B126" s="101"/>
      <c r="C126" s="101" t="str">
        <f>IF($J$124="週","対象時間数（週平均）","対象時間数（当月合計）")</f>
        <v>対象時間数（当月合計）</v>
      </c>
      <c r="D126" s="101"/>
      <c r="E126" s="101"/>
      <c r="F126" s="101"/>
      <c r="G126" s="101"/>
      <c r="H126" s="101" t="str">
        <f>IF($J$124="週","週に勤務すべき時間数","当月に勤務すべき時間数")</f>
        <v>当月に勤務すべき時間数</v>
      </c>
      <c r="I126" s="101"/>
      <c r="J126" s="101"/>
      <c r="K126" s="101"/>
      <c r="L126" s="108"/>
      <c r="M126" s="530" t="s">
        <v>400</v>
      </c>
      <c r="N126" s="530"/>
      <c r="O126" s="530"/>
      <c r="P126" s="530"/>
      <c r="Q126" s="101"/>
      <c r="R126" s="101"/>
      <c r="S126" s="101"/>
      <c r="T126" s="101"/>
      <c r="U126" s="136"/>
      <c r="V126" s="136"/>
      <c r="W126" s="136"/>
      <c r="X126" s="136"/>
      <c r="Y126" s="136"/>
      <c r="Z126" s="136"/>
    </row>
    <row r="127" spans="2:56" ht="20.25" customHeight="1" x14ac:dyDescent="0.15">
      <c r="B127" s="101"/>
      <c r="C127" s="545">
        <f>IF($J$124="週",L122,J122)</f>
        <v>0</v>
      </c>
      <c r="D127" s="546"/>
      <c r="E127" s="546"/>
      <c r="F127" s="547"/>
      <c r="G127" s="147" t="s">
        <v>401</v>
      </c>
      <c r="H127" s="520">
        <f>IF($J$124="週",$AV$5,$AZ$5)</f>
        <v>0</v>
      </c>
      <c r="I127" s="521"/>
      <c r="J127" s="521"/>
      <c r="K127" s="522"/>
      <c r="L127" s="147" t="s">
        <v>402</v>
      </c>
      <c r="M127" s="537" t="e">
        <f>ROUNDDOWN(C127/H127,1)</f>
        <v>#DIV/0!</v>
      </c>
      <c r="N127" s="538"/>
      <c r="O127" s="538"/>
      <c r="P127" s="539"/>
      <c r="Q127" s="101"/>
      <c r="R127" s="101"/>
      <c r="S127" s="101"/>
      <c r="T127" s="101"/>
      <c r="U127" s="534"/>
      <c r="V127" s="534"/>
      <c r="W127" s="534"/>
      <c r="X127" s="534"/>
      <c r="Y127" s="140"/>
      <c r="Z127" s="136"/>
    </row>
    <row r="128" spans="2:56" ht="20.25" customHeight="1" x14ac:dyDescent="0.15">
      <c r="B128" s="101"/>
      <c r="C128" s="101"/>
      <c r="D128" s="101"/>
      <c r="E128" s="101"/>
      <c r="F128" s="101"/>
      <c r="G128" s="101"/>
      <c r="H128" s="101"/>
      <c r="I128" s="101"/>
      <c r="J128" s="101"/>
      <c r="K128" s="101"/>
      <c r="L128" s="108"/>
      <c r="M128" s="101" t="s">
        <v>403</v>
      </c>
      <c r="N128" s="101"/>
      <c r="O128" s="101"/>
      <c r="P128" s="101"/>
      <c r="Q128" s="101"/>
      <c r="R128" s="101"/>
      <c r="S128" s="101"/>
      <c r="T128" s="101"/>
      <c r="U128" s="136"/>
      <c r="V128" s="136"/>
      <c r="W128" s="136"/>
      <c r="X128" s="136"/>
      <c r="Y128" s="136"/>
      <c r="Z128" s="136"/>
    </row>
    <row r="129" spans="2:58" ht="20.25" customHeight="1" x14ac:dyDescent="0.15">
      <c r="B129" s="101"/>
      <c r="C129" s="101" t="s">
        <v>404</v>
      </c>
      <c r="D129" s="101"/>
      <c r="E129" s="101"/>
      <c r="F129" s="101"/>
      <c r="G129" s="101"/>
      <c r="H129" s="101"/>
      <c r="I129" s="101"/>
      <c r="J129" s="101"/>
      <c r="K129" s="101"/>
      <c r="L129" s="108"/>
      <c r="M129" s="101"/>
      <c r="N129" s="101"/>
      <c r="O129" s="101"/>
      <c r="P129" s="101"/>
      <c r="Q129" s="101"/>
      <c r="R129" s="101"/>
      <c r="S129" s="101"/>
      <c r="T129" s="101"/>
      <c r="U129" s="101"/>
      <c r="V129" s="148"/>
      <c r="W129" s="149"/>
      <c r="X129" s="149"/>
      <c r="Y129" s="101"/>
      <c r="Z129" s="101"/>
    </row>
    <row r="130" spans="2:58" ht="20.25" customHeight="1" x14ac:dyDescent="0.15">
      <c r="B130" s="101"/>
      <c r="C130" s="101" t="s">
        <v>380</v>
      </c>
      <c r="D130" s="101"/>
      <c r="E130" s="101"/>
      <c r="F130" s="101"/>
      <c r="G130" s="101"/>
      <c r="H130" s="101"/>
      <c r="I130" s="101"/>
      <c r="J130" s="101"/>
      <c r="K130" s="101"/>
      <c r="L130" s="108"/>
      <c r="M130" s="147"/>
      <c r="N130" s="147"/>
      <c r="O130" s="147"/>
      <c r="P130" s="147"/>
      <c r="Q130" s="101"/>
      <c r="R130" s="101"/>
      <c r="S130" s="101"/>
      <c r="T130" s="101"/>
      <c r="U130" s="101"/>
      <c r="V130" s="148"/>
      <c r="W130" s="149"/>
      <c r="X130" s="149"/>
      <c r="Y130" s="101"/>
      <c r="Z130" s="101"/>
    </row>
    <row r="131" spans="2:58" ht="20.25" customHeight="1" x14ac:dyDescent="0.15">
      <c r="B131" s="101"/>
      <c r="C131" s="101" t="s">
        <v>405</v>
      </c>
      <c r="D131" s="101"/>
      <c r="E131" s="101"/>
      <c r="F131" s="101"/>
      <c r="G131" s="101"/>
      <c r="H131" s="101" t="s">
        <v>406</v>
      </c>
      <c r="I131" s="101"/>
      <c r="J131" s="101"/>
      <c r="K131" s="101"/>
      <c r="L131" s="101"/>
      <c r="M131" s="530" t="s">
        <v>395</v>
      </c>
      <c r="N131" s="530"/>
      <c r="O131" s="530"/>
      <c r="P131" s="530"/>
      <c r="Q131" s="101"/>
      <c r="R131" s="101"/>
      <c r="S131" s="101"/>
      <c r="T131" s="101"/>
      <c r="U131" s="101"/>
      <c r="V131" s="148"/>
      <c r="W131" s="149"/>
      <c r="X131" s="149"/>
      <c r="Y131" s="101"/>
      <c r="Z131" s="101"/>
    </row>
    <row r="132" spans="2:58" ht="20.25" customHeight="1" x14ac:dyDescent="0.15">
      <c r="B132" s="101"/>
      <c r="C132" s="520">
        <f>P122</f>
        <v>0</v>
      </c>
      <c r="D132" s="521"/>
      <c r="E132" s="521"/>
      <c r="F132" s="522"/>
      <c r="G132" s="147" t="s">
        <v>407</v>
      </c>
      <c r="H132" s="537" t="e">
        <f>M127</f>
        <v>#DIV/0!</v>
      </c>
      <c r="I132" s="538"/>
      <c r="J132" s="538"/>
      <c r="K132" s="539"/>
      <c r="L132" s="147" t="s">
        <v>402</v>
      </c>
      <c r="M132" s="540" t="e">
        <f>ROUNDDOWN(C132+H132,1)</f>
        <v>#DIV/0!</v>
      </c>
      <c r="N132" s="541"/>
      <c r="O132" s="541"/>
      <c r="P132" s="542"/>
      <c r="Q132" s="101"/>
      <c r="R132" s="101"/>
      <c r="S132" s="101"/>
      <c r="T132" s="101"/>
      <c r="U132" s="101"/>
      <c r="V132" s="148"/>
      <c r="W132" s="149"/>
      <c r="X132" s="149"/>
      <c r="Y132" s="101"/>
      <c r="Z132" s="101"/>
    </row>
    <row r="133" spans="2:58" ht="20.25" customHeight="1" x14ac:dyDescent="0.15">
      <c r="B133" s="101"/>
      <c r="C133" s="101"/>
      <c r="D133" s="101"/>
      <c r="E133" s="101"/>
      <c r="F133" s="101"/>
      <c r="G133" s="101"/>
      <c r="H133" s="101"/>
      <c r="I133" s="101"/>
      <c r="J133" s="101"/>
      <c r="K133" s="101"/>
      <c r="L133" s="101"/>
      <c r="M133" s="101"/>
      <c r="N133" s="108"/>
      <c r="O133" s="101"/>
      <c r="P133" s="101"/>
      <c r="Q133" s="101"/>
      <c r="R133" s="101"/>
      <c r="S133" s="101"/>
      <c r="T133" s="101"/>
      <c r="U133" s="101"/>
      <c r="V133" s="148"/>
      <c r="W133" s="149"/>
      <c r="X133" s="149"/>
      <c r="Y133" s="101"/>
      <c r="Z133" s="101"/>
    </row>
    <row r="134" spans="2:58" ht="20.25" customHeight="1" x14ac:dyDescent="0.15">
      <c r="C134" s="110"/>
      <c r="D134" s="110"/>
      <c r="T134" s="110"/>
      <c r="AJ134" s="155"/>
      <c r="AK134" s="156"/>
      <c r="AL134" s="156"/>
      <c r="BE134" s="156"/>
    </row>
    <row r="135" spans="2:58" ht="20.25" customHeight="1" x14ac:dyDescent="0.15">
      <c r="C135" s="110"/>
      <c r="D135" s="110"/>
      <c r="U135" s="110"/>
      <c r="AK135" s="155"/>
      <c r="AL135" s="156"/>
      <c r="AM135" s="156"/>
      <c r="BF135" s="156"/>
    </row>
    <row r="136" spans="2:58" ht="20.25" customHeight="1" x14ac:dyDescent="0.15">
      <c r="D136" s="110"/>
      <c r="U136" s="110"/>
      <c r="AK136" s="155"/>
      <c r="AL136" s="156"/>
      <c r="AM136" s="156"/>
      <c r="BF136" s="156"/>
    </row>
    <row r="137" spans="2:58" ht="20.25" customHeight="1" x14ac:dyDescent="0.15">
      <c r="C137" s="110"/>
      <c r="D137" s="110"/>
      <c r="U137" s="110"/>
      <c r="AK137" s="155"/>
      <c r="AL137" s="156"/>
      <c r="AM137" s="156"/>
      <c r="BF137" s="156"/>
    </row>
    <row r="138" spans="2:58" ht="20.25" customHeight="1" x14ac:dyDescent="0.15">
      <c r="C138" s="155"/>
      <c r="D138" s="155"/>
      <c r="E138" s="155"/>
      <c r="F138" s="155"/>
      <c r="G138" s="155"/>
      <c r="H138" s="155"/>
      <c r="I138" s="155"/>
      <c r="J138" s="155"/>
      <c r="K138" s="155"/>
      <c r="L138" s="155"/>
      <c r="M138" s="155"/>
      <c r="N138" s="155"/>
      <c r="O138" s="155"/>
      <c r="P138" s="155"/>
      <c r="Q138" s="155"/>
      <c r="R138" s="155"/>
      <c r="S138" s="155"/>
      <c r="T138" s="155"/>
      <c r="U138" s="156"/>
      <c r="V138" s="156"/>
      <c r="W138" s="155"/>
      <c r="X138" s="155"/>
      <c r="Y138" s="155"/>
      <c r="Z138" s="155"/>
      <c r="AA138" s="155"/>
      <c r="AB138" s="155"/>
      <c r="AC138" s="155"/>
      <c r="AD138" s="155"/>
      <c r="AE138" s="155"/>
      <c r="AF138" s="155"/>
      <c r="AG138" s="155"/>
      <c r="AH138" s="155"/>
      <c r="AI138" s="155"/>
      <c r="AJ138" s="155"/>
      <c r="AK138" s="155"/>
      <c r="AL138" s="156"/>
      <c r="AM138" s="156"/>
      <c r="BF138" s="156"/>
    </row>
    <row r="139" spans="2:58" ht="20.25" customHeight="1" x14ac:dyDescent="0.15">
      <c r="C139" s="155"/>
      <c r="D139" s="155"/>
      <c r="E139" s="155"/>
      <c r="F139" s="155"/>
      <c r="G139" s="155"/>
      <c r="H139" s="155"/>
      <c r="I139" s="155"/>
      <c r="J139" s="155"/>
      <c r="K139" s="155"/>
      <c r="L139" s="155"/>
      <c r="M139" s="155"/>
      <c r="N139" s="155"/>
      <c r="O139" s="155"/>
      <c r="P139" s="155"/>
      <c r="Q139" s="155"/>
      <c r="R139" s="155"/>
      <c r="S139" s="155"/>
      <c r="T139" s="155"/>
      <c r="U139" s="156"/>
      <c r="V139" s="156"/>
      <c r="W139" s="155"/>
      <c r="X139" s="155"/>
      <c r="Y139" s="155"/>
      <c r="Z139" s="155"/>
      <c r="AA139" s="155"/>
      <c r="AB139" s="155"/>
      <c r="AC139" s="155"/>
      <c r="AD139" s="155"/>
      <c r="AE139" s="155"/>
      <c r="AF139" s="155"/>
      <c r="AG139" s="155"/>
      <c r="AH139" s="155"/>
      <c r="AI139" s="155"/>
      <c r="AJ139" s="155"/>
      <c r="AK139" s="155"/>
      <c r="AL139" s="156"/>
      <c r="AM139" s="156"/>
      <c r="BF139" s="156"/>
    </row>
  </sheetData>
  <mergeCells count="786">
    <mergeCell ref="M131:P131"/>
    <mergeCell ref="C132:F132"/>
    <mergeCell ref="H132:K132"/>
    <mergeCell ref="M132:P132"/>
    <mergeCell ref="J124:K124"/>
    <mergeCell ref="M126:P126"/>
    <mergeCell ref="C127:F127"/>
    <mergeCell ref="H127:K127"/>
    <mergeCell ref="M127:P127"/>
    <mergeCell ref="U127:X127"/>
    <mergeCell ref="U121:V121"/>
    <mergeCell ref="W121:X121"/>
    <mergeCell ref="C122:D122"/>
    <mergeCell ref="E122:F122"/>
    <mergeCell ref="G122:H122"/>
    <mergeCell ref="J122:K122"/>
    <mergeCell ref="L122:M122"/>
    <mergeCell ref="P122:Q122"/>
    <mergeCell ref="U122:V122"/>
    <mergeCell ref="W122:X122"/>
    <mergeCell ref="C121:D121"/>
    <mergeCell ref="E121:F121"/>
    <mergeCell ref="G121:H121"/>
    <mergeCell ref="J121:K121"/>
    <mergeCell ref="L121:M121"/>
    <mergeCell ref="P121:Q121"/>
    <mergeCell ref="T119:U119"/>
    <mergeCell ref="V119:Y119"/>
    <mergeCell ref="C120:D120"/>
    <mergeCell ref="E120:F120"/>
    <mergeCell ref="G120:H120"/>
    <mergeCell ref="J120:K120"/>
    <mergeCell ref="L120:M120"/>
    <mergeCell ref="P120:Q120"/>
    <mergeCell ref="T120:U120"/>
    <mergeCell ref="V120:Y120"/>
    <mergeCell ref="C119:D119"/>
    <mergeCell ref="E119:F119"/>
    <mergeCell ref="G119:H119"/>
    <mergeCell ref="J119:K119"/>
    <mergeCell ref="L119:M119"/>
    <mergeCell ref="P119:Q119"/>
    <mergeCell ref="V117:Y117"/>
    <mergeCell ref="C118:D118"/>
    <mergeCell ref="E118:F118"/>
    <mergeCell ref="G118:H118"/>
    <mergeCell ref="J118:K118"/>
    <mergeCell ref="L118:M118"/>
    <mergeCell ref="P118:Q118"/>
    <mergeCell ref="T118:U118"/>
    <mergeCell ref="V118:Y118"/>
    <mergeCell ref="C116:D117"/>
    <mergeCell ref="E116:H116"/>
    <mergeCell ref="J116:M116"/>
    <mergeCell ref="T116:U116"/>
    <mergeCell ref="V116:Y116"/>
    <mergeCell ref="E117:F117"/>
    <mergeCell ref="G117:H117"/>
    <mergeCell ref="J117:K117"/>
    <mergeCell ref="L117:M117"/>
    <mergeCell ref="T117:U117"/>
    <mergeCell ref="AY112:BD112"/>
    <mergeCell ref="C113:D113"/>
    <mergeCell ref="E113:F113"/>
    <mergeCell ref="G113:K113"/>
    <mergeCell ref="L113:O113"/>
    <mergeCell ref="AU113:AV113"/>
    <mergeCell ref="AW113:AX113"/>
    <mergeCell ref="AY113:BD113"/>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4:BD34"/>
    <mergeCell ref="C35:D35"/>
    <mergeCell ref="E35:F35"/>
    <mergeCell ref="G35:K35"/>
    <mergeCell ref="L35:O35"/>
    <mergeCell ref="AU35:AV35"/>
    <mergeCell ref="AW35:AX35"/>
    <mergeCell ref="AY35:BD35"/>
    <mergeCell ref="C34:D34"/>
    <mergeCell ref="E34:F34"/>
    <mergeCell ref="G34:K34"/>
    <mergeCell ref="L34:O34"/>
    <mergeCell ref="AU34:AV34"/>
    <mergeCell ref="AW34:AX34"/>
    <mergeCell ref="AY32:BD32"/>
    <mergeCell ref="C33:D33"/>
    <mergeCell ref="E33:F33"/>
    <mergeCell ref="G33:K33"/>
    <mergeCell ref="L33:O33"/>
    <mergeCell ref="AU33:AV33"/>
    <mergeCell ref="AW33:AX33"/>
    <mergeCell ref="AY33:BD33"/>
    <mergeCell ref="C32:D32"/>
    <mergeCell ref="E32:F32"/>
    <mergeCell ref="G32:K32"/>
    <mergeCell ref="L32:O32"/>
    <mergeCell ref="AU32:AV32"/>
    <mergeCell ref="AW32:AX32"/>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7"/>
  <conditionalFormatting sqref="C127:F127">
    <cfRule type="expression" dxfId="4" priority="1">
      <formula>INDIRECT(ADDRESS(ROW(),COLUMN()))=TRUNC(INDIRECT(ADDRESS(ROW(),COLUMN())))</formula>
    </cfRule>
  </conditionalFormatting>
  <conditionalFormatting sqref="E118:Q122">
    <cfRule type="expression" dxfId="3" priority="2">
      <formula>INDIRECT(ADDRESS(ROW(),COLUMN()))=TRUNC(INDIRECT(ADDRESS(ROW(),COLUMN())))</formula>
    </cfRule>
  </conditionalFormatting>
  <conditionalFormatting sqref="P14:AX113">
    <cfRule type="expression" dxfId="2" priority="3">
      <formula>INDIRECT(ADDRESS(ROW(),COLUMN()))=TRUNC(INDIRECT(ADDRESS(ROW(),COLUMN())))</formula>
    </cfRule>
  </conditionalFormatting>
  <dataValidations count="7">
    <dataValidation allowBlank="1" showInputMessage="1" showErrorMessage="1" error="入力可能範囲　32～40" sqref="AZ6" xr:uid="{8BFADB60-A6DD-4690-9EC2-0083B3F5BD7C}"/>
    <dataValidation type="list" allowBlank="1" showInputMessage="1" sqref="E14:F113" xr:uid="{032D806E-0FD7-4FA0-883A-50218E46FE77}">
      <formula1>"A, B, C, D"</formula1>
    </dataValidation>
    <dataValidation type="list" allowBlank="1" showInputMessage="1" showErrorMessage="1" sqref="AZ4:BC4" xr:uid="{61964FA7-9EA5-4D02-8FA5-83E81AB5A0A3}">
      <formula1>"予定,実績,予定・実績"</formula1>
    </dataValidation>
    <dataValidation type="list" errorStyle="warning" allowBlank="1" showInputMessage="1" error="リストにない場合のみ、入力してください。" sqref="G14:K113" xr:uid="{D17F6F1C-BEE0-430B-AAAA-F53D123689BE}">
      <formula1>INDIRECT(C14)</formula1>
    </dataValidation>
    <dataValidation type="decimal" allowBlank="1" showInputMessage="1" showErrorMessage="1" error="入力可能範囲　32～40" sqref="AV5" xr:uid="{AAB0D998-F461-48F8-8C56-DA3A82E0D463}">
      <formula1>32</formula1>
      <formula2>40</formula2>
    </dataValidation>
    <dataValidation type="list" allowBlank="1" showInputMessage="1" showErrorMessage="1" sqref="J124:K124" xr:uid="{CB03C94E-3044-4903-A85A-EB618A91F55C}">
      <formula1>"週,暦月"</formula1>
    </dataValidation>
    <dataValidation type="list" allowBlank="1" showInputMessage="1" showErrorMessage="1" sqref="AZ3" xr:uid="{D452F1DA-F747-4CD5-B979-4635CA70D33F}">
      <formula1>"４週,暦月"</formula1>
    </dataValidation>
  </dataValidations>
  <pageMargins left="0.7" right="0.7" top="0.75" bottom="0.75" header="0.3" footer="0.3"/>
  <pageSetup paperSize="9" scale="28" orientation="portrait" r:id="rId1"/>
  <extLst>
    <ext xmlns:x14="http://schemas.microsoft.com/office/spreadsheetml/2009/9/main" uri="{CCE6A557-97BC-4b89-ADB6-D9C93CAAB3DF}">
      <x14:dataValidations xmlns:xm="http://schemas.microsoft.com/office/excel/2006/main" count="2">
        <x14:dataValidation type="list" allowBlank="1" showInputMessage="1" xr:uid="{24C25FA6-9619-43F6-8A37-2120148BE346}">
          <x14:formula1>
            <xm:f>プルダウンリスト!$C$15:$K$15</xm:f>
          </x14:formula1>
          <xm:sqref>C14:D113</xm:sqref>
        </x14:dataValidation>
        <x14:dataValidation type="list" allowBlank="1" showInputMessage="1" showErrorMessage="1" xr:uid="{E64C25EB-0145-4E04-B564-2E496E29A03F}">
          <x14:formula1>
            <xm:f>プルダウンリスト!$C$4:$C$5</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57"/>
  <sheetViews>
    <sheetView view="pageBreakPreview" zoomScale="73" zoomScaleNormal="100" zoomScaleSheetLayoutView="73" workbookViewId="0">
      <selection activeCell="AM2" sqref="AM2:BA2"/>
    </sheetView>
  </sheetViews>
  <sheetFormatPr defaultColWidth="4.5" defaultRowHeight="20.25" customHeight="1" x14ac:dyDescent="0.15"/>
  <cols>
    <col min="1" max="1" width="1.375" style="113" customWidth="1"/>
    <col min="2" max="56" width="5.625" style="113" customWidth="1"/>
    <col min="57" max="16384" width="4.5" style="113"/>
  </cols>
  <sheetData>
    <row r="1" spans="1:57" s="83" customFormat="1" ht="20.25" customHeight="1" x14ac:dyDescent="0.15">
      <c r="A1" s="78"/>
      <c r="B1" s="78"/>
      <c r="C1" s="79" t="s">
        <v>330</v>
      </c>
      <c r="D1" s="79"/>
      <c r="E1" s="78"/>
      <c r="F1" s="78"/>
      <c r="G1" s="80" t="s">
        <v>331</v>
      </c>
      <c r="H1" s="78"/>
      <c r="I1" s="78"/>
      <c r="J1" s="79"/>
      <c r="K1" s="79"/>
      <c r="L1" s="79"/>
      <c r="M1" s="79"/>
      <c r="N1" s="78"/>
      <c r="O1" s="78"/>
      <c r="P1" s="78"/>
      <c r="Q1" s="78"/>
      <c r="R1" s="78"/>
      <c r="S1" s="78"/>
      <c r="T1" s="78"/>
      <c r="U1" s="78"/>
      <c r="V1" s="78"/>
      <c r="W1" s="78"/>
      <c r="X1" s="78"/>
      <c r="Y1" s="78"/>
      <c r="Z1" s="78"/>
      <c r="AA1" s="78"/>
      <c r="AB1" s="78"/>
      <c r="AC1" s="78"/>
      <c r="AD1" s="78"/>
      <c r="AE1" s="78"/>
      <c r="AF1" s="78"/>
      <c r="AG1" s="78"/>
      <c r="AH1" s="78"/>
      <c r="AI1" s="78"/>
      <c r="AJ1" s="78"/>
      <c r="AK1" s="81" t="s">
        <v>332</v>
      </c>
      <c r="AL1" s="81" t="s">
        <v>333</v>
      </c>
      <c r="AM1" s="431" t="s">
        <v>334</v>
      </c>
      <c r="AN1" s="431"/>
      <c r="AO1" s="431"/>
      <c r="AP1" s="431"/>
      <c r="AQ1" s="431"/>
      <c r="AR1" s="431"/>
      <c r="AS1" s="431"/>
      <c r="AT1" s="431"/>
      <c r="AU1" s="431"/>
      <c r="AV1" s="431"/>
      <c r="AW1" s="431"/>
      <c r="AX1" s="431"/>
      <c r="AY1" s="431"/>
      <c r="AZ1" s="431"/>
      <c r="BA1" s="431"/>
      <c r="BB1" s="82" t="s">
        <v>335</v>
      </c>
      <c r="BC1" s="78"/>
      <c r="BD1" s="78"/>
    </row>
    <row r="2" spans="1:57" s="86" customFormat="1" ht="20.25" customHeight="1" x14ac:dyDescent="0.15">
      <c r="A2" s="84"/>
      <c r="B2" s="84"/>
      <c r="C2" s="84"/>
      <c r="D2" s="80"/>
      <c r="E2" s="84"/>
      <c r="F2" s="84"/>
      <c r="G2" s="84"/>
      <c r="H2" s="80"/>
      <c r="I2" s="81"/>
      <c r="J2" s="81"/>
      <c r="K2" s="81"/>
      <c r="L2" s="81"/>
      <c r="M2" s="81"/>
      <c r="N2" s="84"/>
      <c r="O2" s="84"/>
      <c r="P2" s="84"/>
      <c r="Q2" s="84"/>
      <c r="R2" s="84"/>
      <c r="S2" s="84"/>
      <c r="T2" s="81" t="s">
        <v>336</v>
      </c>
      <c r="U2" s="432">
        <v>7</v>
      </c>
      <c r="V2" s="432"/>
      <c r="W2" s="81" t="s">
        <v>333</v>
      </c>
      <c r="X2" s="433">
        <f>IF(U2=0,"",YEAR(DATE(2018+U2,1,1)))</f>
        <v>2025</v>
      </c>
      <c r="Y2" s="433"/>
      <c r="Z2" s="84" t="s">
        <v>337</v>
      </c>
      <c r="AA2" s="84" t="s">
        <v>338</v>
      </c>
      <c r="AB2" s="432">
        <v>6</v>
      </c>
      <c r="AC2" s="432"/>
      <c r="AD2" s="84" t="s">
        <v>339</v>
      </c>
      <c r="AE2" s="84"/>
      <c r="AF2" s="84"/>
      <c r="AG2" s="84"/>
      <c r="AH2" s="84"/>
      <c r="AI2" s="84"/>
      <c r="AJ2" s="82"/>
      <c r="AK2" s="81" t="s">
        <v>340</v>
      </c>
      <c r="AL2" s="81" t="s">
        <v>333</v>
      </c>
      <c r="AM2" s="432" t="s">
        <v>438</v>
      </c>
      <c r="AN2" s="432"/>
      <c r="AO2" s="432"/>
      <c r="AP2" s="432"/>
      <c r="AQ2" s="432"/>
      <c r="AR2" s="432"/>
      <c r="AS2" s="432"/>
      <c r="AT2" s="432"/>
      <c r="AU2" s="432"/>
      <c r="AV2" s="432"/>
      <c r="AW2" s="432"/>
      <c r="AX2" s="432"/>
      <c r="AY2" s="432"/>
      <c r="AZ2" s="432"/>
      <c r="BA2" s="432"/>
      <c r="BB2" s="82" t="s">
        <v>335</v>
      </c>
      <c r="BC2" s="81"/>
      <c r="BD2" s="81"/>
      <c r="BE2" s="85"/>
    </row>
    <row r="3" spans="1:57" s="86" customFormat="1" ht="20.25" customHeight="1" x14ac:dyDescent="0.15">
      <c r="A3" s="84"/>
      <c r="B3" s="84"/>
      <c r="C3" s="84"/>
      <c r="D3" s="80"/>
      <c r="E3" s="84"/>
      <c r="F3" s="84"/>
      <c r="G3" s="84"/>
      <c r="H3" s="80"/>
      <c r="I3" s="81"/>
      <c r="J3" s="81"/>
      <c r="K3" s="81"/>
      <c r="L3" s="81"/>
      <c r="M3" s="81"/>
      <c r="N3" s="84"/>
      <c r="O3" s="84"/>
      <c r="P3" s="84"/>
      <c r="Q3" s="84"/>
      <c r="R3" s="84"/>
      <c r="S3" s="84"/>
      <c r="T3" s="87"/>
      <c r="U3" s="88"/>
      <c r="V3" s="88"/>
      <c r="W3" s="89"/>
      <c r="X3" s="88"/>
      <c r="Y3" s="88"/>
      <c r="Z3" s="90"/>
      <c r="AA3" s="90"/>
      <c r="AB3" s="88"/>
      <c r="AC3" s="88"/>
      <c r="AD3" s="91"/>
      <c r="AE3" s="84"/>
      <c r="AF3" s="84"/>
      <c r="AG3" s="84"/>
      <c r="AH3" s="84"/>
      <c r="AI3" s="84"/>
      <c r="AJ3" s="82"/>
      <c r="AK3" s="81"/>
      <c r="AL3" s="81"/>
      <c r="AM3" s="92"/>
      <c r="AN3" s="92"/>
      <c r="AO3" s="92"/>
      <c r="AP3" s="92"/>
      <c r="AQ3" s="92"/>
      <c r="AR3" s="92"/>
      <c r="AS3" s="92"/>
      <c r="AT3" s="92"/>
      <c r="AU3" s="92"/>
      <c r="AV3" s="92"/>
      <c r="AW3" s="92"/>
      <c r="AX3" s="92"/>
      <c r="AY3" s="93" t="s">
        <v>341</v>
      </c>
      <c r="AZ3" s="434" t="s">
        <v>342</v>
      </c>
      <c r="BA3" s="434"/>
      <c r="BB3" s="434"/>
      <c r="BC3" s="434"/>
      <c r="BD3" s="81"/>
      <c r="BE3" s="85"/>
    </row>
    <row r="4" spans="1:57" s="86" customFormat="1" ht="20.25" customHeight="1" x14ac:dyDescent="0.15">
      <c r="A4" s="84"/>
      <c r="B4" s="94"/>
      <c r="C4" s="94"/>
      <c r="D4" s="94"/>
      <c r="E4" s="94"/>
      <c r="F4" s="94"/>
      <c r="G4" s="94"/>
      <c r="H4" s="94"/>
      <c r="I4" s="94"/>
      <c r="J4" s="95"/>
      <c r="K4" s="96"/>
      <c r="L4" s="96"/>
      <c r="M4" s="96"/>
      <c r="N4" s="96"/>
      <c r="O4" s="96"/>
      <c r="P4" s="97"/>
      <c r="Q4" s="96"/>
      <c r="R4" s="96"/>
      <c r="S4" s="84"/>
      <c r="T4" s="84"/>
      <c r="U4" s="84"/>
      <c r="V4" s="84"/>
      <c r="W4" s="84"/>
      <c r="X4" s="84"/>
      <c r="Y4" s="84"/>
      <c r="Z4" s="90"/>
      <c r="AA4" s="90"/>
      <c r="AB4" s="88"/>
      <c r="AC4" s="88"/>
      <c r="AD4" s="91"/>
      <c r="AE4" s="84"/>
      <c r="AF4" s="84"/>
      <c r="AG4" s="84"/>
      <c r="AH4" s="84"/>
      <c r="AI4" s="84"/>
      <c r="AJ4" s="82"/>
      <c r="AK4" s="81"/>
      <c r="AL4" s="81"/>
      <c r="AM4" s="92"/>
      <c r="AN4" s="92"/>
      <c r="AO4" s="92"/>
      <c r="AP4" s="92"/>
      <c r="AQ4" s="92"/>
      <c r="AR4" s="92"/>
      <c r="AS4" s="92"/>
      <c r="AT4" s="92"/>
      <c r="AU4" s="92"/>
      <c r="AV4" s="92"/>
      <c r="AW4" s="92"/>
      <c r="AX4" s="92"/>
      <c r="AY4" s="93" t="s">
        <v>343</v>
      </c>
      <c r="AZ4" s="434" t="s">
        <v>344</v>
      </c>
      <c r="BA4" s="434"/>
      <c r="BB4" s="434"/>
      <c r="BC4" s="434"/>
      <c r="BD4" s="81"/>
      <c r="BE4" s="85"/>
    </row>
    <row r="5" spans="1:57" s="86" customFormat="1" ht="20.25" customHeight="1" x14ac:dyDescent="0.15">
      <c r="A5" s="84"/>
      <c r="B5" s="98"/>
      <c r="C5" s="98"/>
      <c r="D5" s="98"/>
      <c r="E5" s="98"/>
      <c r="F5" s="98"/>
      <c r="G5" s="98"/>
      <c r="H5" s="98"/>
      <c r="I5" s="98"/>
      <c r="J5" s="96"/>
      <c r="K5" s="99"/>
      <c r="L5" s="100"/>
      <c r="M5" s="100"/>
      <c r="N5" s="100"/>
      <c r="O5" s="100"/>
      <c r="P5" s="98"/>
      <c r="Q5" s="94"/>
      <c r="R5" s="94"/>
      <c r="S5" s="78"/>
      <c r="T5" s="84"/>
      <c r="U5" s="84"/>
      <c r="V5" s="84"/>
      <c r="W5" s="84"/>
      <c r="X5" s="84"/>
      <c r="Y5" s="84"/>
      <c r="Z5" s="90"/>
      <c r="AA5" s="90"/>
      <c r="AB5" s="88"/>
      <c r="AC5" s="88"/>
      <c r="AD5" s="78"/>
      <c r="AE5" s="78"/>
      <c r="AF5" s="78"/>
      <c r="AG5" s="78"/>
      <c r="AH5" s="84"/>
      <c r="AI5" s="84"/>
      <c r="AJ5" s="78" t="s">
        <v>345</v>
      </c>
      <c r="AK5" s="78"/>
      <c r="AL5" s="78"/>
      <c r="AM5" s="78"/>
      <c r="AN5" s="78"/>
      <c r="AO5" s="78"/>
      <c r="AP5" s="78"/>
      <c r="AQ5" s="78"/>
      <c r="AR5" s="94"/>
      <c r="AS5" s="94"/>
      <c r="AT5" s="101"/>
      <c r="AU5" s="78"/>
      <c r="AV5" s="435">
        <v>40</v>
      </c>
      <c r="AW5" s="436"/>
      <c r="AX5" s="101" t="s">
        <v>346</v>
      </c>
      <c r="AY5" s="78"/>
      <c r="AZ5" s="550">
        <v>176</v>
      </c>
      <c r="BA5" s="551"/>
      <c r="BB5" s="101" t="s">
        <v>347</v>
      </c>
      <c r="BC5" s="78"/>
      <c r="BD5" s="84"/>
      <c r="BE5" s="85"/>
    </row>
    <row r="6" spans="1:57" s="86" customFormat="1" ht="20.25" customHeight="1" x14ac:dyDescent="0.15">
      <c r="A6" s="84"/>
      <c r="B6" s="98"/>
      <c r="C6" s="98"/>
      <c r="D6" s="98"/>
      <c r="E6" s="98"/>
      <c r="F6" s="98"/>
      <c r="G6" s="98"/>
      <c r="H6" s="98"/>
      <c r="I6" s="98"/>
      <c r="J6" s="96"/>
      <c r="K6" s="99"/>
      <c r="L6" s="100"/>
      <c r="M6" s="100"/>
      <c r="N6" s="100"/>
      <c r="O6" s="100"/>
      <c r="P6" s="98"/>
      <c r="Q6" s="94"/>
      <c r="R6" s="94"/>
      <c r="S6" s="78"/>
      <c r="T6" s="84"/>
      <c r="U6" s="84"/>
      <c r="V6" s="84"/>
      <c r="W6" s="84"/>
      <c r="X6" s="84"/>
      <c r="Y6" s="84"/>
      <c r="Z6" s="90"/>
      <c r="AA6" s="90"/>
      <c r="AB6" s="88"/>
      <c r="AC6" s="88"/>
      <c r="AD6" s="78"/>
      <c r="AE6" s="78"/>
      <c r="AF6" s="78"/>
      <c r="AG6" s="78"/>
      <c r="AH6" s="84"/>
      <c r="AI6" s="84"/>
      <c r="AJ6" s="78"/>
      <c r="AK6" s="78"/>
      <c r="AL6" s="78"/>
      <c r="AM6" s="78"/>
      <c r="AN6" s="78"/>
      <c r="AO6" s="78"/>
      <c r="AP6" s="78"/>
      <c r="AQ6" s="78" t="s">
        <v>348</v>
      </c>
      <c r="AR6" s="78"/>
      <c r="AS6" s="102"/>
      <c r="AT6" s="102"/>
      <c r="AU6" s="102"/>
      <c r="AV6" s="78"/>
      <c r="AW6" s="78"/>
      <c r="AX6" s="103"/>
      <c r="AY6" s="78"/>
      <c r="AZ6" s="435">
        <v>100</v>
      </c>
      <c r="BA6" s="436"/>
      <c r="BB6" s="101" t="s">
        <v>349</v>
      </c>
      <c r="BC6" s="78"/>
      <c r="BD6" s="84"/>
      <c r="BE6" s="85"/>
    </row>
    <row r="7" spans="1:57" s="86" customFormat="1" ht="20.25" customHeight="1" x14ac:dyDescent="0.15">
      <c r="A7" s="84"/>
      <c r="B7" s="98"/>
      <c r="C7" s="98"/>
      <c r="D7" s="98"/>
      <c r="E7" s="98"/>
      <c r="F7" s="98"/>
      <c r="G7" s="98"/>
      <c r="H7" s="98"/>
      <c r="I7" s="98"/>
      <c r="J7" s="98"/>
      <c r="K7" s="104"/>
      <c r="L7" s="104"/>
      <c r="M7" s="104"/>
      <c r="N7" s="98"/>
      <c r="O7" s="105"/>
      <c r="P7" s="106"/>
      <c r="Q7" s="106"/>
      <c r="R7" s="107"/>
      <c r="S7" s="102"/>
      <c r="T7" s="84"/>
      <c r="U7" s="84"/>
      <c r="V7" s="84"/>
      <c r="W7" s="84"/>
      <c r="X7" s="84"/>
      <c r="Y7" s="84"/>
      <c r="Z7" s="90"/>
      <c r="AA7" s="90"/>
      <c r="AB7" s="88"/>
      <c r="AC7" s="88"/>
      <c r="AD7" s="101"/>
      <c r="AE7" s="78"/>
      <c r="AF7" s="78"/>
      <c r="AG7" s="78"/>
      <c r="AH7" s="84"/>
      <c r="AI7" s="84"/>
      <c r="AJ7" s="84"/>
      <c r="AK7" s="84"/>
      <c r="AL7" s="78"/>
      <c r="AM7" s="78"/>
      <c r="AN7" s="108"/>
      <c r="AO7" s="103"/>
      <c r="AP7" s="103"/>
      <c r="AQ7" s="102"/>
      <c r="AR7" s="102"/>
      <c r="AS7" s="102"/>
      <c r="AT7" s="102"/>
      <c r="AU7" s="102"/>
      <c r="AV7" s="102"/>
      <c r="AW7" s="78" t="s">
        <v>350</v>
      </c>
      <c r="AX7" s="78"/>
      <c r="AY7" s="78"/>
      <c r="AZ7" s="437">
        <f>DAY(EOMONTH(DATE(X2,AB2,1),0))</f>
        <v>30</v>
      </c>
      <c r="BA7" s="438"/>
      <c r="BB7" s="101" t="s">
        <v>351</v>
      </c>
      <c r="BC7" s="84"/>
      <c r="BD7" s="84"/>
      <c r="BE7" s="85"/>
    </row>
    <row r="8" spans="1:57" ht="5.0999999999999996" customHeight="1" thickBot="1" x14ac:dyDescent="0.2">
      <c r="A8" s="109"/>
      <c r="B8" s="109"/>
      <c r="C8" s="110"/>
      <c r="D8" s="110"/>
      <c r="E8" s="109"/>
      <c r="F8" s="109"/>
      <c r="G8" s="109"/>
      <c r="H8" s="109"/>
      <c r="I8" s="109"/>
      <c r="J8" s="109"/>
      <c r="K8" s="109"/>
      <c r="L8" s="109"/>
      <c r="M8" s="109"/>
      <c r="N8" s="109"/>
      <c r="O8" s="109"/>
      <c r="P8" s="109"/>
      <c r="Q8" s="109"/>
      <c r="R8" s="109"/>
      <c r="S8" s="110"/>
      <c r="T8" s="109"/>
      <c r="U8" s="109"/>
      <c r="V8" s="109"/>
      <c r="W8" s="109"/>
      <c r="X8" s="109"/>
      <c r="Y8" s="109"/>
      <c r="Z8" s="109"/>
      <c r="AA8" s="109"/>
      <c r="AB8" s="109"/>
      <c r="AC8" s="109"/>
      <c r="AD8" s="109"/>
      <c r="AE8" s="109"/>
      <c r="AF8" s="109"/>
      <c r="AG8" s="109"/>
      <c r="AH8" s="109"/>
      <c r="AI8" s="109"/>
      <c r="AJ8" s="110"/>
      <c r="AK8" s="109"/>
      <c r="AL8" s="109"/>
      <c r="AM8" s="109"/>
      <c r="AN8" s="109"/>
      <c r="AO8" s="109"/>
      <c r="AP8" s="109"/>
      <c r="AQ8" s="109"/>
      <c r="AR8" s="109"/>
      <c r="AS8" s="109"/>
      <c r="AT8" s="109"/>
      <c r="AU8" s="109"/>
      <c r="AV8" s="109"/>
      <c r="AW8" s="109"/>
      <c r="AX8" s="109"/>
      <c r="AY8" s="109"/>
      <c r="AZ8" s="109"/>
      <c r="BA8" s="109"/>
      <c r="BB8" s="109"/>
      <c r="BC8" s="111"/>
      <c r="BD8" s="111"/>
      <c r="BE8" s="112"/>
    </row>
    <row r="9" spans="1:57" ht="20.25" customHeight="1" thickBot="1" x14ac:dyDescent="0.2">
      <c r="A9" s="109"/>
      <c r="B9" s="439" t="s">
        <v>352</v>
      </c>
      <c r="C9" s="442" t="s">
        <v>353</v>
      </c>
      <c r="D9" s="443"/>
      <c r="E9" s="448" t="s">
        <v>354</v>
      </c>
      <c r="F9" s="443"/>
      <c r="G9" s="448" t="s">
        <v>355</v>
      </c>
      <c r="H9" s="442"/>
      <c r="I9" s="442"/>
      <c r="J9" s="442"/>
      <c r="K9" s="443"/>
      <c r="L9" s="448" t="s">
        <v>356</v>
      </c>
      <c r="M9" s="442"/>
      <c r="N9" s="442"/>
      <c r="O9" s="451"/>
      <c r="P9" s="454" t="s">
        <v>357</v>
      </c>
      <c r="Q9" s="455"/>
      <c r="R9" s="455"/>
      <c r="S9" s="455"/>
      <c r="T9" s="455"/>
      <c r="U9" s="455"/>
      <c r="V9" s="455"/>
      <c r="W9" s="455"/>
      <c r="X9" s="455"/>
      <c r="Y9" s="455"/>
      <c r="Z9" s="455"/>
      <c r="AA9" s="455"/>
      <c r="AB9" s="455"/>
      <c r="AC9" s="455"/>
      <c r="AD9" s="455"/>
      <c r="AE9" s="455"/>
      <c r="AF9" s="455"/>
      <c r="AG9" s="455"/>
      <c r="AH9" s="455"/>
      <c r="AI9" s="455"/>
      <c r="AJ9" s="455"/>
      <c r="AK9" s="455"/>
      <c r="AL9" s="455"/>
      <c r="AM9" s="455"/>
      <c r="AN9" s="455"/>
      <c r="AO9" s="455"/>
      <c r="AP9" s="455"/>
      <c r="AQ9" s="455"/>
      <c r="AR9" s="455"/>
      <c r="AS9" s="455"/>
      <c r="AT9" s="455"/>
      <c r="AU9" s="456" t="str">
        <f>IF(AZ3="４週","(10)1～4週目の勤務時間数合計","(10)1か月の勤務時間数合計")</f>
        <v>(10)1か月の勤務時間数合計</v>
      </c>
      <c r="AV9" s="457"/>
      <c r="AW9" s="456" t="s">
        <v>358</v>
      </c>
      <c r="AX9" s="457"/>
      <c r="AY9" s="464" t="s">
        <v>359</v>
      </c>
      <c r="AZ9" s="464"/>
      <c r="BA9" s="464"/>
      <c r="BB9" s="464"/>
      <c r="BC9" s="464"/>
      <c r="BD9" s="464"/>
    </row>
    <row r="10" spans="1:57" ht="20.25" customHeight="1" thickBot="1" x14ac:dyDescent="0.2">
      <c r="A10" s="109"/>
      <c r="B10" s="440"/>
      <c r="C10" s="444"/>
      <c r="D10" s="445"/>
      <c r="E10" s="449"/>
      <c r="F10" s="445"/>
      <c r="G10" s="449"/>
      <c r="H10" s="444"/>
      <c r="I10" s="444"/>
      <c r="J10" s="444"/>
      <c r="K10" s="445"/>
      <c r="L10" s="449"/>
      <c r="M10" s="444"/>
      <c r="N10" s="444"/>
      <c r="O10" s="452"/>
      <c r="P10" s="466" t="s">
        <v>360</v>
      </c>
      <c r="Q10" s="467"/>
      <c r="R10" s="467"/>
      <c r="S10" s="467"/>
      <c r="T10" s="467"/>
      <c r="U10" s="467"/>
      <c r="V10" s="468"/>
      <c r="W10" s="466" t="s">
        <v>361</v>
      </c>
      <c r="X10" s="467"/>
      <c r="Y10" s="467"/>
      <c r="Z10" s="467"/>
      <c r="AA10" s="467"/>
      <c r="AB10" s="467"/>
      <c r="AC10" s="468"/>
      <c r="AD10" s="466" t="s">
        <v>362</v>
      </c>
      <c r="AE10" s="467"/>
      <c r="AF10" s="467"/>
      <c r="AG10" s="467"/>
      <c r="AH10" s="467"/>
      <c r="AI10" s="467"/>
      <c r="AJ10" s="468"/>
      <c r="AK10" s="466" t="s">
        <v>363</v>
      </c>
      <c r="AL10" s="467"/>
      <c r="AM10" s="467"/>
      <c r="AN10" s="467"/>
      <c r="AO10" s="467"/>
      <c r="AP10" s="467"/>
      <c r="AQ10" s="468"/>
      <c r="AR10" s="466" t="s">
        <v>364</v>
      </c>
      <c r="AS10" s="467"/>
      <c r="AT10" s="468"/>
      <c r="AU10" s="458"/>
      <c r="AV10" s="459"/>
      <c r="AW10" s="458"/>
      <c r="AX10" s="459"/>
      <c r="AY10" s="464"/>
      <c r="AZ10" s="464"/>
      <c r="BA10" s="464"/>
      <c r="BB10" s="464"/>
      <c r="BC10" s="464"/>
      <c r="BD10" s="464"/>
    </row>
    <row r="11" spans="1:57" ht="20.25" customHeight="1" thickBot="1" x14ac:dyDescent="0.2">
      <c r="A11" s="109"/>
      <c r="B11" s="440"/>
      <c r="C11" s="444"/>
      <c r="D11" s="445"/>
      <c r="E11" s="449"/>
      <c r="F11" s="445"/>
      <c r="G11" s="449"/>
      <c r="H11" s="444"/>
      <c r="I11" s="444"/>
      <c r="J11" s="444"/>
      <c r="K11" s="445"/>
      <c r="L11" s="449"/>
      <c r="M11" s="444"/>
      <c r="N11" s="444"/>
      <c r="O11" s="452"/>
      <c r="P11" s="114">
        <f>DAY(DATE($X$2,$AB$2,1))</f>
        <v>1</v>
      </c>
      <c r="Q11" s="115">
        <f>DAY(DATE($X$2,$AB$2,2))</f>
        <v>2</v>
      </c>
      <c r="R11" s="115">
        <f>DAY(DATE($X$2,$AB$2,3))</f>
        <v>3</v>
      </c>
      <c r="S11" s="115">
        <f>DAY(DATE($X$2,$AB$2,4))</f>
        <v>4</v>
      </c>
      <c r="T11" s="115">
        <f>DAY(DATE($X$2,$AB$2,5))</f>
        <v>5</v>
      </c>
      <c r="U11" s="115">
        <f>DAY(DATE($X$2,$AB$2,6))</f>
        <v>6</v>
      </c>
      <c r="V11" s="116">
        <f>DAY(DATE($X$2,$AB$2,7))</f>
        <v>7</v>
      </c>
      <c r="W11" s="114">
        <f>DAY(DATE($X$2,$AB$2,8))</f>
        <v>8</v>
      </c>
      <c r="X11" s="115">
        <f>DAY(DATE($X$2,$AB$2,9))</f>
        <v>9</v>
      </c>
      <c r="Y11" s="115">
        <f>DAY(DATE($X$2,$AB$2,10))</f>
        <v>10</v>
      </c>
      <c r="Z11" s="115">
        <f>DAY(DATE($X$2,$AB$2,11))</f>
        <v>11</v>
      </c>
      <c r="AA11" s="115">
        <f>DAY(DATE($X$2,$AB$2,12))</f>
        <v>12</v>
      </c>
      <c r="AB11" s="115">
        <f>DAY(DATE($X$2,$AB$2,13))</f>
        <v>13</v>
      </c>
      <c r="AC11" s="116">
        <f>DAY(DATE($X$2,$AB$2,14))</f>
        <v>14</v>
      </c>
      <c r="AD11" s="114">
        <f>DAY(DATE($X$2,$AB$2,15))</f>
        <v>15</v>
      </c>
      <c r="AE11" s="115">
        <f>DAY(DATE($X$2,$AB$2,16))</f>
        <v>16</v>
      </c>
      <c r="AF11" s="115">
        <f>DAY(DATE($X$2,$AB$2,17))</f>
        <v>17</v>
      </c>
      <c r="AG11" s="115">
        <f>DAY(DATE($X$2,$AB$2,18))</f>
        <v>18</v>
      </c>
      <c r="AH11" s="115">
        <f>DAY(DATE($X$2,$AB$2,19))</f>
        <v>19</v>
      </c>
      <c r="AI11" s="115">
        <f>DAY(DATE($X$2,$AB$2,20))</f>
        <v>20</v>
      </c>
      <c r="AJ11" s="116">
        <f>DAY(DATE($X$2,$AB$2,21))</f>
        <v>21</v>
      </c>
      <c r="AK11" s="114">
        <f>DAY(DATE($X$2,$AB$2,22))</f>
        <v>22</v>
      </c>
      <c r="AL11" s="115">
        <f>DAY(DATE($X$2,$AB$2,23))</f>
        <v>23</v>
      </c>
      <c r="AM11" s="115">
        <f>DAY(DATE($X$2,$AB$2,24))</f>
        <v>24</v>
      </c>
      <c r="AN11" s="115">
        <f>DAY(DATE($X$2,$AB$2,25))</f>
        <v>25</v>
      </c>
      <c r="AO11" s="115">
        <f>DAY(DATE($X$2,$AB$2,26))</f>
        <v>26</v>
      </c>
      <c r="AP11" s="115">
        <f>DAY(DATE($X$2,$AB$2,27))</f>
        <v>27</v>
      </c>
      <c r="AQ11" s="116">
        <f>DAY(DATE($X$2,$AB$2,28))</f>
        <v>28</v>
      </c>
      <c r="AR11" s="114">
        <f>IF(AZ3="暦月",IF(DAY(DATE($X$2,$AB$2,29))=29,29,""),"")</f>
        <v>29</v>
      </c>
      <c r="AS11" s="115">
        <f>IF(AZ3="暦月",IF(DAY(DATE($X$2,$AB$2,30))=30,30,""),"")</f>
        <v>30</v>
      </c>
      <c r="AT11" s="116" t="str">
        <f>IF(AZ3="暦月",IF(DAY(DATE($X$2,$AB$2,31))=31,31,""),"")</f>
        <v/>
      </c>
      <c r="AU11" s="458"/>
      <c r="AV11" s="459"/>
      <c r="AW11" s="458"/>
      <c r="AX11" s="459"/>
      <c r="AY11" s="464"/>
      <c r="AZ11" s="464"/>
      <c r="BA11" s="464"/>
      <c r="BB11" s="464"/>
      <c r="BC11" s="464"/>
      <c r="BD11" s="464"/>
    </row>
    <row r="12" spans="1:57" ht="20.25" hidden="1" customHeight="1" x14ac:dyDescent="0.15">
      <c r="A12" s="109"/>
      <c r="B12" s="440"/>
      <c r="C12" s="444"/>
      <c r="D12" s="445"/>
      <c r="E12" s="449"/>
      <c r="F12" s="445"/>
      <c r="G12" s="449"/>
      <c r="H12" s="444"/>
      <c r="I12" s="444"/>
      <c r="J12" s="444"/>
      <c r="K12" s="445"/>
      <c r="L12" s="449"/>
      <c r="M12" s="444"/>
      <c r="N12" s="444"/>
      <c r="O12" s="452"/>
      <c r="P12" s="114">
        <f>WEEKDAY(DATE($X$2,$AB$2,1))</f>
        <v>1</v>
      </c>
      <c r="Q12" s="115">
        <f>WEEKDAY(DATE($X$2,$AB$2,2))</f>
        <v>2</v>
      </c>
      <c r="R12" s="115">
        <f>WEEKDAY(DATE($X$2,$AB$2,3))</f>
        <v>3</v>
      </c>
      <c r="S12" s="115">
        <f>WEEKDAY(DATE($X$2,$AB$2,4))</f>
        <v>4</v>
      </c>
      <c r="T12" s="115">
        <f>WEEKDAY(DATE($X$2,$AB$2,5))</f>
        <v>5</v>
      </c>
      <c r="U12" s="115">
        <f>WEEKDAY(DATE($X$2,$AB$2,6))</f>
        <v>6</v>
      </c>
      <c r="V12" s="116">
        <f>WEEKDAY(DATE($X$2,$AB$2,7))</f>
        <v>7</v>
      </c>
      <c r="W12" s="114">
        <f>WEEKDAY(DATE($X$2,$AB$2,8))</f>
        <v>1</v>
      </c>
      <c r="X12" s="115">
        <f>WEEKDAY(DATE($X$2,$AB$2,9))</f>
        <v>2</v>
      </c>
      <c r="Y12" s="115">
        <f>WEEKDAY(DATE($X$2,$AB$2,10))</f>
        <v>3</v>
      </c>
      <c r="Z12" s="115">
        <f>WEEKDAY(DATE($X$2,$AB$2,11))</f>
        <v>4</v>
      </c>
      <c r="AA12" s="115">
        <f>WEEKDAY(DATE($X$2,$AB$2,12))</f>
        <v>5</v>
      </c>
      <c r="AB12" s="115">
        <f>WEEKDAY(DATE($X$2,$AB$2,13))</f>
        <v>6</v>
      </c>
      <c r="AC12" s="116">
        <f>WEEKDAY(DATE($X$2,$AB$2,14))</f>
        <v>7</v>
      </c>
      <c r="AD12" s="114">
        <f>WEEKDAY(DATE($X$2,$AB$2,15))</f>
        <v>1</v>
      </c>
      <c r="AE12" s="115">
        <f>WEEKDAY(DATE($X$2,$AB$2,16))</f>
        <v>2</v>
      </c>
      <c r="AF12" s="115">
        <f>WEEKDAY(DATE($X$2,$AB$2,17))</f>
        <v>3</v>
      </c>
      <c r="AG12" s="115">
        <f>WEEKDAY(DATE($X$2,$AB$2,18))</f>
        <v>4</v>
      </c>
      <c r="AH12" s="115">
        <f>WEEKDAY(DATE($X$2,$AB$2,19))</f>
        <v>5</v>
      </c>
      <c r="AI12" s="115">
        <f>WEEKDAY(DATE($X$2,$AB$2,20))</f>
        <v>6</v>
      </c>
      <c r="AJ12" s="116">
        <f>WEEKDAY(DATE($X$2,$AB$2,21))</f>
        <v>7</v>
      </c>
      <c r="AK12" s="114">
        <f>WEEKDAY(DATE($X$2,$AB$2,22))</f>
        <v>1</v>
      </c>
      <c r="AL12" s="115">
        <f>WEEKDAY(DATE($X$2,$AB$2,23))</f>
        <v>2</v>
      </c>
      <c r="AM12" s="115">
        <f>WEEKDAY(DATE($X$2,$AB$2,24))</f>
        <v>3</v>
      </c>
      <c r="AN12" s="115">
        <f>WEEKDAY(DATE($X$2,$AB$2,25))</f>
        <v>4</v>
      </c>
      <c r="AO12" s="115">
        <f>WEEKDAY(DATE($X$2,$AB$2,26))</f>
        <v>5</v>
      </c>
      <c r="AP12" s="115">
        <f>WEEKDAY(DATE($X$2,$AB$2,27))</f>
        <v>6</v>
      </c>
      <c r="AQ12" s="116">
        <f>WEEKDAY(DATE($X$2,$AB$2,28))</f>
        <v>7</v>
      </c>
      <c r="AR12" s="114">
        <f>IF(AR11=29,WEEKDAY(DATE($X$2,$AB$2,29)),0)</f>
        <v>1</v>
      </c>
      <c r="AS12" s="115">
        <f>IF(AS11=30,WEEKDAY(DATE($X$2,$AB$2,30)),0)</f>
        <v>2</v>
      </c>
      <c r="AT12" s="116">
        <f>IF(AT11=31,WEEKDAY(DATE($X$2,$AB$2,31)),0)</f>
        <v>0</v>
      </c>
      <c r="AU12" s="460"/>
      <c r="AV12" s="461"/>
      <c r="AW12" s="460"/>
      <c r="AX12" s="461"/>
      <c r="AY12" s="465"/>
      <c r="AZ12" s="465"/>
      <c r="BA12" s="465"/>
      <c r="BB12" s="465"/>
      <c r="BC12" s="465"/>
      <c r="BD12" s="465"/>
    </row>
    <row r="13" spans="1:57" ht="20.25" customHeight="1" thickBot="1" x14ac:dyDescent="0.2">
      <c r="A13" s="109"/>
      <c r="B13" s="441"/>
      <c r="C13" s="446"/>
      <c r="D13" s="447"/>
      <c r="E13" s="450"/>
      <c r="F13" s="447"/>
      <c r="G13" s="450"/>
      <c r="H13" s="446"/>
      <c r="I13" s="446"/>
      <c r="J13" s="446"/>
      <c r="K13" s="447"/>
      <c r="L13" s="450"/>
      <c r="M13" s="446"/>
      <c r="N13" s="446"/>
      <c r="O13" s="453"/>
      <c r="P13" s="117" t="str">
        <f>IF(P12=1,"日",IF(P12=2,"月",IF(P12=3,"火",IF(P12=4,"水",IF(P12=5,"木",IF(P12=6,"金","土"))))))</f>
        <v>日</v>
      </c>
      <c r="Q13" s="118" t="str">
        <f t="shared" ref="Q13:AQ13" si="0">IF(Q12=1,"日",IF(Q12=2,"月",IF(Q12=3,"火",IF(Q12=4,"水",IF(Q12=5,"木",IF(Q12=6,"金","土"))))))</f>
        <v>月</v>
      </c>
      <c r="R13" s="118" t="str">
        <f t="shared" si="0"/>
        <v>火</v>
      </c>
      <c r="S13" s="118" t="str">
        <f t="shared" si="0"/>
        <v>水</v>
      </c>
      <c r="T13" s="118" t="str">
        <f t="shared" si="0"/>
        <v>木</v>
      </c>
      <c r="U13" s="118" t="str">
        <f t="shared" si="0"/>
        <v>金</v>
      </c>
      <c r="V13" s="119" t="str">
        <f t="shared" si="0"/>
        <v>土</v>
      </c>
      <c r="W13" s="117" t="str">
        <f t="shared" si="0"/>
        <v>日</v>
      </c>
      <c r="X13" s="118" t="str">
        <f t="shared" si="0"/>
        <v>月</v>
      </c>
      <c r="Y13" s="118" t="str">
        <f t="shared" si="0"/>
        <v>火</v>
      </c>
      <c r="Z13" s="118" t="str">
        <f t="shared" si="0"/>
        <v>水</v>
      </c>
      <c r="AA13" s="118" t="str">
        <f t="shared" si="0"/>
        <v>木</v>
      </c>
      <c r="AB13" s="118" t="str">
        <f t="shared" si="0"/>
        <v>金</v>
      </c>
      <c r="AC13" s="119" t="str">
        <f t="shared" si="0"/>
        <v>土</v>
      </c>
      <c r="AD13" s="117" t="str">
        <f t="shared" si="0"/>
        <v>日</v>
      </c>
      <c r="AE13" s="118" t="str">
        <f t="shared" si="0"/>
        <v>月</v>
      </c>
      <c r="AF13" s="118" t="str">
        <f t="shared" si="0"/>
        <v>火</v>
      </c>
      <c r="AG13" s="118" t="str">
        <f t="shared" si="0"/>
        <v>水</v>
      </c>
      <c r="AH13" s="118" t="str">
        <f t="shared" si="0"/>
        <v>木</v>
      </c>
      <c r="AI13" s="118" t="str">
        <f t="shared" si="0"/>
        <v>金</v>
      </c>
      <c r="AJ13" s="119" t="str">
        <f t="shared" si="0"/>
        <v>土</v>
      </c>
      <c r="AK13" s="117" t="str">
        <f t="shared" si="0"/>
        <v>日</v>
      </c>
      <c r="AL13" s="118" t="str">
        <f t="shared" si="0"/>
        <v>月</v>
      </c>
      <c r="AM13" s="118" t="str">
        <f t="shared" si="0"/>
        <v>火</v>
      </c>
      <c r="AN13" s="118" t="str">
        <f t="shared" si="0"/>
        <v>水</v>
      </c>
      <c r="AO13" s="118" t="str">
        <f t="shared" si="0"/>
        <v>木</v>
      </c>
      <c r="AP13" s="118" t="str">
        <f t="shared" si="0"/>
        <v>金</v>
      </c>
      <c r="AQ13" s="119" t="str">
        <f t="shared" si="0"/>
        <v>土</v>
      </c>
      <c r="AR13" s="118" t="str">
        <f>IF(AR12=1,"日",IF(AR12=2,"月",IF(AR12=3,"火",IF(AR12=4,"水",IF(AR12=5,"木",IF(AR12=6,"金",IF(AR12=0,"","土")))))))</f>
        <v>日</v>
      </c>
      <c r="AS13" s="118" t="str">
        <f>IF(AS12=1,"日",IF(AS12=2,"月",IF(AS12=3,"火",IF(AS12=4,"水",IF(AS12=5,"木",IF(AS12=6,"金",IF(AS12=0,"","土")))))))</f>
        <v>月</v>
      </c>
      <c r="AT13" s="118" t="str">
        <f>IF(AT12=1,"日",IF(AT12=2,"月",IF(AT12=3,"火",IF(AT12=4,"水",IF(AT12=5,"木",IF(AT12=6,"金",IF(AT12=0,"","土")))))))</f>
        <v/>
      </c>
      <c r="AU13" s="462"/>
      <c r="AV13" s="463"/>
      <c r="AW13" s="462"/>
      <c r="AX13" s="463"/>
      <c r="AY13" s="465"/>
      <c r="AZ13" s="465"/>
      <c r="BA13" s="465"/>
      <c r="BB13" s="465"/>
      <c r="BC13" s="465"/>
      <c r="BD13" s="465"/>
    </row>
    <row r="14" spans="1:57" ht="36.75" customHeight="1" x14ac:dyDescent="0.15">
      <c r="A14" s="109"/>
      <c r="B14" s="120">
        <v>1</v>
      </c>
      <c r="C14" s="489" t="s">
        <v>365</v>
      </c>
      <c r="D14" s="490"/>
      <c r="E14" s="491" t="s">
        <v>408</v>
      </c>
      <c r="F14" s="492"/>
      <c r="G14" s="493" t="s">
        <v>366</v>
      </c>
      <c r="H14" s="494"/>
      <c r="I14" s="494"/>
      <c r="J14" s="494"/>
      <c r="K14" s="495"/>
      <c r="L14" s="496" t="s">
        <v>409</v>
      </c>
      <c r="M14" s="497"/>
      <c r="N14" s="497"/>
      <c r="O14" s="498"/>
      <c r="P14" s="121">
        <v>4</v>
      </c>
      <c r="Q14" s="122">
        <v>4</v>
      </c>
      <c r="R14" s="122"/>
      <c r="S14" s="122"/>
      <c r="T14" s="122">
        <v>4</v>
      </c>
      <c r="U14" s="122">
        <v>4</v>
      </c>
      <c r="V14" s="123">
        <v>4</v>
      </c>
      <c r="W14" s="121">
        <v>4</v>
      </c>
      <c r="X14" s="122">
        <v>4</v>
      </c>
      <c r="Y14" s="122"/>
      <c r="Z14" s="122"/>
      <c r="AA14" s="122">
        <v>4</v>
      </c>
      <c r="AB14" s="122">
        <v>4</v>
      </c>
      <c r="AC14" s="123">
        <v>4</v>
      </c>
      <c r="AD14" s="121">
        <v>4</v>
      </c>
      <c r="AE14" s="122">
        <v>4</v>
      </c>
      <c r="AF14" s="122"/>
      <c r="AG14" s="122"/>
      <c r="AH14" s="122">
        <v>4</v>
      </c>
      <c r="AI14" s="122">
        <v>4</v>
      </c>
      <c r="AJ14" s="123">
        <v>4</v>
      </c>
      <c r="AK14" s="121">
        <v>4</v>
      </c>
      <c r="AL14" s="122">
        <v>4</v>
      </c>
      <c r="AM14" s="122"/>
      <c r="AN14" s="122"/>
      <c r="AO14" s="122">
        <v>4</v>
      </c>
      <c r="AP14" s="122">
        <v>4</v>
      </c>
      <c r="AQ14" s="123">
        <v>4</v>
      </c>
      <c r="AR14" s="121">
        <v>4</v>
      </c>
      <c r="AS14" s="122">
        <v>4</v>
      </c>
      <c r="AT14" s="123"/>
      <c r="AU14" s="499">
        <f>IF($AZ$3="４週",SUM(P14:AQ14),IF($AZ$3="暦月",SUM(P14:AT14),""))</f>
        <v>88</v>
      </c>
      <c r="AV14" s="500"/>
      <c r="AW14" s="501">
        <f t="shared" ref="AW14:AW31" si="1">IF($AZ$3="４週",AU14/4,IF($AZ$3="暦月",AU14/($AZ$7/7),""))</f>
        <v>20.533333333333335</v>
      </c>
      <c r="AX14" s="502"/>
      <c r="AY14" s="469" t="s">
        <v>437</v>
      </c>
      <c r="AZ14" s="470"/>
      <c r="BA14" s="470"/>
      <c r="BB14" s="470"/>
      <c r="BC14" s="470"/>
      <c r="BD14" s="471"/>
    </row>
    <row r="15" spans="1:57" ht="36.75" customHeight="1" x14ac:dyDescent="0.15">
      <c r="A15" s="109"/>
      <c r="B15" s="124">
        <f t="shared" ref="B15:B30" si="2">B14+1</f>
        <v>2</v>
      </c>
      <c r="C15" s="472" t="s">
        <v>367</v>
      </c>
      <c r="D15" s="473"/>
      <c r="E15" s="474" t="s">
        <v>408</v>
      </c>
      <c r="F15" s="475"/>
      <c r="G15" s="476" t="s">
        <v>368</v>
      </c>
      <c r="H15" s="477"/>
      <c r="I15" s="477"/>
      <c r="J15" s="477"/>
      <c r="K15" s="478"/>
      <c r="L15" s="552" t="s">
        <v>409</v>
      </c>
      <c r="M15" s="553"/>
      <c r="N15" s="553"/>
      <c r="O15" s="554"/>
      <c r="P15" s="125">
        <v>4</v>
      </c>
      <c r="Q15" s="126">
        <v>4</v>
      </c>
      <c r="R15" s="126"/>
      <c r="S15" s="126"/>
      <c r="T15" s="126">
        <v>4</v>
      </c>
      <c r="U15" s="126">
        <v>4</v>
      </c>
      <c r="V15" s="127">
        <v>4</v>
      </c>
      <c r="W15" s="125">
        <v>4</v>
      </c>
      <c r="X15" s="126">
        <v>4</v>
      </c>
      <c r="Y15" s="126"/>
      <c r="Z15" s="126"/>
      <c r="AA15" s="126">
        <v>4</v>
      </c>
      <c r="AB15" s="126">
        <v>4</v>
      </c>
      <c r="AC15" s="127">
        <v>4</v>
      </c>
      <c r="AD15" s="125">
        <v>4</v>
      </c>
      <c r="AE15" s="126">
        <v>4</v>
      </c>
      <c r="AF15" s="126"/>
      <c r="AG15" s="126"/>
      <c r="AH15" s="126">
        <v>4</v>
      </c>
      <c r="AI15" s="126">
        <v>4</v>
      </c>
      <c r="AJ15" s="127">
        <v>4</v>
      </c>
      <c r="AK15" s="125">
        <v>4</v>
      </c>
      <c r="AL15" s="126">
        <v>4</v>
      </c>
      <c r="AM15" s="126"/>
      <c r="AN15" s="126"/>
      <c r="AO15" s="126">
        <v>4</v>
      </c>
      <c r="AP15" s="126">
        <v>4</v>
      </c>
      <c r="AQ15" s="127">
        <v>4</v>
      </c>
      <c r="AR15" s="125">
        <v>4</v>
      </c>
      <c r="AS15" s="126">
        <v>4</v>
      </c>
      <c r="AT15" s="127"/>
      <c r="AU15" s="482">
        <f>IF($AZ$3="４週",SUM(P15:AQ15),IF($AZ$3="暦月",SUM(P15:AT15),""))</f>
        <v>88</v>
      </c>
      <c r="AV15" s="483"/>
      <c r="AW15" s="484">
        <f t="shared" si="1"/>
        <v>20.533333333333335</v>
      </c>
      <c r="AX15" s="485"/>
      <c r="AY15" s="486" t="s">
        <v>442</v>
      </c>
      <c r="AZ15" s="487"/>
      <c r="BA15" s="487"/>
      <c r="BB15" s="487"/>
      <c r="BC15" s="487"/>
      <c r="BD15" s="488"/>
    </row>
    <row r="16" spans="1:57" ht="36.75" customHeight="1" x14ac:dyDescent="0.15">
      <c r="A16" s="109"/>
      <c r="B16" s="124">
        <f t="shared" si="2"/>
        <v>3</v>
      </c>
      <c r="C16" s="548" t="s">
        <v>367</v>
      </c>
      <c r="D16" s="549"/>
      <c r="E16" s="474" t="s">
        <v>440</v>
      </c>
      <c r="F16" s="475"/>
      <c r="G16" s="476" t="s">
        <v>368</v>
      </c>
      <c r="H16" s="477"/>
      <c r="I16" s="477"/>
      <c r="J16" s="477"/>
      <c r="K16" s="478"/>
      <c r="L16" s="479" t="s">
        <v>441</v>
      </c>
      <c r="M16" s="480"/>
      <c r="N16" s="480"/>
      <c r="O16" s="481"/>
      <c r="P16" s="125">
        <v>8</v>
      </c>
      <c r="Q16" s="126">
        <v>8</v>
      </c>
      <c r="R16" s="126"/>
      <c r="S16" s="126"/>
      <c r="T16" s="126">
        <v>8</v>
      </c>
      <c r="U16" s="126">
        <v>8</v>
      </c>
      <c r="V16" s="127">
        <v>8</v>
      </c>
      <c r="W16" s="125">
        <v>8</v>
      </c>
      <c r="X16" s="126">
        <v>8</v>
      </c>
      <c r="Y16" s="126"/>
      <c r="Z16" s="126"/>
      <c r="AA16" s="126">
        <v>8</v>
      </c>
      <c r="AB16" s="126">
        <v>8</v>
      </c>
      <c r="AC16" s="127">
        <v>8</v>
      </c>
      <c r="AD16" s="125">
        <v>8</v>
      </c>
      <c r="AE16" s="126">
        <v>8</v>
      </c>
      <c r="AF16" s="126"/>
      <c r="AG16" s="126"/>
      <c r="AH16" s="126">
        <v>8</v>
      </c>
      <c r="AI16" s="126">
        <v>8</v>
      </c>
      <c r="AJ16" s="127">
        <v>8</v>
      </c>
      <c r="AK16" s="125">
        <v>8</v>
      </c>
      <c r="AL16" s="126">
        <v>8</v>
      </c>
      <c r="AM16" s="126"/>
      <c r="AN16" s="126"/>
      <c r="AO16" s="126">
        <v>8</v>
      </c>
      <c r="AP16" s="126">
        <v>8</v>
      </c>
      <c r="AQ16" s="127">
        <v>8</v>
      </c>
      <c r="AR16" s="125">
        <v>8</v>
      </c>
      <c r="AS16" s="126">
        <v>8</v>
      </c>
      <c r="AT16" s="127"/>
      <c r="AU16" s="482">
        <f>IF($AZ$3="４週",SUM(P16:AQ16),IF($AZ$3="暦月",SUM(P16:AT16),""))</f>
        <v>176</v>
      </c>
      <c r="AV16" s="483"/>
      <c r="AW16" s="484">
        <f t="shared" ref="AW16" si="3">IF($AZ$3="４週",AU16/4,IF($AZ$3="暦月",AU16/($AZ$7/7),""))</f>
        <v>41.06666666666667</v>
      </c>
      <c r="AX16" s="485"/>
      <c r="AY16" s="486"/>
      <c r="AZ16" s="487"/>
      <c r="BA16" s="487"/>
      <c r="BB16" s="487"/>
      <c r="BC16" s="487"/>
      <c r="BD16" s="488"/>
    </row>
    <row r="17" spans="1:56" ht="36.75" customHeight="1" x14ac:dyDescent="0.15">
      <c r="A17" s="109"/>
      <c r="B17" s="124">
        <f>B16+1</f>
        <v>4</v>
      </c>
      <c r="C17" s="472" t="s">
        <v>367</v>
      </c>
      <c r="D17" s="473"/>
      <c r="E17" s="474" t="s">
        <v>408</v>
      </c>
      <c r="F17" s="475"/>
      <c r="G17" s="476" t="s">
        <v>369</v>
      </c>
      <c r="H17" s="477"/>
      <c r="I17" s="477"/>
      <c r="J17" s="477"/>
      <c r="K17" s="478"/>
      <c r="L17" s="479" t="s">
        <v>370</v>
      </c>
      <c r="M17" s="480"/>
      <c r="N17" s="480"/>
      <c r="O17" s="481"/>
      <c r="P17" s="125">
        <v>8</v>
      </c>
      <c r="Q17" s="126">
        <v>8</v>
      </c>
      <c r="R17" s="126"/>
      <c r="S17" s="126"/>
      <c r="T17" s="126">
        <v>8</v>
      </c>
      <c r="U17" s="126">
        <v>8</v>
      </c>
      <c r="V17" s="127">
        <v>8</v>
      </c>
      <c r="W17" s="125">
        <v>8</v>
      </c>
      <c r="X17" s="126">
        <v>8</v>
      </c>
      <c r="Y17" s="126"/>
      <c r="Z17" s="126"/>
      <c r="AA17" s="126">
        <v>8</v>
      </c>
      <c r="AB17" s="126">
        <v>8</v>
      </c>
      <c r="AC17" s="127">
        <v>8</v>
      </c>
      <c r="AD17" s="125">
        <v>8</v>
      </c>
      <c r="AE17" s="126">
        <v>8</v>
      </c>
      <c r="AF17" s="126"/>
      <c r="AG17" s="126"/>
      <c r="AH17" s="126">
        <v>8</v>
      </c>
      <c r="AI17" s="126">
        <v>8</v>
      </c>
      <c r="AJ17" s="127">
        <v>8</v>
      </c>
      <c r="AK17" s="125">
        <v>8</v>
      </c>
      <c r="AL17" s="126">
        <v>8</v>
      </c>
      <c r="AM17" s="126"/>
      <c r="AN17" s="126"/>
      <c r="AO17" s="126">
        <v>8</v>
      </c>
      <c r="AP17" s="126">
        <v>8</v>
      </c>
      <c r="AQ17" s="127">
        <v>8</v>
      </c>
      <c r="AR17" s="125">
        <v>8</v>
      </c>
      <c r="AS17" s="126">
        <v>8</v>
      </c>
      <c r="AT17" s="127"/>
      <c r="AU17" s="482">
        <f>IF($AZ$3="４週",SUM(P17:AQ17),IF($AZ$3="暦月",SUM(P17:AT17),""))</f>
        <v>176</v>
      </c>
      <c r="AV17" s="483"/>
      <c r="AW17" s="484">
        <f t="shared" si="1"/>
        <v>41.06666666666667</v>
      </c>
      <c r="AX17" s="485"/>
      <c r="AY17" s="486" t="s">
        <v>439</v>
      </c>
      <c r="AZ17" s="487"/>
      <c r="BA17" s="487"/>
      <c r="BB17" s="487"/>
      <c r="BC17" s="487"/>
      <c r="BD17" s="488"/>
    </row>
    <row r="18" spans="1:56" ht="36.75" customHeight="1" x14ac:dyDescent="0.15">
      <c r="A18" s="109"/>
      <c r="B18" s="124">
        <f t="shared" si="2"/>
        <v>5</v>
      </c>
      <c r="C18" s="472" t="s">
        <v>367</v>
      </c>
      <c r="D18" s="473"/>
      <c r="E18" s="474" t="s">
        <v>408</v>
      </c>
      <c r="F18" s="475"/>
      <c r="G18" s="476" t="s">
        <v>371</v>
      </c>
      <c r="H18" s="477"/>
      <c r="I18" s="477"/>
      <c r="J18" s="477"/>
      <c r="K18" s="478"/>
      <c r="L18" s="479" t="s">
        <v>372</v>
      </c>
      <c r="M18" s="480"/>
      <c r="N18" s="480"/>
      <c r="O18" s="481"/>
      <c r="P18" s="125">
        <v>8</v>
      </c>
      <c r="Q18" s="126">
        <v>8</v>
      </c>
      <c r="R18" s="126"/>
      <c r="S18" s="126"/>
      <c r="T18" s="126">
        <v>8</v>
      </c>
      <c r="U18" s="126">
        <v>8</v>
      </c>
      <c r="V18" s="127">
        <v>8</v>
      </c>
      <c r="W18" s="125">
        <v>8</v>
      </c>
      <c r="X18" s="126">
        <v>8</v>
      </c>
      <c r="Y18" s="126"/>
      <c r="Z18" s="126"/>
      <c r="AA18" s="126">
        <v>8</v>
      </c>
      <c r="AB18" s="126">
        <v>8</v>
      </c>
      <c r="AC18" s="127">
        <v>8</v>
      </c>
      <c r="AD18" s="125">
        <v>8</v>
      </c>
      <c r="AE18" s="126">
        <v>8</v>
      </c>
      <c r="AF18" s="126"/>
      <c r="AG18" s="126"/>
      <c r="AH18" s="126">
        <v>8</v>
      </c>
      <c r="AI18" s="126">
        <v>8</v>
      </c>
      <c r="AJ18" s="127">
        <v>8</v>
      </c>
      <c r="AK18" s="125">
        <v>8</v>
      </c>
      <c r="AL18" s="126">
        <v>8</v>
      </c>
      <c r="AM18" s="126"/>
      <c r="AN18" s="126"/>
      <c r="AO18" s="126">
        <v>8</v>
      </c>
      <c r="AP18" s="126">
        <v>8</v>
      </c>
      <c r="AQ18" s="127">
        <v>8</v>
      </c>
      <c r="AR18" s="125">
        <v>8</v>
      </c>
      <c r="AS18" s="126">
        <v>8</v>
      </c>
      <c r="AT18" s="127"/>
      <c r="AU18" s="482">
        <f>IF($AZ$3="４週",SUM(P18:AQ18),IF($AZ$3="暦月",SUM(P18:AT18),""))</f>
        <v>176</v>
      </c>
      <c r="AV18" s="483"/>
      <c r="AW18" s="484">
        <f t="shared" si="1"/>
        <v>41.06666666666667</v>
      </c>
      <c r="AX18" s="485"/>
      <c r="AY18" s="486" t="s">
        <v>439</v>
      </c>
      <c r="AZ18" s="487"/>
      <c r="BA18" s="487"/>
      <c r="BB18" s="487"/>
      <c r="BC18" s="487"/>
      <c r="BD18" s="488"/>
    </row>
    <row r="19" spans="1:56" ht="36.75" customHeight="1" x14ac:dyDescent="0.15">
      <c r="A19" s="109"/>
      <c r="B19" s="124">
        <f t="shared" si="2"/>
        <v>6</v>
      </c>
      <c r="C19" s="472" t="s">
        <v>367</v>
      </c>
      <c r="D19" s="473"/>
      <c r="E19" s="474" t="s">
        <v>410</v>
      </c>
      <c r="F19" s="475"/>
      <c r="G19" s="476" t="s">
        <v>373</v>
      </c>
      <c r="H19" s="477"/>
      <c r="I19" s="477"/>
      <c r="J19" s="477"/>
      <c r="K19" s="478"/>
      <c r="L19" s="479" t="s">
        <v>374</v>
      </c>
      <c r="M19" s="480"/>
      <c r="N19" s="480"/>
      <c r="O19" s="481"/>
      <c r="P19" s="125">
        <v>4</v>
      </c>
      <c r="Q19" s="126">
        <v>4</v>
      </c>
      <c r="R19" s="126"/>
      <c r="S19" s="126"/>
      <c r="T19" s="126">
        <v>4</v>
      </c>
      <c r="U19" s="126">
        <v>4</v>
      </c>
      <c r="V19" s="127">
        <v>4</v>
      </c>
      <c r="W19" s="125">
        <v>4</v>
      </c>
      <c r="X19" s="126">
        <v>4</v>
      </c>
      <c r="Y19" s="126"/>
      <c r="Z19" s="126"/>
      <c r="AA19" s="126">
        <v>4</v>
      </c>
      <c r="AB19" s="126">
        <v>4</v>
      </c>
      <c r="AC19" s="127">
        <v>4</v>
      </c>
      <c r="AD19" s="125">
        <v>4</v>
      </c>
      <c r="AE19" s="126">
        <v>4</v>
      </c>
      <c r="AF19" s="126"/>
      <c r="AG19" s="126"/>
      <c r="AH19" s="126">
        <v>4</v>
      </c>
      <c r="AI19" s="126">
        <v>4</v>
      </c>
      <c r="AJ19" s="127">
        <v>4</v>
      </c>
      <c r="AK19" s="125">
        <v>4</v>
      </c>
      <c r="AL19" s="126">
        <v>4</v>
      </c>
      <c r="AM19" s="126"/>
      <c r="AN19" s="126"/>
      <c r="AO19" s="126">
        <v>4</v>
      </c>
      <c r="AP19" s="126">
        <v>4</v>
      </c>
      <c r="AQ19" s="127">
        <v>4</v>
      </c>
      <c r="AR19" s="125">
        <v>4</v>
      </c>
      <c r="AS19" s="126">
        <v>4</v>
      </c>
      <c r="AT19" s="127"/>
      <c r="AU19" s="482">
        <f t="shared" ref="AU19:AU31" si="4">IF($AZ$3="４週",SUM(P19:AQ19),IF($AZ$3="暦月",SUM(P19:AT19),""))</f>
        <v>88</v>
      </c>
      <c r="AV19" s="483"/>
      <c r="AW19" s="484">
        <f t="shared" si="1"/>
        <v>20.533333333333335</v>
      </c>
      <c r="AX19" s="485"/>
      <c r="AY19" s="486" t="s">
        <v>439</v>
      </c>
      <c r="AZ19" s="487"/>
      <c r="BA19" s="487"/>
      <c r="BB19" s="487"/>
      <c r="BC19" s="487"/>
      <c r="BD19" s="488"/>
    </row>
    <row r="20" spans="1:56" ht="36.75" customHeight="1" x14ac:dyDescent="0.15">
      <c r="A20" s="109"/>
      <c r="B20" s="124">
        <f t="shared" si="2"/>
        <v>7</v>
      </c>
      <c r="C20" s="472"/>
      <c r="D20" s="473"/>
      <c r="E20" s="474"/>
      <c r="F20" s="475"/>
      <c r="G20" s="476"/>
      <c r="H20" s="477"/>
      <c r="I20" s="477"/>
      <c r="J20" s="477"/>
      <c r="K20" s="478"/>
      <c r="L20" s="479"/>
      <c r="M20" s="480"/>
      <c r="N20" s="480"/>
      <c r="O20" s="481"/>
      <c r="P20" s="125"/>
      <c r="Q20" s="126"/>
      <c r="R20" s="126"/>
      <c r="S20" s="126"/>
      <c r="T20" s="126"/>
      <c r="U20" s="126"/>
      <c r="V20" s="127"/>
      <c r="W20" s="125"/>
      <c r="X20" s="126"/>
      <c r="Y20" s="126"/>
      <c r="Z20" s="126"/>
      <c r="AA20" s="126"/>
      <c r="AB20" s="126"/>
      <c r="AC20" s="127"/>
      <c r="AD20" s="125"/>
      <c r="AE20" s="126"/>
      <c r="AF20" s="126"/>
      <c r="AG20" s="126"/>
      <c r="AH20" s="126"/>
      <c r="AI20" s="126"/>
      <c r="AJ20" s="127"/>
      <c r="AK20" s="125"/>
      <c r="AL20" s="126"/>
      <c r="AM20" s="126"/>
      <c r="AN20" s="126"/>
      <c r="AO20" s="126"/>
      <c r="AP20" s="126"/>
      <c r="AQ20" s="127"/>
      <c r="AR20" s="125"/>
      <c r="AS20" s="126"/>
      <c r="AT20" s="127"/>
      <c r="AU20" s="482">
        <f t="shared" si="4"/>
        <v>0</v>
      </c>
      <c r="AV20" s="483"/>
      <c r="AW20" s="484">
        <f t="shared" si="1"/>
        <v>0</v>
      </c>
      <c r="AX20" s="485"/>
      <c r="AY20" s="486"/>
      <c r="AZ20" s="487"/>
      <c r="BA20" s="487"/>
      <c r="BB20" s="487"/>
      <c r="BC20" s="487"/>
      <c r="BD20" s="488"/>
    </row>
    <row r="21" spans="1:56" ht="36.75" customHeight="1" x14ac:dyDescent="0.15">
      <c r="A21" s="109"/>
      <c r="B21" s="124">
        <f t="shared" si="2"/>
        <v>8</v>
      </c>
      <c r="C21" s="472"/>
      <c r="D21" s="473"/>
      <c r="E21" s="474"/>
      <c r="F21" s="475"/>
      <c r="G21" s="476"/>
      <c r="H21" s="477"/>
      <c r="I21" s="477"/>
      <c r="J21" s="477"/>
      <c r="K21" s="478"/>
      <c r="L21" s="479"/>
      <c r="M21" s="480"/>
      <c r="N21" s="480"/>
      <c r="O21" s="481"/>
      <c r="P21" s="125"/>
      <c r="Q21" s="126"/>
      <c r="R21" s="126"/>
      <c r="S21" s="126"/>
      <c r="T21" s="126"/>
      <c r="U21" s="126"/>
      <c r="V21" s="127"/>
      <c r="W21" s="125"/>
      <c r="X21" s="126"/>
      <c r="Y21" s="126"/>
      <c r="Z21" s="126"/>
      <c r="AA21" s="126"/>
      <c r="AB21" s="126"/>
      <c r="AC21" s="127"/>
      <c r="AD21" s="125"/>
      <c r="AE21" s="126"/>
      <c r="AF21" s="126"/>
      <c r="AG21" s="126"/>
      <c r="AH21" s="126"/>
      <c r="AI21" s="126"/>
      <c r="AJ21" s="127"/>
      <c r="AK21" s="125"/>
      <c r="AL21" s="126"/>
      <c r="AM21" s="126"/>
      <c r="AN21" s="126"/>
      <c r="AO21" s="126"/>
      <c r="AP21" s="126"/>
      <c r="AQ21" s="127"/>
      <c r="AR21" s="125"/>
      <c r="AS21" s="126"/>
      <c r="AT21" s="127"/>
      <c r="AU21" s="482">
        <f>IF($AZ$3="４週",SUM(P21:AQ21),IF($AZ$3="暦月",SUM(P21:AT21),""))</f>
        <v>0</v>
      </c>
      <c r="AV21" s="483"/>
      <c r="AW21" s="484">
        <f t="shared" si="1"/>
        <v>0</v>
      </c>
      <c r="AX21" s="485"/>
      <c r="AY21" s="486"/>
      <c r="AZ21" s="487"/>
      <c r="BA21" s="487"/>
      <c r="BB21" s="487"/>
      <c r="BC21" s="487"/>
      <c r="BD21" s="488"/>
    </row>
    <row r="22" spans="1:56" ht="36.75" customHeight="1" x14ac:dyDescent="0.15">
      <c r="A22" s="109"/>
      <c r="B22" s="124">
        <f t="shared" si="2"/>
        <v>9</v>
      </c>
      <c r="C22" s="472"/>
      <c r="D22" s="473"/>
      <c r="E22" s="474"/>
      <c r="F22" s="475"/>
      <c r="G22" s="476"/>
      <c r="H22" s="477"/>
      <c r="I22" s="477"/>
      <c r="J22" s="477"/>
      <c r="K22" s="478"/>
      <c r="L22" s="479"/>
      <c r="M22" s="480"/>
      <c r="N22" s="480"/>
      <c r="O22" s="481"/>
      <c r="P22" s="125"/>
      <c r="Q22" s="126"/>
      <c r="R22" s="126"/>
      <c r="S22" s="126"/>
      <c r="T22" s="126"/>
      <c r="U22" s="126"/>
      <c r="V22" s="127"/>
      <c r="W22" s="125"/>
      <c r="X22" s="126"/>
      <c r="Y22" s="126"/>
      <c r="Z22" s="126"/>
      <c r="AA22" s="126"/>
      <c r="AB22" s="126"/>
      <c r="AC22" s="127"/>
      <c r="AD22" s="125"/>
      <c r="AE22" s="126"/>
      <c r="AF22" s="126"/>
      <c r="AG22" s="126"/>
      <c r="AH22" s="126"/>
      <c r="AI22" s="126"/>
      <c r="AJ22" s="127"/>
      <c r="AK22" s="125"/>
      <c r="AL22" s="126"/>
      <c r="AM22" s="126"/>
      <c r="AN22" s="126"/>
      <c r="AO22" s="126"/>
      <c r="AP22" s="126"/>
      <c r="AQ22" s="127"/>
      <c r="AR22" s="125"/>
      <c r="AS22" s="126"/>
      <c r="AT22" s="127"/>
      <c r="AU22" s="482">
        <f t="shared" si="4"/>
        <v>0</v>
      </c>
      <c r="AV22" s="483"/>
      <c r="AW22" s="484">
        <f t="shared" si="1"/>
        <v>0</v>
      </c>
      <c r="AX22" s="485"/>
      <c r="AY22" s="486"/>
      <c r="AZ22" s="487"/>
      <c r="BA22" s="487"/>
      <c r="BB22" s="487"/>
      <c r="BC22" s="487"/>
      <c r="BD22" s="488"/>
    </row>
    <row r="23" spans="1:56" ht="36.75" customHeight="1" x14ac:dyDescent="0.15">
      <c r="A23" s="109"/>
      <c r="B23" s="124">
        <f t="shared" si="2"/>
        <v>10</v>
      </c>
      <c r="C23" s="472"/>
      <c r="D23" s="473"/>
      <c r="E23" s="474"/>
      <c r="F23" s="475"/>
      <c r="G23" s="476"/>
      <c r="H23" s="477"/>
      <c r="I23" s="477"/>
      <c r="J23" s="477"/>
      <c r="K23" s="478"/>
      <c r="L23" s="479"/>
      <c r="M23" s="480"/>
      <c r="N23" s="480"/>
      <c r="O23" s="481"/>
      <c r="P23" s="125"/>
      <c r="Q23" s="126"/>
      <c r="R23" s="126"/>
      <c r="S23" s="126"/>
      <c r="T23" s="126"/>
      <c r="U23" s="126"/>
      <c r="V23" s="127"/>
      <c r="W23" s="125"/>
      <c r="X23" s="126"/>
      <c r="Y23" s="126"/>
      <c r="Z23" s="126"/>
      <c r="AA23" s="126"/>
      <c r="AB23" s="126"/>
      <c r="AC23" s="127"/>
      <c r="AD23" s="125"/>
      <c r="AE23" s="126"/>
      <c r="AF23" s="126"/>
      <c r="AG23" s="126"/>
      <c r="AH23" s="126"/>
      <c r="AI23" s="126"/>
      <c r="AJ23" s="127"/>
      <c r="AK23" s="125"/>
      <c r="AL23" s="126"/>
      <c r="AM23" s="126"/>
      <c r="AN23" s="126"/>
      <c r="AO23" s="126"/>
      <c r="AP23" s="126"/>
      <c r="AQ23" s="127"/>
      <c r="AR23" s="125"/>
      <c r="AS23" s="126"/>
      <c r="AT23" s="127"/>
      <c r="AU23" s="482">
        <f t="shared" si="4"/>
        <v>0</v>
      </c>
      <c r="AV23" s="483"/>
      <c r="AW23" s="484">
        <f t="shared" si="1"/>
        <v>0</v>
      </c>
      <c r="AX23" s="485"/>
      <c r="AY23" s="486"/>
      <c r="AZ23" s="487"/>
      <c r="BA23" s="487"/>
      <c r="BB23" s="487"/>
      <c r="BC23" s="487"/>
      <c r="BD23" s="488"/>
    </row>
    <row r="24" spans="1:56" ht="36.75" customHeight="1" x14ac:dyDescent="0.15">
      <c r="A24" s="109"/>
      <c r="B24" s="124">
        <f t="shared" si="2"/>
        <v>11</v>
      </c>
      <c r="C24" s="472"/>
      <c r="D24" s="473"/>
      <c r="E24" s="474"/>
      <c r="F24" s="475"/>
      <c r="G24" s="476"/>
      <c r="H24" s="477"/>
      <c r="I24" s="477"/>
      <c r="J24" s="477"/>
      <c r="K24" s="478"/>
      <c r="L24" s="479"/>
      <c r="M24" s="480"/>
      <c r="N24" s="480"/>
      <c r="O24" s="481"/>
      <c r="P24" s="125"/>
      <c r="Q24" s="126"/>
      <c r="R24" s="126"/>
      <c r="S24" s="126"/>
      <c r="T24" s="126"/>
      <c r="U24" s="126"/>
      <c r="V24" s="127"/>
      <c r="W24" s="125"/>
      <c r="X24" s="126"/>
      <c r="Y24" s="126"/>
      <c r="Z24" s="126"/>
      <c r="AA24" s="126"/>
      <c r="AB24" s="126"/>
      <c r="AC24" s="127"/>
      <c r="AD24" s="125"/>
      <c r="AE24" s="126"/>
      <c r="AF24" s="126"/>
      <c r="AG24" s="126"/>
      <c r="AH24" s="126"/>
      <c r="AI24" s="126"/>
      <c r="AJ24" s="127"/>
      <c r="AK24" s="125"/>
      <c r="AL24" s="126"/>
      <c r="AM24" s="126"/>
      <c r="AN24" s="126"/>
      <c r="AO24" s="126"/>
      <c r="AP24" s="126"/>
      <c r="AQ24" s="127"/>
      <c r="AR24" s="125"/>
      <c r="AS24" s="126"/>
      <c r="AT24" s="127"/>
      <c r="AU24" s="482">
        <f t="shared" si="4"/>
        <v>0</v>
      </c>
      <c r="AV24" s="483"/>
      <c r="AW24" s="484">
        <f t="shared" si="1"/>
        <v>0</v>
      </c>
      <c r="AX24" s="485"/>
      <c r="AY24" s="486"/>
      <c r="AZ24" s="487"/>
      <c r="BA24" s="487"/>
      <c r="BB24" s="487"/>
      <c r="BC24" s="487"/>
      <c r="BD24" s="488"/>
    </row>
    <row r="25" spans="1:56" ht="36.75" customHeight="1" x14ac:dyDescent="0.15">
      <c r="A25" s="109"/>
      <c r="B25" s="124">
        <f t="shared" si="2"/>
        <v>12</v>
      </c>
      <c r="C25" s="472"/>
      <c r="D25" s="473"/>
      <c r="E25" s="474"/>
      <c r="F25" s="475"/>
      <c r="G25" s="476"/>
      <c r="H25" s="477"/>
      <c r="I25" s="477"/>
      <c r="J25" s="477"/>
      <c r="K25" s="478"/>
      <c r="L25" s="479"/>
      <c r="M25" s="480"/>
      <c r="N25" s="480"/>
      <c r="O25" s="481"/>
      <c r="P25" s="125"/>
      <c r="Q25" s="126"/>
      <c r="R25" s="126"/>
      <c r="S25" s="126"/>
      <c r="T25" s="126"/>
      <c r="U25" s="126"/>
      <c r="V25" s="127"/>
      <c r="W25" s="125"/>
      <c r="X25" s="126"/>
      <c r="Y25" s="126"/>
      <c r="Z25" s="126"/>
      <c r="AA25" s="126"/>
      <c r="AB25" s="126"/>
      <c r="AC25" s="127"/>
      <c r="AD25" s="125"/>
      <c r="AE25" s="126"/>
      <c r="AF25" s="126"/>
      <c r="AG25" s="126"/>
      <c r="AH25" s="126"/>
      <c r="AI25" s="126"/>
      <c r="AJ25" s="127"/>
      <c r="AK25" s="125"/>
      <c r="AL25" s="126"/>
      <c r="AM25" s="126"/>
      <c r="AN25" s="126"/>
      <c r="AO25" s="126"/>
      <c r="AP25" s="126"/>
      <c r="AQ25" s="127"/>
      <c r="AR25" s="125"/>
      <c r="AS25" s="126"/>
      <c r="AT25" s="127"/>
      <c r="AU25" s="482">
        <f t="shared" si="4"/>
        <v>0</v>
      </c>
      <c r="AV25" s="483"/>
      <c r="AW25" s="484">
        <f t="shared" si="1"/>
        <v>0</v>
      </c>
      <c r="AX25" s="485"/>
      <c r="AY25" s="486"/>
      <c r="AZ25" s="487"/>
      <c r="BA25" s="487"/>
      <c r="BB25" s="487"/>
      <c r="BC25" s="487"/>
      <c r="BD25" s="488"/>
    </row>
    <row r="26" spans="1:56" ht="36.75" customHeight="1" x14ac:dyDescent="0.15">
      <c r="A26" s="109"/>
      <c r="B26" s="124">
        <f t="shared" si="2"/>
        <v>13</v>
      </c>
      <c r="C26" s="472"/>
      <c r="D26" s="473"/>
      <c r="E26" s="474"/>
      <c r="F26" s="475"/>
      <c r="G26" s="476"/>
      <c r="H26" s="477"/>
      <c r="I26" s="477"/>
      <c r="J26" s="477"/>
      <c r="K26" s="478"/>
      <c r="L26" s="479"/>
      <c r="M26" s="480"/>
      <c r="N26" s="480"/>
      <c r="O26" s="481"/>
      <c r="P26" s="125"/>
      <c r="Q26" s="126"/>
      <c r="R26" s="126"/>
      <c r="S26" s="126"/>
      <c r="T26" s="126"/>
      <c r="U26" s="126"/>
      <c r="V26" s="127"/>
      <c r="W26" s="125"/>
      <c r="X26" s="126"/>
      <c r="Y26" s="126"/>
      <c r="Z26" s="126"/>
      <c r="AA26" s="126"/>
      <c r="AB26" s="126"/>
      <c r="AC26" s="127"/>
      <c r="AD26" s="125"/>
      <c r="AE26" s="126"/>
      <c r="AF26" s="126"/>
      <c r="AG26" s="126"/>
      <c r="AH26" s="126"/>
      <c r="AI26" s="126"/>
      <c r="AJ26" s="127"/>
      <c r="AK26" s="125"/>
      <c r="AL26" s="126"/>
      <c r="AM26" s="126"/>
      <c r="AN26" s="126"/>
      <c r="AO26" s="126"/>
      <c r="AP26" s="126"/>
      <c r="AQ26" s="127"/>
      <c r="AR26" s="125"/>
      <c r="AS26" s="126"/>
      <c r="AT26" s="127"/>
      <c r="AU26" s="482">
        <f t="shared" si="4"/>
        <v>0</v>
      </c>
      <c r="AV26" s="483"/>
      <c r="AW26" s="484">
        <f t="shared" si="1"/>
        <v>0</v>
      </c>
      <c r="AX26" s="485"/>
      <c r="AY26" s="486"/>
      <c r="AZ26" s="487"/>
      <c r="BA26" s="487"/>
      <c r="BB26" s="487"/>
      <c r="BC26" s="487"/>
      <c r="BD26" s="488"/>
    </row>
    <row r="27" spans="1:56" ht="36.75" customHeight="1" x14ac:dyDescent="0.15">
      <c r="A27" s="109"/>
      <c r="B27" s="124">
        <f t="shared" si="2"/>
        <v>14</v>
      </c>
      <c r="C27" s="472"/>
      <c r="D27" s="473"/>
      <c r="E27" s="474"/>
      <c r="F27" s="475"/>
      <c r="G27" s="476"/>
      <c r="H27" s="477"/>
      <c r="I27" s="477"/>
      <c r="J27" s="477"/>
      <c r="K27" s="478"/>
      <c r="L27" s="479"/>
      <c r="M27" s="480"/>
      <c r="N27" s="480"/>
      <c r="O27" s="481"/>
      <c r="P27" s="125"/>
      <c r="Q27" s="126"/>
      <c r="R27" s="126"/>
      <c r="S27" s="126"/>
      <c r="T27" s="126"/>
      <c r="U27" s="126"/>
      <c r="V27" s="127"/>
      <c r="W27" s="125"/>
      <c r="X27" s="126"/>
      <c r="Y27" s="126"/>
      <c r="Z27" s="126"/>
      <c r="AA27" s="126"/>
      <c r="AB27" s="126"/>
      <c r="AC27" s="127"/>
      <c r="AD27" s="125"/>
      <c r="AE27" s="126"/>
      <c r="AF27" s="126"/>
      <c r="AG27" s="126"/>
      <c r="AH27" s="126"/>
      <c r="AI27" s="126"/>
      <c r="AJ27" s="127"/>
      <c r="AK27" s="125"/>
      <c r="AL27" s="126"/>
      <c r="AM27" s="126"/>
      <c r="AN27" s="126"/>
      <c r="AO27" s="126"/>
      <c r="AP27" s="126"/>
      <c r="AQ27" s="127"/>
      <c r="AR27" s="125"/>
      <c r="AS27" s="126"/>
      <c r="AT27" s="127"/>
      <c r="AU27" s="482">
        <f t="shared" si="4"/>
        <v>0</v>
      </c>
      <c r="AV27" s="483"/>
      <c r="AW27" s="484">
        <f t="shared" si="1"/>
        <v>0</v>
      </c>
      <c r="AX27" s="485"/>
      <c r="AY27" s="486"/>
      <c r="AZ27" s="487"/>
      <c r="BA27" s="487"/>
      <c r="BB27" s="487"/>
      <c r="BC27" s="487"/>
      <c r="BD27" s="488"/>
    </row>
    <row r="28" spans="1:56" ht="36.75" customHeight="1" x14ac:dyDescent="0.15">
      <c r="A28" s="109"/>
      <c r="B28" s="124">
        <f t="shared" si="2"/>
        <v>15</v>
      </c>
      <c r="C28" s="472"/>
      <c r="D28" s="473"/>
      <c r="E28" s="474"/>
      <c r="F28" s="475"/>
      <c r="G28" s="476"/>
      <c r="H28" s="477"/>
      <c r="I28" s="477"/>
      <c r="J28" s="477"/>
      <c r="K28" s="478"/>
      <c r="L28" s="479"/>
      <c r="M28" s="480"/>
      <c r="N28" s="480"/>
      <c r="O28" s="481"/>
      <c r="P28" s="125"/>
      <c r="Q28" s="126"/>
      <c r="R28" s="126"/>
      <c r="S28" s="126"/>
      <c r="T28" s="126"/>
      <c r="U28" s="126"/>
      <c r="V28" s="127"/>
      <c r="W28" s="125"/>
      <c r="X28" s="126"/>
      <c r="Y28" s="126"/>
      <c r="Z28" s="126"/>
      <c r="AA28" s="126"/>
      <c r="AB28" s="126"/>
      <c r="AC28" s="127"/>
      <c r="AD28" s="125"/>
      <c r="AE28" s="126"/>
      <c r="AF28" s="126"/>
      <c r="AG28" s="126"/>
      <c r="AH28" s="126"/>
      <c r="AI28" s="126"/>
      <c r="AJ28" s="127"/>
      <c r="AK28" s="125"/>
      <c r="AL28" s="126"/>
      <c r="AM28" s="126"/>
      <c r="AN28" s="126"/>
      <c r="AO28" s="126"/>
      <c r="AP28" s="126"/>
      <c r="AQ28" s="127"/>
      <c r="AR28" s="125"/>
      <c r="AS28" s="126"/>
      <c r="AT28" s="127"/>
      <c r="AU28" s="482">
        <f t="shared" si="4"/>
        <v>0</v>
      </c>
      <c r="AV28" s="483"/>
      <c r="AW28" s="484">
        <f t="shared" si="1"/>
        <v>0</v>
      </c>
      <c r="AX28" s="485"/>
      <c r="AY28" s="486"/>
      <c r="AZ28" s="487"/>
      <c r="BA28" s="487"/>
      <c r="BB28" s="487"/>
      <c r="BC28" s="487"/>
      <c r="BD28" s="488"/>
    </row>
    <row r="29" spans="1:56" ht="36.75" customHeight="1" x14ac:dyDescent="0.15">
      <c r="A29" s="109"/>
      <c r="B29" s="124">
        <f t="shared" si="2"/>
        <v>16</v>
      </c>
      <c r="C29" s="472"/>
      <c r="D29" s="473"/>
      <c r="E29" s="474"/>
      <c r="F29" s="475"/>
      <c r="G29" s="476"/>
      <c r="H29" s="477"/>
      <c r="I29" s="477"/>
      <c r="J29" s="477"/>
      <c r="K29" s="478"/>
      <c r="L29" s="479"/>
      <c r="M29" s="480"/>
      <c r="N29" s="480"/>
      <c r="O29" s="481"/>
      <c r="P29" s="125"/>
      <c r="Q29" s="126"/>
      <c r="R29" s="126"/>
      <c r="S29" s="126"/>
      <c r="T29" s="126"/>
      <c r="U29" s="126"/>
      <c r="V29" s="127"/>
      <c r="W29" s="125"/>
      <c r="X29" s="126"/>
      <c r="Y29" s="126"/>
      <c r="Z29" s="126"/>
      <c r="AA29" s="126"/>
      <c r="AB29" s="126"/>
      <c r="AC29" s="127"/>
      <c r="AD29" s="125"/>
      <c r="AE29" s="126"/>
      <c r="AF29" s="126"/>
      <c r="AG29" s="126"/>
      <c r="AH29" s="126"/>
      <c r="AI29" s="126"/>
      <c r="AJ29" s="127"/>
      <c r="AK29" s="125"/>
      <c r="AL29" s="126"/>
      <c r="AM29" s="126"/>
      <c r="AN29" s="126"/>
      <c r="AO29" s="126"/>
      <c r="AP29" s="126"/>
      <c r="AQ29" s="127"/>
      <c r="AR29" s="125"/>
      <c r="AS29" s="126"/>
      <c r="AT29" s="127"/>
      <c r="AU29" s="482">
        <f t="shared" si="4"/>
        <v>0</v>
      </c>
      <c r="AV29" s="483"/>
      <c r="AW29" s="484">
        <f t="shared" si="1"/>
        <v>0</v>
      </c>
      <c r="AX29" s="485"/>
      <c r="AY29" s="486"/>
      <c r="AZ29" s="487"/>
      <c r="BA29" s="487"/>
      <c r="BB29" s="487"/>
      <c r="BC29" s="487"/>
      <c r="BD29" s="488"/>
    </row>
    <row r="30" spans="1:56" ht="36.75" customHeight="1" x14ac:dyDescent="0.15">
      <c r="A30" s="109"/>
      <c r="B30" s="124">
        <f t="shared" si="2"/>
        <v>17</v>
      </c>
      <c r="C30" s="472"/>
      <c r="D30" s="473"/>
      <c r="E30" s="474"/>
      <c r="F30" s="475"/>
      <c r="G30" s="476"/>
      <c r="H30" s="477"/>
      <c r="I30" s="477"/>
      <c r="J30" s="477"/>
      <c r="K30" s="478"/>
      <c r="L30" s="479"/>
      <c r="M30" s="480"/>
      <c r="N30" s="480"/>
      <c r="O30" s="481"/>
      <c r="P30" s="125"/>
      <c r="Q30" s="126"/>
      <c r="R30" s="126"/>
      <c r="S30" s="126"/>
      <c r="T30" s="126"/>
      <c r="U30" s="126"/>
      <c r="V30" s="127"/>
      <c r="W30" s="125"/>
      <c r="X30" s="126"/>
      <c r="Y30" s="126"/>
      <c r="Z30" s="126"/>
      <c r="AA30" s="126"/>
      <c r="AB30" s="126"/>
      <c r="AC30" s="127"/>
      <c r="AD30" s="125"/>
      <c r="AE30" s="126"/>
      <c r="AF30" s="126"/>
      <c r="AG30" s="126"/>
      <c r="AH30" s="126"/>
      <c r="AI30" s="126"/>
      <c r="AJ30" s="127"/>
      <c r="AK30" s="125"/>
      <c r="AL30" s="126"/>
      <c r="AM30" s="126"/>
      <c r="AN30" s="126"/>
      <c r="AO30" s="126"/>
      <c r="AP30" s="126"/>
      <c r="AQ30" s="127"/>
      <c r="AR30" s="125"/>
      <c r="AS30" s="126"/>
      <c r="AT30" s="127"/>
      <c r="AU30" s="482">
        <f t="shared" si="4"/>
        <v>0</v>
      </c>
      <c r="AV30" s="483"/>
      <c r="AW30" s="484">
        <f t="shared" si="1"/>
        <v>0</v>
      </c>
      <c r="AX30" s="485"/>
      <c r="AY30" s="486"/>
      <c r="AZ30" s="487"/>
      <c r="BA30" s="487"/>
      <c r="BB30" s="487"/>
      <c r="BC30" s="487"/>
      <c r="BD30" s="488"/>
    </row>
    <row r="31" spans="1:56" ht="36.75" customHeight="1" thickBot="1" x14ac:dyDescent="0.2">
      <c r="A31" s="109"/>
      <c r="B31" s="128">
        <f>B30+1</f>
        <v>18</v>
      </c>
      <c r="C31" s="503"/>
      <c r="D31" s="504"/>
      <c r="E31" s="505"/>
      <c r="F31" s="506"/>
      <c r="G31" s="507"/>
      <c r="H31" s="508"/>
      <c r="I31" s="508"/>
      <c r="J31" s="508"/>
      <c r="K31" s="509"/>
      <c r="L31" s="510"/>
      <c r="M31" s="511"/>
      <c r="N31" s="511"/>
      <c r="O31" s="512"/>
      <c r="P31" s="129"/>
      <c r="Q31" s="130"/>
      <c r="R31" s="130"/>
      <c r="S31" s="130"/>
      <c r="T31" s="130"/>
      <c r="U31" s="130"/>
      <c r="V31" s="131"/>
      <c r="W31" s="129"/>
      <c r="X31" s="130"/>
      <c r="Y31" s="130"/>
      <c r="Z31" s="130"/>
      <c r="AA31" s="130"/>
      <c r="AB31" s="130"/>
      <c r="AC31" s="131"/>
      <c r="AD31" s="129"/>
      <c r="AE31" s="130"/>
      <c r="AF31" s="130"/>
      <c r="AG31" s="130"/>
      <c r="AH31" s="130"/>
      <c r="AI31" s="130"/>
      <c r="AJ31" s="131"/>
      <c r="AK31" s="129"/>
      <c r="AL31" s="130"/>
      <c r="AM31" s="130"/>
      <c r="AN31" s="130"/>
      <c r="AO31" s="130"/>
      <c r="AP31" s="130"/>
      <c r="AQ31" s="131"/>
      <c r="AR31" s="129"/>
      <c r="AS31" s="130"/>
      <c r="AT31" s="131"/>
      <c r="AU31" s="513">
        <f t="shared" si="4"/>
        <v>0</v>
      </c>
      <c r="AV31" s="514"/>
      <c r="AW31" s="515">
        <f t="shared" si="1"/>
        <v>0</v>
      </c>
      <c r="AX31" s="516"/>
      <c r="AY31" s="517"/>
      <c r="AZ31" s="518"/>
      <c r="BA31" s="518"/>
      <c r="BB31" s="518"/>
      <c r="BC31" s="518"/>
      <c r="BD31" s="519"/>
    </row>
    <row r="32" spans="1:56" ht="20.25" customHeight="1" x14ac:dyDescent="0.15">
      <c r="A32" s="109"/>
      <c r="B32" s="109"/>
      <c r="C32" s="132"/>
      <c r="D32" s="133"/>
      <c r="E32" s="134"/>
      <c r="F32" s="109"/>
      <c r="G32" s="109"/>
      <c r="H32" s="109"/>
      <c r="I32" s="109"/>
      <c r="J32" s="109"/>
      <c r="K32" s="109"/>
      <c r="L32" s="109"/>
      <c r="M32" s="109"/>
      <c r="N32" s="109"/>
      <c r="O32" s="109"/>
      <c r="P32" s="109"/>
      <c r="Q32" s="109"/>
      <c r="R32" s="109"/>
      <c r="S32" s="109"/>
      <c r="T32" s="109"/>
      <c r="U32" s="109"/>
      <c r="V32" s="109"/>
      <c r="W32" s="109"/>
      <c r="X32" s="109"/>
      <c r="Y32" s="109"/>
      <c r="Z32" s="109"/>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row>
    <row r="33" spans="1:56" ht="20.25" customHeight="1" x14ac:dyDescent="0.15">
      <c r="A33" s="109"/>
      <c r="B33" s="101" t="s">
        <v>375</v>
      </c>
      <c r="C33" s="101"/>
      <c r="D33" s="101"/>
      <c r="E33" s="101"/>
      <c r="F33" s="101"/>
      <c r="G33" s="101"/>
      <c r="H33" s="101"/>
      <c r="I33" s="101"/>
      <c r="J33" s="101"/>
      <c r="K33" s="101"/>
      <c r="L33" s="108"/>
      <c r="M33" s="101"/>
      <c r="N33" s="101"/>
      <c r="O33" s="101"/>
      <c r="P33" s="101"/>
      <c r="Q33" s="101"/>
      <c r="R33" s="101"/>
      <c r="S33" s="101"/>
      <c r="T33" s="101" t="s">
        <v>376</v>
      </c>
      <c r="U33" s="101"/>
      <c r="V33" s="101"/>
      <c r="W33" s="101"/>
      <c r="X33" s="101"/>
      <c r="Y33" s="101"/>
      <c r="Z33" s="136"/>
      <c r="AA33" s="109"/>
      <c r="AB33" s="109"/>
      <c r="AC33" s="109"/>
      <c r="AD33" s="109"/>
      <c r="AE33" s="109"/>
      <c r="AF33" s="109"/>
      <c r="AG33" s="109"/>
      <c r="AH33" s="109"/>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row>
    <row r="34" spans="1:56" ht="20.25" customHeight="1" x14ac:dyDescent="0.15">
      <c r="A34" s="109"/>
      <c r="B34" s="101"/>
      <c r="C34" s="529" t="s">
        <v>377</v>
      </c>
      <c r="D34" s="529"/>
      <c r="E34" s="529" t="s">
        <v>378</v>
      </c>
      <c r="F34" s="529"/>
      <c r="G34" s="529"/>
      <c r="H34" s="529"/>
      <c r="I34" s="101"/>
      <c r="J34" s="531" t="s">
        <v>379</v>
      </c>
      <c r="K34" s="531"/>
      <c r="L34" s="531"/>
      <c r="M34" s="531"/>
      <c r="N34" s="101"/>
      <c r="O34" s="101"/>
      <c r="P34" s="137" t="s">
        <v>380</v>
      </c>
      <c r="Q34" s="137"/>
      <c r="R34" s="101"/>
      <c r="S34" s="101"/>
      <c r="T34" s="520" t="s">
        <v>381</v>
      </c>
      <c r="U34" s="522"/>
      <c r="V34" s="520" t="s">
        <v>382</v>
      </c>
      <c r="W34" s="521"/>
      <c r="X34" s="521"/>
      <c r="Y34" s="522"/>
      <c r="Z34" s="136"/>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row>
    <row r="35" spans="1:56" ht="20.25" customHeight="1" x14ac:dyDescent="0.15">
      <c r="A35" s="109"/>
      <c r="B35" s="101"/>
      <c r="C35" s="530"/>
      <c r="D35" s="530"/>
      <c r="E35" s="530" t="s">
        <v>383</v>
      </c>
      <c r="F35" s="530"/>
      <c r="G35" s="530" t="s">
        <v>384</v>
      </c>
      <c r="H35" s="530"/>
      <c r="I35" s="101"/>
      <c r="J35" s="530" t="s">
        <v>383</v>
      </c>
      <c r="K35" s="530"/>
      <c r="L35" s="530" t="s">
        <v>384</v>
      </c>
      <c r="M35" s="530"/>
      <c r="N35" s="101"/>
      <c r="O35" s="101"/>
      <c r="P35" s="137" t="s">
        <v>385</v>
      </c>
      <c r="Q35" s="137"/>
      <c r="R35" s="101"/>
      <c r="S35" s="101"/>
      <c r="T35" s="520" t="s">
        <v>386</v>
      </c>
      <c r="U35" s="522"/>
      <c r="V35" s="520" t="s">
        <v>387</v>
      </c>
      <c r="W35" s="521"/>
      <c r="X35" s="521"/>
      <c r="Y35" s="522"/>
      <c r="Z35" s="138"/>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row>
    <row r="36" spans="1:56" ht="20.25" customHeight="1" x14ac:dyDescent="0.15">
      <c r="A36" s="109"/>
      <c r="B36" s="101"/>
      <c r="C36" s="520" t="s">
        <v>386</v>
      </c>
      <c r="D36" s="522"/>
      <c r="E36" s="523">
        <f>SUMIFS($AU$14:$AV$31,$C$14:$D$31,"介護支援専門員",$E$14:$F$31,"A")</f>
        <v>0</v>
      </c>
      <c r="F36" s="524"/>
      <c r="G36" s="525">
        <f>SUMIFS($AW$14:$AX$31,$C$14:$D$31,"介護支援専門員",$E$14:$F$31,"A")</f>
        <v>0</v>
      </c>
      <c r="H36" s="526"/>
      <c r="I36" s="139"/>
      <c r="J36" s="527">
        <v>0</v>
      </c>
      <c r="K36" s="528"/>
      <c r="L36" s="527">
        <v>0</v>
      </c>
      <c r="M36" s="528"/>
      <c r="N36" s="139"/>
      <c r="O36" s="139"/>
      <c r="P36" s="527">
        <v>3</v>
      </c>
      <c r="Q36" s="528"/>
      <c r="R36" s="101"/>
      <c r="S36" s="101"/>
      <c r="T36" s="520" t="s">
        <v>388</v>
      </c>
      <c r="U36" s="522"/>
      <c r="V36" s="520" t="s">
        <v>389</v>
      </c>
      <c r="W36" s="521"/>
      <c r="X36" s="521"/>
      <c r="Y36" s="522"/>
      <c r="Z36" s="140"/>
      <c r="AA36" s="109"/>
      <c r="AB36" s="109"/>
      <c r="AC36" s="109"/>
      <c r="AD36" s="109"/>
      <c r="AE36" s="109"/>
      <c r="AF36" s="109"/>
      <c r="AG36" s="109"/>
      <c r="AH36" s="109"/>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row>
    <row r="37" spans="1:56" ht="20.25" customHeight="1" x14ac:dyDescent="0.15">
      <c r="A37" s="109"/>
      <c r="B37" s="101"/>
      <c r="C37" s="520" t="s">
        <v>388</v>
      </c>
      <c r="D37" s="522"/>
      <c r="E37" s="523">
        <f>SUMIFS($AU$14:$AV$31,$C$14:$D$31,"介護支援専門員",$E$14:$F$31,"B")</f>
        <v>0</v>
      </c>
      <c r="F37" s="524"/>
      <c r="G37" s="525">
        <f>SUMIFS($AW$14:$AX$31,$C$14:$D$31,"介護支援専門員",$E$14:$F$31,"B")</f>
        <v>0</v>
      </c>
      <c r="H37" s="526"/>
      <c r="I37" s="139"/>
      <c r="J37" s="527">
        <v>0</v>
      </c>
      <c r="K37" s="528"/>
      <c r="L37" s="527">
        <v>0</v>
      </c>
      <c r="M37" s="528"/>
      <c r="N37" s="139"/>
      <c r="O37" s="139"/>
      <c r="P37" s="527">
        <v>0</v>
      </c>
      <c r="Q37" s="528"/>
      <c r="R37" s="101"/>
      <c r="S37" s="101"/>
      <c r="T37" s="520" t="s">
        <v>390</v>
      </c>
      <c r="U37" s="522"/>
      <c r="V37" s="520" t="s">
        <v>391</v>
      </c>
      <c r="W37" s="521"/>
      <c r="X37" s="521"/>
      <c r="Y37" s="522"/>
      <c r="Z37" s="140"/>
      <c r="AA37" s="109"/>
      <c r="AB37" s="109"/>
      <c r="AC37" s="109"/>
      <c r="AD37" s="109"/>
      <c r="AE37" s="109"/>
      <c r="AF37" s="109"/>
      <c r="AG37" s="109"/>
      <c r="AH37" s="109"/>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row>
    <row r="38" spans="1:56" ht="20.25" customHeight="1" x14ac:dyDescent="0.15">
      <c r="A38" s="109"/>
      <c r="B38" s="101"/>
      <c r="C38" s="520" t="s">
        <v>390</v>
      </c>
      <c r="D38" s="522"/>
      <c r="E38" s="523">
        <f>SUMIFS($AU$14:$AV$31,$C$14:$D$31,"介護支援専門員",$E$14:$F$31,"C")</f>
        <v>0</v>
      </c>
      <c r="F38" s="524"/>
      <c r="G38" s="525">
        <f>SUMIFS($AW$14:$AX$31,$C$14:$D$31,"介護支援専門員",$E$14:$F$31,"C")</f>
        <v>0</v>
      </c>
      <c r="H38" s="526"/>
      <c r="I38" s="139"/>
      <c r="J38" s="527">
        <v>88</v>
      </c>
      <c r="K38" s="528"/>
      <c r="L38" s="532">
        <v>20.53</v>
      </c>
      <c r="M38" s="533"/>
      <c r="N38" s="139"/>
      <c r="O38" s="139"/>
      <c r="P38" s="523" t="s">
        <v>392</v>
      </c>
      <c r="Q38" s="524"/>
      <c r="R38" s="101"/>
      <c r="S38" s="101"/>
      <c r="T38" s="520" t="s">
        <v>393</v>
      </c>
      <c r="U38" s="522"/>
      <c r="V38" s="520" t="s">
        <v>394</v>
      </c>
      <c r="W38" s="521"/>
      <c r="X38" s="521"/>
      <c r="Y38" s="522"/>
      <c r="Z38" s="141"/>
      <c r="AA38" s="109"/>
      <c r="AB38" s="109"/>
      <c r="AC38" s="109"/>
      <c r="AD38" s="109"/>
      <c r="AE38" s="109"/>
      <c r="AF38" s="109"/>
      <c r="AG38" s="109"/>
      <c r="AH38" s="109"/>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row>
    <row r="39" spans="1:56" ht="20.25" customHeight="1" x14ac:dyDescent="0.15">
      <c r="A39" s="109"/>
      <c r="B39" s="101"/>
      <c r="C39" s="520" t="s">
        <v>393</v>
      </c>
      <c r="D39" s="522"/>
      <c r="E39" s="523">
        <f>SUMIFS($AU$14:$AV$31,$C$14:$D$31,"介護支援専門員",$E$14:$F$31,"D")</f>
        <v>0</v>
      </c>
      <c r="F39" s="524"/>
      <c r="G39" s="525">
        <f>SUMIFS($AW$14:$AX$31,$C$14:$D$31,"介護支援専門員",$E$14:$F$31,"D")</f>
        <v>0</v>
      </c>
      <c r="H39" s="526"/>
      <c r="I39" s="139"/>
      <c r="J39" s="527">
        <v>0</v>
      </c>
      <c r="K39" s="528"/>
      <c r="L39" s="532">
        <v>0</v>
      </c>
      <c r="M39" s="533"/>
      <c r="N39" s="139"/>
      <c r="O39" s="139"/>
      <c r="P39" s="523" t="s">
        <v>392</v>
      </c>
      <c r="Q39" s="524"/>
      <c r="R39" s="101"/>
      <c r="S39" s="101"/>
      <c r="T39" s="101"/>
      <c r="U39" s="535"/>
      <c r="V39" s="535"/>
      <c r="W39" s="536"/>
      <c r="X39" s="536"/>
      <c r="Y39" s="142"/>
      <c r="Z39" s="142"/>
      <c r="AA39" s="109"/>
      <c r="AB39" s="109"/>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row>
    <row r="40" spans="1:56" ht="20.25" customHeight="1" x14ac:dyDescent="0.15">
      <c r="A40" s="109"/>
      <c r="B40" s="101"/>
      <c r="C40" s="520" t="s">
        <v>395</v>
      </c>
      <c r="D40" s="522"/>
      <c r="E40" s="523">
        <f>SUM(E36:F39)</f>
        <v>0</v>
      </c>
      <c r="F40" s="524"/>
      <c r="G40" s="525">
        <f>SUM(G36:H39)</f>
        <v>0</v>
      </c>
      <c r="H40" s="526"/>
      <c r="I40" s="139"/>
      <c r="J40" s="523">
        <f>SUM(J36:K39)</f>
        <v>88</v>
      </c>
      <c r="K40" s="524"/>
      <c r="L40" s="523">
        <f>SUM(L36:M39)</f>
        <v>20.53</v>
      </c>
      <c r="M40" s="524"/>
      <c r="N40" s="139"/>
      <c r="O40" s="139"/>
      <c r="P40" s="523">
        <f>SUM(P36:Q37)</f>
        <v>3</v>
      </c>
      <c r="Q40" s="524"/>
      <c r="R40" s="101"/>
      <c r="S40" s="101"/>
      <c r="T40" s="101"/>
      <c r="U40" s="535"/>
      <c r="V40" s="535"/>
      <c r="W40" s="536"/>
      <c r="X40" s="536"/>
      <c r="Y40" s="143"/>
      <c r="Z40" s="143"/>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row>
    <row r="41" spans="1:56" ht="20.25" customHeight="1" x14ac:dyDescent="0.15">
      <c r="A41" s="109"/>
      <c r="B41" s="101"/>
      <c r="C41" s="101"/>
      <c r="D41" s="101"/>
      <c r="E41" s="101"/>
      <c r="F41" s="101"/>
      <c r="G41" s="101"/>
      <c r="H41" s="101"/>
      <c r="I41" s="101"/>
      <c r="J41" s="101"/>
      <c r="K41" s="101"/>
      <c r="L41" s="108"/>
      <c r="M41" s="101"/>
      <c r="N41" s="101"/>
      <c r="O41" s="101"/>
      <c r="P41" s="101"/>
      <c r="Q41" s="101"/>
      <c r="R41" s="101"/>
      <c r="S41" s="101"/>
      <c r="T41" s="101"/>
      <c r="U41" s="136"/>
      <c r="V41" s="136"/>
      <c r="W41" s="136"/>
      <c r="X41" s="136"/>
      <c r="Y41" s="136"/>
      <c r="Z41" s="136"/>
      <c r="AA41" s="109"/>
      <c r="AB41" s="109"/>
      <c r="AC41" s="109"/>
      <c r="AD41" s="109"/>
      <c r="AE41" s="109"/>
      <c r="AF41" s="109"/>
      <c r="AG41" s="109"/>
      <c r="AH41" s="109"/>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row>
    <row r="42" spans="1:56" ht="20.25" customHeight="1" x14ac:dyDescent="0.15">
      <c r="A42" s="109"/>
      <c r="B42" s="101"/>
      <c r="C42" s="108" t="s">
        <v>396</v>
      </c>
      <c r="D42" s="101"/>
      <c r="E42" s="101"/>
      <c r="F42" s="101"/>
      <c r="G42" s="101"/>
      <c r="H42" s="101"/>
      <c r="I42" s="144" t="s">
        <v>397</v>
      </c>
      <c r="J42" s="543" t="s">
        <v>342</v>
      </c>
      <c r="K42" s="544"/>
      <c r="L42" s="145"/>
      <c r="M42" s="144"/>
      <c r="N42" s="101"/>
      <c r="O42" s="101"/>
      <c r="P42" s="101"/>
      <c r="Q42" s="101"/>
      <c r="R42" s="101"/>
      <c r="S42" s="101"/>
      <c r="T42" s="101"/>
      <c r="U42" s="146"/>
      <c r="V42" s="136"/>
      <c r="W42" s="136"/>
      <c r="X42" s="136"/>
      <c r="Y42" s="136"/>
      <c r="Z42" s="136"/>
      <c r="AA42" s="109"/>
      <c r="AB42" s="109"/>
      <c r="AC42" s="109"/>
      <c r="AD42" s="109"/>
      <c r="AE42" s="109"/>
      <c r="AF42" s="109"/>
      <c r="AG42" s="109"/>
      <c r="AH42" s="109"/>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row>
    <row r="43" spans="1:56" ht="20.25" customHeight="1" x14ac:dyDescent="0.15">
      <c r="A43" s="109"/>
      <c r="B43" s="101"/>
      <c r="C43" s="101" t="s">
        <v>398</v>
      </c>
      <c r="D43" s="101"/>
      <c r="E43" s="101"/>
      <c r="F43" s="101"/>
      <c r="G43" s="101"/>
      <c r="H43" s="101" t="s">
        <v>399</v>
      </c>
      <c r="I43" s="101"/>
      <c r="J43" s="101"/>
      <c r="K43" s="101"/>
      <c r="L43" s="108"/>
      <c r="M43" s="101"/>
      <c r="N43" s="101"/>
      <c r="O43" s="101"/>
      <c r="P43" s="101"/>
      <c r="Q43" s="101"/>
      <c r="R43" s="101"/>
      <c r="S43" s="101"/>
      <c r="T43" s="101"/>
      <c r="U43" s="136"/>
      <c r="V43" s="136"/>
      <c r="W43" s="136"/>
      <c r="X43" s="136"/>
      <c r="Y43" s="136"/>
      <c r="Z43" s="136"/>
      <c r="AA43" s="109"/>
      <c r="AB43" s="109"/>
      <c r="AC43" s="109"/>
      <c r="AD43" s="109"/>
      <c r="AE43" s="109"/>
      <c r="AF43" s="109"/>
      <c r="AG43" s="109"/>
      <c r="AH43" s="109"/>
      <c r="AI43" s="109"/>
      <c r="AJ43" s="109"/>
      <c r="AK43" s="109"/>
      <c r="AL43" s="109"/>
      <c r="AM43" s="109"/>
      <c r="AN43" s="109"/>
      <c r="AO43" s="109"/>
      <c r="AP43" s="109"/>
      <c r="AQ43" s="109"/>
      <c r="AR43" s="109"/>
      <c r="AS43" s="109"/>
      <c r="AT43" s="109"/>
      <c r="AU43" s="109"/>
      <c r="AV43" s="109"/>
      <c r="AW43" s="109"/>
      <c r="AX43" s="109"/>
      <c r="AY43" s="109"/>
      <c r="AZ43" s="109"/>
      <c r="BA43" s="109"/>
      <c r="BB43" s="109"/>
      <c r="BC43" s="109"/>
      <c r="BD43" s="109"/>
    </row>
    <row r="44" spans="1:56" ht="20.25" customHeight="1" x14ac:dyDescent="0.15">
      <c r="A44" s="109"/>
      <c r="B44" s="101"/>
      <c r="C44" s="101" t="str">
        <f>IF($J$42="週","対象時間数（週平均）","対象時間数（当月合計）")</f>
        <v>対象時間数（当月合計）</v>
      </c>
      <c r="D44" s="101"/>
      <c r="E44" s="101"/>
      <c r="F44" s="101"/>
      <c r="G44" s="101"/>
      <c r="H44" s="101" t="str">
        <f>IF($J$42="週","週に勤務すべき時間数","当月に勤務すべき時間数")</f>
        <v>当月に勤務すべき時間数</v>
      </c>
      <c r="I44" s="101"/>
      <c r="J44" s="101"/>
      <c r="K44" s="101"/>
      <c r="L44" s="108"/>
      <c r="M44" s="530" t="s">
        <v>400</v>
      </c>
      <c r="N44" s="530"/>
      <c r="O44" s="530"/>
      <c r="P44" s="530"/>
      <c r="Q44" s="101"/>
      <c r="R44" s="101"/>
      <c r="S44" s="101"/>
      <c r="T44" s="101"/>
      <c r="U44" s="136"/>
      <c r="V44" s="136"/>
      <c r="W44" s="136"/>
      <c r="X44" s="136"/>
      <c r="Y44" s="136"/>
      <c r="Z44" s="136"/>
      <c r="AA44" s="109"/>
      <c r="AB44" s="109"/>
      <c r="AC44" s="109"/>
      <c r="AD44" s="109"/>
      <c r="AE44" s="109"/>
      <c r="AF44" s="109"/>
      <c r="AG44" s="109"/>
      <c r="AH44" s="109"/>
      <c r="AI44" s="109"/>
      <c r="AJ44" s="109"/>
      <c r="AK44" s="109"/>
      <c r="AL44" s="109"/>
      <c r="AM44" s="109"/>
      <c r="AN44" s="109"/>
      <c r="AO44" s="109"/>
      <c r="AP44" s="109"/>
      <c r="AQ44" s="109"/>
      <c r="AR44" s="109"/>
      <c r="AS44" s="109"/>
      <c r="AT44" s="109"/>
      <c r="AU44" s="109"/>
      <c r="AV44" s="109"/>
      <c r="AW44" s="109"/>
      <c r="AX44" s="109"/>
      <c r="AY44" s="109"/>
      <c r="AZ44" s="109"/>
      <c r="BA44" s="109"/>
      <c r="BB44" s="109"/>
      <c r="BC44" s="109"/>
      <c r="BD44" s="109"/>
    </row>
    <row r="45" spans="1:56" ht="20.25" customHeight="1" x14ac:dyDescent="0.15">
      <c r="A45" s="109"/>
      <c r="B45" s="101"/>
      <c r="C45" s="545">
        <f>IF($J$42="週",L40,J40)</f>
        <v>88</v>
      </c>
      <c r="D45" s="546"/>
      <c r="E45" s="546"/>
      <c r="F45" s="547"/>
      <c r="G45" s="147" t="s">
        <v>401</v>
      </c>
      <c r="H45" s="520">
        <f>IF($J$42="週",$AV$5,$AZ$5)</f>
        <v>176</v>
      </c>
      <c r="I45" s="521"/>
      <c r="J45" s="521"/>
      <c r="K45" s="522"/>
      <c r="L45" s="147" t="s">
        <v>402</v>
      </c>
      <c r="M45" s="537">
        <f>ROUNDDOWN(C45/H45,1)</f>
        <v>0.5</v>
      </c>
      <c r="N45" s="538"/>
      <c r="O45" s="538"/>
      <c r="P45" s="539"/>
      <c r="Q45" s="101"/>
      <c r="R45" s="101"/>
      <c r="S45" s="101"/>
      <c r="T45" s="101"/>
      <c r="U45" s="534"/>
      <c r="V45" s="534"/>
      <c r="W45" s="534"/>
      <c r="X45" s="534"/>
      <c r="Y45" s="140"/>
      <c r="Z45" s="136"/>
      <c r="AA45" s="109"/>
      <c r="AB45" s="109"/>
      <c r="AC45" s="109"/>
      <c r="AD45" s="109"/>
      <c r="AE45" s="109"/>
      <c r="AF45" s="109"/>
      <c r="AG45" s="109"/>
      <c r="AH45" s="109"/>
      <c r="AI45" s="109"/>
      <c r="AJ45" s="109"/>
      <c r="AK45" s="109"/>
      <c r="AL45" s="109"/>
      <c r="AM45" s="109"/>
      <c r="AN45" s="109"/>
      <c r="AO45" s="109"/>
      <c r="AP45" s="109"/>
      <c r="AQ45" s="109"/>
      <c r="AR45" s="109"/>
      <c r="AS45" s="109"/>
      <c r="AT45" s="109"/>
      <c r="AU45" s="109"/>
      <c r="AV45" s="109"/>
      <c r="AW45" s="109"/>
      <c r="AX45" s="109"/>
      <c r="AY45" s="109"/>
      <c r="AZ45" s="109"/>
      <c r="BA45" s="109"/>
      <c r="BB45" s="109"/>
      <c r="BC45" s="109"/>
      <c r="BD45" s="109"/>
    </row>
    <row r="46" spans="1:56" ht="20.25" customHeight="1" x14ac:dyDescent="0.15">
      <c r="A46" s="109"/>
      <c r="B46" s="101"/>
      <c r="C46" s="101"/>
      <c r="D46" s="101"/>
      <c r="E46" s="101"/>
      <c r="F46" s="101"/>
      <c r="G46" s="101"/>
      <c r="H46" s="101"/>
      <c r="I46" s="101"/>
      <c r="J46" s="101"/>
      <c r="K46" s="101"/>
      <c r="L46" s="108"/>
      <c r="M46" s="101" t="s">
        <v>403</v>
      </c>
      <c r="N46" s="101"/>
      <c r="O46" s="101"/>
      <c r="P46" s="101"/>
      <c r="Q46" s="101"/>
      <c r="R46" s="101"/>
      <c r="S46" s="101"/>
      <c r="T46" s="101"/>
      <c r="U46" s="136"/>
      <c r="V46" s="136"/>
      <c r="W46" s="136"/>
      <c r="X46" s="136"/>
      <c r="Y46" s="136"/>
      <c r="Z46" s="136"/>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09"/>
      <c r="BB46" s="109"/>
      <c r="BC46" s="109"/>
      <c r="BD46" s="109"/>
    </row>
    <row r="47" spans="1:56" ht="20.25" customHeight="1" x14ac:dyDescent="0.15">
      <c r="A47" s="109"/>
      <c r="B47" s="101"/>
      <c r="C47" s="101" t="s">
        <v>404</v>
      </c>
      <c r="D47" s="101"/>
      <c r="E47" s="101"/>
      <c r="F47" s="101"/>
      <c r="G47" s="101"/>
      <c r="H47" s="101"/>
      <c r="I47" s="101"/>
      <c r="J47" s="101"/>
      <c r="K47" s="101"/>
      <c r="L47" s="108"/>
      <c r="M47" s="101"/>
      <c r="N47" s="101"/>
      <c r="O47" s="101"/>
      <c r="P47" s="101"/>
      <c r="Q47" s="101"/>
      <c r="R47" s="101"/>
      <c r="S47" s="101"/>
      <c r="T47" s="101"/>
      <c r="U47" s="101"/>
      <c r="V47" s="148"/>
      <c r="W47" s="149"/>
      <c r="X47" s="149"/>
      <c r="Y47" s="101"/>
      <c r="Z47" s="101"/>
      <c r="AA47" s="109"/>
      <c r="AB47" s="109"/>
      <c r="AC47" s="109"/>
      <c r="AD47" s="109"/>
      <c r="AE47" s="109"/>
      <c r="AF47" s="109"/>
      <c r="AG47" s="109"/>
      <c r="AH47" s="109"/>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row>
    <row r="48" spans="1:56" ht="20.25" customHeight="1" x14ac:dyDescent="0.15">
      <c r="A48" s="109"/>
      <c r="B48" s="101"/>
      <c r="C48" s="101" t="s">
        <v>380</v>
      </c>
      <c r="D48" s="101"/>
      <c r="E48" s="101"/>
      <c r="F48" s="101"/>
      <c r="G48" s="101"/>
      <c r="H48" s="101"/>
      <c r="I48" s="101"/>
      <c r="J48" s="101"/>
      <c r="K48" s="101"/>
      <c r="L48" s="108"/>
      <c r="M48" s="147"/>
      <c r="N48" s="147"/>
      <c r="O48" s="147"/>
      <c r="P48" s="147"/>
      <c r="Q48" s="101"/>
      <c r="R48" s="101"/>
      <c r="S48" s="101"/>
      <c r="T48" s="101"/>
      <c r="U48" s="101"/>
      <c r="V48" s="148"/>
      <c r="W48" s="149"/>
      <c r="X48" s="149"/>
      <c r="Y48" s="101"/>
      <c r="Z48" s="101"/>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row>
    <row r="49" spans="1:58" ht="20.25" customHeight="1" x14ac:dyDescent="0.15">
      <c r="A49" s="109"/>
      <c r="B49" s="101"/>
      <c r="C49" s="101" t="s">
        <v>405</v>
      </c>
      <c r="D49" s="101"/>
      <c r="E49" s="101"/>
      <c r="F49" s="101"/>
      <c r="G49" s="101"/>
      <c r="H49" s="101" t="s">
        <v>406</v>
      </c>
      <c r="I49" s="101"/>
      <c r="J49" s="101"/>
      <c r="K49" s="101"/>
      <c r="L49" s="101"/>
      <c r="M49" s="530" t="s">
        <v>395</v>
      </c>
      <c r="N49" s="530"/>
      <c r="O49" s="530"/>
      <c r="P49" s="530"/>
      <c r="Q49" s="101"/>
      <c r="R49" s="101"/>
      <c r="S49" s="101"/>
      <c r="T49" s="101"/>
      <c r="U49" s="101"/>
      <c r="V49" s="148"/>
      <c r="W49" s="149"/>
      <c r="X49" s="149"/>
      <c r="Y49" s="101"/>
      <c r="Z49" s="101"/>
      <c r="AA49" s="109"/>
      <c r="AB49" s="109"/>
      <c r="AC49" s="109"/>
      <c r="AD49" s="109"/>
      <c r="AE49" s="109"/>
      <c r="AF49" s="109"/>
      <c r="AG49" s="109"/>
      <c r="AH49" s="109"/>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row>
    <row r="50" spans="1:58" ht="20.25" customHeight="1" x14ac:dyDescent="0.15">
      <c r="A50" s="109"/>
      <c r="B50" s="101"/>
      <c r="C50" s="520">
        <f>P40</f>
        <v>3</v>
      </c>
      <c r="D50" s="521"/>
      <c r="E50" s="521"/>
      <c r="F50" s="522"/>
      <c r="G50" s="147" t="s">
        <v>407</v>
      </c>
      <c r="H50" s="537">
        <f>M45</f>
        <v>0.5</v>
      </c>
      <c r="I50" s="538"/>
      <c r="J50" s="538"/>
      <c r="K50" s="539"/>
      <c r="L50" s="147" t="s">
        <v>402</v>
      </c>
      <c r="M50" s="540">
        <f>ROUNDDOWN(C50+H50,1)</f>
        <v>3.5</v>
      </c>
      <c r="N50" s="541"/>
      <c r="O50" s="541"/>
      <c r="P50" s="542"/>
      <c r="Q50" s="101"/>
      <c r="R50" s="101"/>
      <c r="S50" s="101"/>
      <c r="T50" s="101"/>
      <c r="U50" s="101"/>
      <c r="V50" s="148"/>
      <c r="W50" s="149"/>
      <c r="X50" s="149"/>
      <c r="Y50" s="101"/>
      <c r="Z50" s="101"/>
      <c r="AA50" s="109"/>
      <c r="AB50" s="109"/>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row>
    <row r="51" spans="1:58" ht="20.25" customHeight="1" x14ac:dyDescent="0.15">
      <c r="A51" s="109"/>
      <c r="B51" s="101"/>
      <c r="C51" s="101"/>
      <c r="D51" s="101"/>
      <c r="E51" s="101"/>
      <c r="F51" s="101"/>
      <c r="G51" s="101"/>
      <c r="H51" s="101"/>
      <c r="I51" s="101"/>
      <c r="J51" s="101"/>
      <c r="K51" s="101"/>
      <c r="L51" s="101"/>
      <c r="M51" s="101"/>
      <c r="N51" s="108"/>
      <c r="O51" s="101"/>
      <c r="P51" s="101"/>
      <c r="Q51" s="101"/>
      <c r="R51" s="101"/>
      <c r="S51" s="101"/>
      <c r="T51" s="101"/>
      <c r="U51" s="101"/>
      <c r="V51" s="148"/>
      <c r="W51" s="149"/>
      <c r="X51" s="149"/>
      <c r="Y51" s="101"/>
      <c r="Z51" s="101"/>
      <c r="AA51" s="109"/>
      <c r="AB51" s="109"/>
      <c r="AC51" s="109"/>
      <c r="AD51" s="109"/>
      <c r="AE51" s="109"/>
      <c r="AF51" s="109"/>
      <c r="AG51" s="109"/>
      <c r="AH51" s="109"/>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row>
    <row r="52" spans="1:58" ht="20.25" customHeight="1" x14ac:dyDescent="0.15">
      <c r="C52" s="150"/>
      <c r="D52" s="150"/>
      <c r="T52" s="150"/>
      <c r="AJ52" s="151"/>
      <c r="AK52" s="152"/>
      <c r="AL52" s="152"/>
      <c r="BE52" s="152"/>
    </row>
    <row r="53" spans="1:58" ht="20.25" customHeight="1" x14ac:dyDescent="0.15">
      <c r="C53" s="150"/>
      <c r="D53" s="150"/>
      <c r="U53" s="150"/>
      <c r="AK53" s="151"/>
      <c r="AL53" s="152"/>
      <c r="AM53" s="152"/>
      <c r="BF53" s="152"/>
    </row>
    <row r="54" spans="1:58" ht="20.25" customHeight="1" x14ac:dyDescent="0.15">
      <c r="D54" s="150"/>
      <c r="U54" s="150"/>
      <c r="AK54" s="151"/>
      <c r="AL54" s="152"/>
      <c r="AM54" s="152"/>
      <c r="BF54" s="152"/>
    </row>
    <row r="55" spans="1:58" ht="20.25" customHeight="1" x14ac:dyDescent="0.15">
      <c r="C55" s="150"/>
      <c r="D55" s="150"/>
      <c r="U55" s="150"/>
      <c r="AK55" s="151"/>
      <c r="AL55" s="152"/>
      <c r="AM55" s="152"/>
      <c r="BF55" s="152"/>
    </row>
    <row r="56" spans="1:58" ht="20.25" customHeight="1" x14ac:dyDescent="0.15">
      <c r="C56" s="151"/>
      <c r="D56" s="151"/>
      <c r="E56" s="151"/>
      <c r="F56" s="151"/>
      <c r="G56" s="151"/>
      <c r="H56" s="151"/>
      <c r="I56" s="151"/>
      <c r="J56" s="151"/>
      <c r="K56" s="151"/>
      <c r="L56" s="151"/>
      <c r="M56" s="151"/>
      <c r="N56" s="151"/>
      <c r="O56" s="151"/>
      <c r="P56" s="151"/>
      <c r="Q56" s="151"/>
      <c r="R56" s="151"/>
      <c r="S56" s="151"/>
      <c r="T56" s="151"/>
      <c r="U56" s="152"/>
      <c r="V56" s="152"/>
      <c r="W56" s="151"/>
      <c r="X56" s="151"/>
      <c r="Y56" s="151"/>
      <c r="Z56" s="151"/>
      <c r="AA56" s="151"/>
      <c r="AB56" s="151"/>
      <c r="AC56" s="151"/>
      <c r="AD56" s="151"/>
      <c r="AE56" s="151"/>
      <c r="AF56" s="151"/>
      <c r="AG56" s="151"/>
      <c r="AH56" s="151"/>
      <c r="AI56" s="151"/>
      <c r="AJ56" s="151"/>
      <c r="AK56" s="151"/>
      <c r="AL56" s="152"/>
      <c r="AM56" s="152"/>
      <c r="BF56" s="152"/>
    </row>
    <row r="57" spans="1:58" ht="20.25" customHeight="1" x14ac:dyDescent="0.15">
      <c r="C57" s="151"/>
      <c r="D57" s="151"/>
      <c r="E57" s="151"/>
      <c r="F57" s="151"/>
      <c r="G57" s="151"/>
      <c r="H57" s="151"/>
      <c r="I57" s="151"/>
      <c r="J57" s="151"/>
      <c r="K57" s="151"/>
      <c r="L57" s="151"/>
      <c r="M57" s="151"/>
      <c r="N57" s="151"/>
      <c r="O57" s="151"/>
      <c r="P57" s="151"/>
      <c r="Q57" s="151"/>
      <c r="R57" s="151"/>
      <c r="S57" s="151"/>
      <c r="T57" s="151"/>
      <c r="U57" s="152"/>
      <c r="V57" s="152"/>
      <c r="W57" s="151"/>
      <c r="X57" s="151"/>
      <c r="Y57" s="151"/>
      <c r="Z57" s="151"/>
      <c r="AA57" s="151"/>
      <c r="AB57" s="151"/>
      <c r="AC57" s="151"/>
      <c r="AD57" s="151"/>
      <c r="AE57" s="151"/>
      <c r="AF57" s="151"/>
      <c r="AG57" s="151"/>
      <c r="AH57" s="151"/>
      <c r="AI57" s="151"/>
      <c r="AJ57" s="151"/>
      <c r="AK57" s="151"/>
      <c r="AL57" s="152"/>
      <c r="AM57" s="152"/>
      <c r="BF57" s="152"/>
    </row>
  </sheetData>
  <mergeCells count="212">
    <mergeCell ref="C50:F50"/>
    <mergeCell ref="H50:K50"/>
    <mergeCell ref="M50:P50"/>
    <mergeCell ref="C45:F45"/>
    <mergeCell ref="H45:K45"/>
    <mergeCell ref="M45:P45"/>
    <mergeCell ref="U45:X45"/>
    <mergeCell ref="M49:P49"/>
    <mergeCell ref="P40:Q40"/>
    <mergeCell ref="U40:V40"/>
    <mergeCell ref="W40:X40"/>
    <mergeCell ref="J42:K42"/>
    <mergeCell ref="M44:P44"/>
    <mergeCell ref="C40:D40"/>
    <mergeCell ref="E40:F40"/>
    <mergeCell ref="G40:H40"/>
    <mergeCell ref="J40:K40"/>
    <mergeCell ref="L40:M40"/>
    <mergeCell ref="P38:Q38"/>
    <mergeCell ref="T38:U38"/>
    <mergeCell ref="V38:Y38"/>
    <mergeCell ref="C39:D39"/>
    <mergeCell ref="E39:F39"/>
    <mergeCell ref="G39:H39"/>
    <mergeCell ref="J39:K39"/>
    <mergeCell ref="L39:M39"/>
    <mergeCell ref="P39:Q39"/>
    <mergeCell ref="U39:V39"/>
    <mergeCell ref="W39:X39"/>
    <mergeCell ref="C38:D38"/>
    <mergeCell ref="E38:F38"/>
    <mergeCell ref="G38:H38"/>
    <mergeCell ref="J38:K38"/>
    <mergeCell ref="L38:M38"/>
    <mergeCell ref="P36:Q36"/>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C31:D31"/>
    <mergeCell ref="E31:F31"/>
    <mergeCell ref="G31:K31"/>
    <mergeCell ref="L31:O31"/>
    <mergeCell ref="AU31:AV31"/>
    <mergeCell ref="AW31:AX31"/>
    <mergeCell ref="AY31:BD31"/>
    <mergeCell ref="C34:D35"/>
    <mergeCell ref="E34:H34"/>
    <mergeCell ref="J34:M34"/>
    <mergeCell ref="T34:U34"/>
    <mergeCell ref="V34:Y34"/>
    <mergeCell ref="E35:F35"/>
    <mergeCell ref="G35:H35"/>
    <mergeCell ref="J35:K35"/>
    <mergeCell ref="L35:M35"/>
    <mergeCell ref="T35:U35"/>
    <mergeCell ref="V35:Y35"/>
    <mergeCell ref="AW29:AX29"/>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7:AX27"/>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5:AX25"/>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3:AX23"/>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Y21:BD21"/>
    <mergeCell ref="C22:D22"/>
    <mergeCell ref="E22:F22"/>
    <mergeCell ref="G22:K22"/>
    <mergeCell ref="L22:O22"/>
    <mergeCell ref="AU22:AV22"/>
    <mergeCell ref="AW22:AX22"/>
    <mergeCell ref="AY22:BD22"/>
    <mergeCell ref="C21:D21"/>
    <mergeCell ref="G21:K21"/>
    <mergeCell ref="L21:O21"/>
    <mergeCell ref="AU21:AV21"/>
    <mergeCell ref="AW21:AX21"/>
    <mergeCell ref="E21:F21"/>
    <mergeCell ref="AY19:BD19"/>
    <mergeCell ref="C20:D20"/>
    <mergeCell ref="G20:K20"/>
    <mergeCell ref="L20:O20"/>
    <mergeCell ref="AU20:AV20"/>
    <mergeCell ref="AW20:AX20"/>
    <mergeCell ref="AY20:BD20"/>
    <mergeCell ref="C19:D19"/>
    <mergeCell ref="G19:K19"/>
    <mergeCell ref="L19:O19"/>
    <mergeCell ref="AU19:AV19"/>
    <mergeCell ref="AW19:AX19"/>
    <mergeCell ref="E19:F19"/>
    <mergeCell ref="E20:F20"/>
    <mergeCell ref="E14:F14"/>
    <mergeCell ref="E15:F15"/>
    <mergeCell ref="AY17:BD17"/>
    <mergeCell ref="C18:D18"/>
    <mergeCell ref="G18:K18"/>
    <mergeCell ref="L18:O18"/>
    <mergeCell ref="AU18:AV18"/>
    <mergeCell ref="AW18:AX18"/>
    <mergeCell ref="AY18:BD18"/>
    <mergeCell ref="C17:D17"/>
    <mergeCell ref="G17:K17"/>
    <mergeCell ref="L17:O17"/>
    <mergeCell ref="AU17:AV17"/>
    <mergeCell ref="AW17:AX17"/>
    <mergeCell ref="E17:F17"/>
    <mergeCell ref="E18:F18"/>
    <mergeCell ref="AM1:BA1"/>
    <mergeCell ref="U2:V2"/>
    <mergeCell ref="X2:Y2"/>
    <mergeCell ref="AB2:AC2"/>
    <mergeCell ref="AM2:BA2"/>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C16:D16"/>
    <mergeCell ref="E16:F16"/>
    <mergeCell ref="G16:K16"/>
    <mergeCell ref="L16:O16"/>
    <mergeCell ref="AU16:AV16"/>
    <mergeCell ref="AW16:AX16"/>
    <mergeCell ref="AY16:BD16"/>
    <mergeCell ref="AZ3:BC3"/>
    <mergeCell ref="AZ4:BC4"/>
    <mergeCell ref="AV5:AW5"/>
    <mergeCell ref="AZ5:BA5"/>
    <mergeCell ref="AZ6:BA6"/>
    <mergeCell ref="AY14:BD14"/>
    <mergeCell ref="C15:D15"/>
    <mergeCell ref="G15:K15"/>
    <mergeCell ref="L15:O15"/>
    <mergeCell ref="AU15:AV15"/>
    <mergeCell ref="AW15:AX15"/>
    <mergeCell ref="AY15:BD15"/>
    <mergeCell ref="C14:D14"/>
    <mergeCell ref="G14:K14"/>
    <mergeCell ref="L14:O14"/>
    <mergeCell ref="AU14:AV14"/>
    <mergeCell ref="AW14:AX14"/>
  </mergeCells>
  <phoneticPr fontId="7"/>
  <conditionalFormatting sqref="E36:Q40">
    <cfRule type="expression" dxfId="1" priority="2">
      <formula>INDIRECT(ADDRESS(ROW(),COLUMN()))=TRUNC(INDIRECT(ADDRESS(ROW(),COLUMN())))</formula>
    </cfRule>
  </conditionalFormatting>
  <conditionalFormatting sqref="P14:AX31 C45:F45">
    <cfRule type="expression" dxfId="0" priority="1">
      <formula>INDIRECT(ADDRESS(ROW(),COLUMN()))=TRUNC(INDIRECT(ADDRESS(ROW(),COLUMN())))</formula>
    </cfRule>
  </conditionalFormatting>
  <dataValidations count="7">
    <dataValidation allowBlank="1" showInputMessage="1" showErrorMessage="1" error="入力可能範囲　32～40" sqref="AZ6" xr:uid="{0C357EAF-A6BD-4FEA-B4BE-3047407A54B3}"/>
    <dataValidation type="list" allowBlank="1" showInputMessage="1" showErrorMessage="1" sqref="AZ4:BC4" xr:uid="{6F0E7FF8-24A1-49DF-AF7D-A19344D8D59B}">
      <formula1>"予定,実績,予定・実績"</formula1>
    </dataValidation>
    <dataValidation type="decimal" allowBlank="1" showInputMessage="1" showErrorMessage="1" error="入力可能範囲　32～40" sqref="AV5" xr:uid="{562D6178-49A9-4D05-B54B-4E6595313636}">
      <formula1>32</formula1>
      <formula2>40</formula2>
    </dataValidation>
    <dataValidation type="list" allowBlank="1" showInputMessage="1" showErrorMessage="1" sqref="J42:K42" xr:uid="{AABD9B78-9916-49BF-B78B-2D741A1D1345}">
      <formula1>"週,暦月"</formula1>
    </dataValidation>
    <dataValidation type="list" allowBlank="1" showInputMessage="1" showErrorMessage="1" sqref="AZ3" xr:uid="{500DEB26-C1DD-4402-97DB-7F2895EB2863}">
      <formula1>"４週,暦月"</formula1>
    </dataValidation>
    <dataValidation type="list" allowBlank="1" showInputMessage="1" sqref="E14:E31 F14:F15 F17:F31" xr:uid="{EECC677D-CFA2-45B4-8A8D-E04FBA94BE50}">
      <formula1>"A, B, C, D"</formula1>
    </dataValidation>
    <dataValidation type="list" errorStyle="warning" allowBlank="1" showInputMessage="1" error="リストにない場合のみ、入力してください。" sqref="G14:G31 H14:K15 H17:K31" xr:uid="{798BB7EB-B5CE-4BE5-8D03-28F5702F1407}">
      <formula1>INDIRECT(C14)</formula1>
    </dataValidation>
  </dataValidations>
  <printOptions horizontalCentered="1"/>
  <pageMargins left="0.23622047244094491" right="0.23622047244094491" top="0.74803149606299213" bottom="0.74803149606299213" header="0.31496062992125984" footer="0.31496062992125984"/>
  <pageSetup paperSize="9" scale="40"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EB8E274-8241-4F14-BB23-B686848F497E}">
          <x14:formula1>
            <xm:f>プルダウンリスト!$C$4:$C$5</xm:f>
          </x14:formula1>
          <xm:sqref>AM1:BA1</xm:sqref>
        </x14:dataValidation>
        <x14:dataValidation type="list" allowBlank="1" showInputMessage="1" xr:uid="{281B2FC1-71D4-4942-A2BF-29AA45FC3205}">
          <x14:formula1>
            <xm:f>プルダウンリスト!$C$15:$K$15</xm:f>
          </x14:formula1>
          <xm:sqref>C14:C31 D14:D15 D17:D31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24"/>
  <sheetViews>
    <sheetView view="pageBreakPreview" topLeftCell="B1" zoomScaleNormal="100" zoomScaleSheetLayoutView="100" workbookViewId="0">
      <selection activeCell="I4" sqref="I4"/>
    </sheetView>
  </sheetViews>
  <sheetFormatPr defaultRowHeight="13.5" x14ac:dyDescent="0.15"/>
  <cols>
    <col min="1" max="1" width="9" customWidth="1"/>
    <col min="2" max="2" width="17.75" customWidth="1"/>
    <col min="4" max="4" width="23.625" customWidth="1"/>
    <col min="5" max="5" width="10.625" customWidth="1"/>
    <col min="6" max="7" width="6.25" bestFit="1" customWidth="1"/>
    <col min="8" max="8" width="12.125" bestFit="1" customWidth="1"/>
    <col min="10" max="10" width="15.125" bestFit="1" customWidth="1"/>
  </cols>
  <sheetData>
    <row r="2" spans="1:11" ht="26.25" customHeight="1" x14ac:dyDescent="0.15">
      <c r="A2" s="555" t="s">
        <v>135</v>
      </c>
      <c r="B2" s="555"/>
      <c r="C2" s="555"/>
      <c r="D2" s="555"/>
      <c r="E2" s="555"/>
      <c r="F2" s="555"/>
      <c r="G2" s="555"/>
      <c r="H2" s="555"/>
      <c r="I2" s="555"/>
      <c r="J2" s="555"/>
      <c r="K2" s="555"/>
    </row>
    <row r="4" spans="1:11" x14ac:dyDescent="0.15">
      <c r="I4" s="3" t="s">
        <v>187</v>
      </c>
    </row>
    <row r="6" spans="1:11" ht="36" customHeight="1" x14ac:dyDescent="0.15">
      <c r="A6" s="1" t="s">
        <v>136</v>
      </c>
      <c r="B6" s="1" t="s">
        <v>139</v>
      </c>
      <c r="C6" s="1" t="s">
        <v>140</v>
      </c>
      <c r="D6" s="1" t="s">
        <v>141</v>
      </c>
      <c r="E6" s="1" t="s">
        <v>142</v>
      </c>
      <c r="F6" s="1" t="s">
        <v>143</v>
      </c>
      <c r="G6" s="1" t="s">
        <v>147</v>
      </c>
      <c r="H6" s="1" t="s">
        <v>144</v>
      </c>
      <c r="I6" s="1" t="s">
        <v>145</v>
      </c>
      <c r="J6" s="1" t="s">
        <v>146</v>
      </c>
    </row>
    <row r="7" spans="1:11" ht="27" customHeight="1" x14ac:dyDescent="0.15">
      <c r="A7" s="2" t="s">
        <v>137</v>
      </c>
      <c r="B7" s="2"/>
      <c r="C7" s="2"/>
      <c r="D7" s="2"/>
      <c r="E7" s="2"/>
      <c r="F7" s="2"/>
      <c r="G7" s="2"/>
      <c r="H7" s="2"/>
      <c r="I7" s="2"/>
      <c r="J7" s="2"/>
    </row>
    <row r="8" spans="1:11" ht="27" customHeight="1" x14ac:dyDescent="0.15">
      <c r="A8" s="2" t="s">
        <v>138</v>
      </c>
      <c r="B8" s="2"/>
      <c r="C8" s="2"/>
      <c r="D8" s="2"/>
      <c r="E8" s="2"/>
      <c r="F8" s="2"/>
      <c r="G8" s="2"/>
      <c r="H8" s="2"/>
      <c r="I8" s="2"/>
      <c r="J8" s="2"/>
    </row>
    <row r="9" spans="1:11" ht="27" customHeight="1" x14ac:dyDescent="0.15">
      <c r="A9" s="2"/>
      <c r="B9" s="2"/>
      <c r="C9" s="2"/>
      <c r="D9" s="2"/>
      <c r="E9" s="2"/>
      <c r="F9" s="2"/>
      <c r="G9" s="2"/>
      <c r="H9" s="2"/>
      <c r="I9" s="2"/>
      <c r="J9" s="2"/>
    </row>
    <row r="10" spans="1:11" ht="27" customHeight="1" x14ac:dyDescent="0.15">
      <c r="A10" s="2"/>
      <c r="B10" s="2"/>
      <c r="C10" s="2"/>
      <c r="D10" s="2"/>
      <c r="E10" s="2"/>
      <c r="F10" s="2"/>
      <c r="G10" s="2"/>
      <c r="H10" s="2"/>
      <c r="I10" s="2"/>
      <c r="J10" s="2"/>
    </row>
    <row r="11" spans="1:11" ht="27" customHeight="1" x14ac:dyDescent="0.15">
      <c r="A11" s="2"/>
      <c r="B11" s="2"/>
      <c r="C11" s="2"/>
      <c r="D11" s="2"/>
      <c r="E11" s="2"/>
      <c r="F11" s="2"/>
      <c r="G11" s="2"/>
      <c r="H11" s="2"/>
      <c r="I11" s="2"/>
      <c r="J11" s="2"/>
    </row>
    <row r="12" spans="1:11" ht="27" customHeight="1" x14ac:dyDescent="0.15">
      <c r="A12" s="2"/>
      <c r="B12" s="2"/>
      <c r="C12" s="2"/>
      <c r="D12" s="2"/>
      <c r="E12" s="2"/>
      <c r="F12" s="2"/>
      <c r="G12" s="2"/>
      <c r="H12" s="2"/>
      <c r="I12" s="2"/>
      <c r="J12" s="2"/>
    </row>
    <row r="13" spans="1:11" ht="27" customHeight="1" x14ac:dyDescent="0.15">
      <c r="A13" s="2"/>
      <c r="B13" s="2"/>
      <c r="C13" s="2"/>
      <c r="D13" s="2"/>
      <c r="E13" s="2"/>
      <c r="F13" s="2"/>
      <c r="G13" s="2"/>
      <c r="H13" s="2"/>
      <c r="I13" s="2"/>
      <c r="J13" s="2"/>
    </row>
    <row r="14" spans="1:11" ht="27" customHeight="1" x14ac:dyDescent="0.15">
      <c r="A14" s="2"/>
      <c r="B14" s="2"/>
      <c r="C14" s="2"/>
      <c r="D14" s="2"/>
      <c r="E14" s="2"/>
      <c r="F14" s="2"/>
      <c r="G14" s="2"/>
      <c r="H14" s="2"/>
      <c r="I14" s="2"/>
      <c r="J14" s="2"/>
    </row>
    <row r="15" spans="1:11" ht="27" customHeight="1" x14ac:dyDescent="0.15">
      <c r="A15" s="2"/>
      <c r="B15" s="2"/>
      <c r="C15" s="2"/>
      <c r="D15" s="2"/>
      <c r="E15" s="2"/>
      <c r="F15" s="2"/>
      <c r="G15" s="2"/>
      <c r="H15" s="2"/>
      <c r="I15" s="2"/>
      <c r="J15" s="2"/>
    </row>
    <row r="16" spans="1:11" ht="27" customHeight="1" x14ac:dyDescent="0.15">
      <c r="A16" s="2"/>
      <c r="B16" s="2"/>
      <c r="C16" s="2"/>
      <c r="D16" s="2"/>
      <c r="E16" s="2"/>
      <c r="F16" s="2"/>
      <c r="G16" s="2"/>
      <c r="H16" s="2"/>
      <c r="I16" s="2"/>
      <c r="J16" s="2"/>
    </row>
    <row r="18" spans="1:11" ht="42.75" customHeight="1" x14ac:dyDescent="0.15">
      <c r="A18" s="6" t="s">
        <v>148</v>
      </c>
      <c r="B18" s="556" t="s">
        <v>191</v>
      </c>
      <c r="C18" s="556"/>
      <c r="D18" s="556"/>
      <c r="E18" s="556"/>
      <c r="F18" s="556"/>
      <c r="G18" s="556"/>
      <c r="H18" s="556"/>
      <c r="I18" s="556"/>
      <c r="J18" s="556"/>
      <c r="K18" s="5"/>
    </row>
    <row r="19" spans="1:11" x14ac:dyDescent="0.15">
      <c r="A19">
        <v>2</v>
      </c>
      <c r="B19" s="556" t="s">
        <v>150</v>
      </c>
      <c r="C19" s="556"/>
      <c r="D19" s="556"/>
      <c r="E19" s="556"/>
      <c r="F19" s="556"/>
      <c r="G19" s="556"/>
      <c r="H19" s="556"/>
      <c r="I19" s="556"/>
      <c r="J19" s="556"/>
      <c r="K19" s="5"/>
    </row>
    <row r="20" spans="1:11" x14ac:dyDescent="0.15">
      <c r="A20">
        <v>3</v>
      </c>
      <c r="B20" s="556" t="s">
        <v>149</v>
      </c>
      <c r="C20" s="556"/>
      <c r="D20" s="556"/>
      <c r="E20" s="556"/>
      <c r="F20" s="556"/>
      <c r="G20" s="556"/>
      <c r="H20" s="556"/>
      <c r="I20" s="556"/>
      <c r="J20" s="556"/>
      <c r="K20" s="5"/>
    </row>
    <row r="21" spans="1:11" ht="23.25" customHeight="1" x14ac:dyDescent="0.15">
      <c r="A21">
        <v>4</v>
      </c>
      <c r="B21" s="556" t="s">
        <v>194</v>
      </c>
      <c r="C21" s="556"/>
      <c r="D21" s="556"/>
      <c r="E21" s="556"/>
      <c r="F21" s="556"/>
      <c r="G21" s="556"/>
      <c r="H21" s="556"/>
      <c r="I21" s="556"/>
      <c r="J21" s="556"/>
      <c r="K21" s="5"/>
    </row>
    <row r="22" spans="1:11" ht="27.75" customHeight="1" x14ac:dyDescent="0.15">
      <c r="A22">
        <v>5</v>
      </c>
      <c r="B22" s="556" t="s">
        <v>151</v>
      </c>
      <c r="C22" s="556"/>
      <c r="D22" s="556"/>
      <c r="E22" s="556"/>
      <c r="F22" s="556"/>
      <c r="G22" s="556"/>
      <c r="H22" s="556"/>
      <c r="I22" s="556"/>
      <c r="J22" s="556"/>
      <c r="K22" s="5"/>
    </row>
    <row r="23" spans="1:11" x14ac:dyDescent="0.15">
      <c r="A23">
        <v>6</v>
      </c>
      <c r="B23" s="556" t="s">
        <v>152</v>
      </c>
      <c r="C23" s="556"/>
      <c r="D23" s="556"/>
      <c r="E23" s="556"/>
      <c r="F23" s="556"/>
      <c r="G23" s="556"/>
      <c r="H23" s="556"/>
      <c r="I23" s="556"/>
      <c r="J23" s="556"/>
      <c r="K23" s="5"/>
    </row>
    <row r="24" spans="1:11" x14ac:dyDescent="0.15">
      <c r="A24" s="4"/>
    </row>
  </sheetData>
  <mergeCells count="7">
    <mergeCell ref="A2:K2"/>
    <mergeCell ref="B18:J18"/>
    <mergeCell ref="B23:J23"/>
    <mergeCell ref="B22:J22"/>
    <mergeCell ref="B21:J21"/>
    <mergeCell ref="B20:J20"/>
    <mergeCell ref="B19:J19"/>
  </mergeCells>
  <phoneticPr fontId="7"/>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DA014-7A2A-4A87-BDD1-B10689FA4487}">
  <dimension ref="B1:K45"/>
  <sheetViews>
    <sheetView zoomScale="82" zoomScaleNormal="82" workbookViewId="0">
      <selection activeCell="B15" sqref="B15"/>
    </sheetView>
  </sheetViews>
  <sheetFormatPr defaultColWidth="9" defaultRowHeight="18.75" x14ac:dyDescent="0.15"/>
  <cols>
    <col min="1" max="1" width="2" style="168" customWidth="1"/>
    <col min="2" max="2" width="8.625" style="168" customWidth="1"/>
    <col min="3" max="11" width="40.625" style="168" customWidth="1"/>
    <col min="12" max="16384" width="9" style="168"/>
  </cols>
  <sheetData>
    <row r="1" spans="2:11" x14ac:dyDescent="0.15">
      <c r="B1" s="168" t="s">
        <v>413</v>
      </c>
    </row>
    <row r="3" spans="2:11" x14ac:dyDescent="0.15">
      <c r="B3" s="169" t="s">
        <v>352</v>
      </c>
      <c r="C3" s="169" t="s">
        <v>414</v>
      </c>
    </row>
    <row r="4" spans="2:11" x14ac:dyDescent="0.15">
      <c r="B4" s="169">
        <v>1</v>
      </c>
      <c r="C4" s="170" t="s">
        <v>415</v>
      </c>
    </row>
    <row r="5" spans="2:11" x14ac:dyDescent="0.15">
      <c r="B5" s="169">
        <v>2</v>
      </c>
      <c r="C5" s="170" t="s">
        <v>334</v>
      </c>
    </row>
    <row r="6" spans="2:11" x14ac:dyDescent="0.15">
      <c r="B6" s="169">
        <v>3</v>
      </c>
      <c r="C6" s="170"/>
    </row>
    <row r="7" spans="2:11" x14ac:dyDescent="0.15">
      <c r="B7" s="169">
        <v>4</v>
      </c>
      <c r="C7" s="170"/>
    </row>
    <row r="8" spans="2:11" x14ac:dyDescent="0.15">
      <c r="B8" s="169">
        <v>5</v>
      </c>
      <c r="C8" s="170"/>
    </row>
    <row r="9" spans="2:11" x14ac:dyDescent="0.15">
      <c r="B9" s="169">
        <v>6</v>
      </c>
      <c r="C9" s="170"/>
    </row>
    <row r="10" spans="2:11" x14ac:dyDescent="0.15">
      <c r="B10" s="169">
        <v>7</v>
      </c>
      <c r="C10" s="170"/>
    </row>
    <row r="11" spans="2:11" x14ac:dyDescent="0.15">
      <c r="B11" s="169">
        <v>8</v>
      </c>
      <c r="C11" s="170"/>
    </row>
    <row r="13" spans="2:11" x14ac:dyDescent="0.15">
      <c r="B13" s="168" t="s">
        <v>416</v>
      </c>
    </row>
    <row r="14" spans="2:11" ht="19.5" thickBot="1" x14ac:dyDescent="0.2"/>
    <row r="15" spans="2:11" ht="19.5" thickBot="1" x14ac:dyDescent="0.2">
      <c r="B15" s="171" t="s">
        <v>417</v>
      </c>
      <c r="C15" s="172" t="s">
        <v>365</v>
      </c>
      <c r="D15" s="173" t="s">
        <v>368</v>
      </c>
      <c r="E15" s="174" t="s">
        <v>367</v>
      </c>
      <c r="F15" s="175" t="s">
        <v>418</v>
      </c>
      <c r="G15" s="175" t="s">
        <v>418</v>
      </c>
      <c r="H15" s="175" t="s">
        <v>418</v>
      </c>
      <c r="I15" s="175" t="s">
        <v>418</v>
      </c>
      <c r="J15" s="175" t="s">
        <v>418</v>
      </c>
      <c r="K15" s="176" t="s">
        <v>418</v>
      </c>
    </row>
    <row r="16" spans="2:11" x14ac:dyDescent="0.15">
      <c r="B16" s="557" t="s">
        <v>419</v>
      </c>
      <c r="C16" s="177" t="s">
        <v>366</v>
      </c>
      <c r="D16" s="178" t="s">
        <v>366</v>
      </c>
      <c r="E16" s="178" t="s">
        <v>369</v>
      </c>
      <c r="F16" s="178"/>
      <c r="G16" s="178"/>
      <c r="H16" s="178"/>
      <c r="I16" s="179"/>
      <c r="J16" s="179"/>
      <c r="K16" s="180"/>
    </row>
    <row r="17" spans="2:11" x14ac:dyDescent="0.15">
      <c r="B17" s="557"/>
      <c r="C17" s="181" t="s">
        <v>420</v>
      </c>
      <c r="D17" s="178" t="s">
        <v>368</v>
      </c>
      <c r="E17" s="178" t="s">
        <v>368</v>
      </c>
      <c r="F17" s="178"/>
      <c r="G17" s="178"/>
      <c r="H17" s="178"/>
      <c r="I17" s="182"/>
      <c r="J17" s="182"/>
      <c r="K17" s="183"/>
    </row>
    <row r="18" spans="2:11" x14ac:dyDescent="0.15">
      <c r="B18" s="557"/>
      <c r="C18" s="181" t="s">
        <v>420</v>
      </c>
      <c r="D18" s="178" t="s">
        <v>418</v>
      </c>
      <c r="E18" s="178" t="s">
        <v>371</v>
      </c>
      <c r="F18" s="178"/>
      <c r="G18" s="178"/>
      <c r="H18" s="178"/>
      <c r="I18" s="182"/>
      <c r="J18" s="182"/>
      <c r="K18" s="183"/>
    </row>
    <row r="19" spans="2:11" x14ac:dyDescent="0.15">
      <c r="B19" s="557"/>
      <c r="C19" s="181" t="s">
        <v>418</v>
      </c>
      <c r="D19" s="178" t="s">
        <v>418</v>
      </c>
      <c r="E19" s="178" t="s">
        <v>373</v>
      </c>
      <c r="F19" s="178"/>
      <c r="G19" s="178"/>
      <c r="H19" s="178"/>
      <c r="I19" s="182"/>
      <c r="J19" s="182"/>
      <c r="K19" s="183"/>
    </row>
    <row r="20" spans="2:11" x14ac:dyDescent="0.15">
      <c r="B20" s="557"/>
      <c r="C20" s="181" t="s">
        <v>418</v>
      </c>
      <c r="D20" s="178" t="s">
        <v>418</v>
      </c>
      <c r="E20" s="178" t="s">
        <v>421</v>
      </c>
      <c r="F20" s="178"/>
      <c r="G20" s="178"/>
      <c r="H20" s="178"/>
      <c r="I20" s="182"/>
      <c r="J20" s="182"/>
      <c r="K20" s="183"/>
    </row>
    <row r="21" spans="2:11" x14ac:dyDescent="0.15">
      <c r="B21" s="557"/>
      <c r="C21" s="181" t="s">
        <v>418</v>
      </c>
      <c r="D21" s="178" t="s">
        <v>418</v>
      </c>
      <c r="E21" s="178" t="s">
        <v>418</v>
      </c>
      <c r="F21" s="178"/>
      <c r="G21" s="178"/>
      <c r="H21" s="178"/>
      <c r="I21" s="182"/>
      <c r="J21" s="182"/>
      <c r="K21" s="183"/>
    </row>
    <row r="22" spans="2:11" x14ac:dyDescent="0.15">
      <c r="B22" s="557"/>
      <c r="C22" s="181" t="s">
        <v>418</v>
      </c>
      <c r="D22" s="178" t="s">
        <v>418</v>
      </c>
      <c r="E22" s="178" t="s">
        <v>418</v>
      </c>
      <c r="F22" s="178"/>
      <c r="G22" s="178"/>
      <c r="H22" s="178"/>
      <c r="I22" s="182"/>
      <c r="J22" s="182"/>
      <c r="K22" s="183"/>
    </row>
    <row r="23" spans="2:11" x14ac:dyDescent="0.15">
      <c r="B23" s="557"/>
      <c r="C23" s="181" t="s">
        <v>418</v>
      </c>
      <c r="D23" s="178" t="s">
        <v>418</v>
      </c>
      <c r="E23" s="178" t="s">
        <v>418</v>
      </c>
      <c r="F23" s="178"/>
      <c r="G23" s="178"/>
      <c r="H23" s="178"/>
      <c r="I23" s="182"/>
      <c r="J23" s="182"/>
      <c r="K23" s="183"/>
    </row>
    <row r="24" spans="2:11" x14ac:dyDescent="0.15">
      <c r="B24" s="557"/>
      <c r="C24" s="181" t="s">
        <v>418</v>
      </c>
      <c r="D24" s="178" t="s">
        <v>418</v>
      </c>
      <c r="E24" s="178" t="s">
        <v>418</v>
      </c>
      <c r="F24" s="178"/>
      <c r="G24" s="178"/>
      <c r="H24" s="178"/>
      <c r="I24" s="182"/>
      <c r="J24" s="182"/>
      <c r="K24" s="183"/>
    </row>
    <row r="25" spans="2:11" x14ac:dyDescent="0.15">
      <c r="B25" s="557"/>
      <c r="C25" s="181" t="s">
        <v>418</v>
      </c>
      <c r="D25" s="184" t="s">
        <v>418</v>
      </c>
      <c r="E25" s="184" t="s">
        <v>418</v>
      </c>
      <c r="F25" s="184"/>
      <c r="G25" s="184"/>
      <c r="H25" s="184"/>
      <c r="I25" s="182"/>
      <c r="J25" s="182"/>
      <c r="K25" s="183"/>
    </row>
    <row r="26" spans="2:11" x14ac:dyDescent="0.15">
      <c r="B26" s="557"/>
      <c r="C26" s="181" t="s">
        <v>418</v>
      </c>
      <c r="D26" s="184" t="s">
        <v>418</v>
      </c>
      <c r="E26" s="184" t="s">
        <v>418</v>
      </c>
      <c r="F26" s="184"/>
      <c r="G26" s="184"/>
      <c r="H26" s="184"/>
      <c r="I26" s="182"/>
      <c r="J26" s="182"/>
      <c r="K26" s="183"/>
    </row>
    <row r="27" spans="2:11" x14ac:dyDescent="0.15">
      <c r="B27" s="557"/>
      <c r="C27" s="181" t="s">
        <v>418</v>
      </c>
      <c r="D27" s="184" t="s">
        <v>418</v>
      </c>
      <c r="E27" s="184" t="s">
        <v>418</v>
      </c>
      <c r="F27" s="184"/>
      <c r="G27" s="184"/>
      <c r="H27" s="184"/>
      <c r="I27" s="182"/>
      <c r="J27" s="182"/>
      <c r="K27" s="183"/>
    </row>
    <row r="28" spans="2:11" ht="19.5" thickBot="1" x14ac:dyDescent="0.2">
      <c r="B28" s="558"/>
      <c r="C28" s="185" t="s">
        <v>418</v>
      </c>
      <c r="D28" s="186" t="s">
        <v>418</v>
      </c>
      <c r="E28" s="186" t="s">
        <v>418</v>
      </c>
      <c r="F28" s="186"/>
      <c r="G28" s="186"/>
      <c r="H28" s="186"/>
      <c r="I28" s="186"/>
      <c r="J28" s="186"/>
      <c r="K28" s="187"/>
    </row>
    <row r="31" spans="2:11" x14ac:dyDescent="0.15">
      <c r="C31" s="168" t="s">
        <v>422</v>
      </c>
    </row>
    <row r="32" spans="2:11" x14ac:dyDescent="0.15">
      <c r="C32" s="168" t="s">
        <v>423</v>
      </c>
    </row>
    <row r="33" spans="3:3" x14ac:dyDescent="0.15">
      <c r="C33" s="168" t="s">
        <v>424</v>
      </c>
    </row>
    <row r="34" spans="3:3" x14ac:dyDescent="0.15">
      <c r="C34" s="168" t="s">
        <v>425</v>
      </c>
    </row>
    <row r="35" spans="3:3" x14ac:dyDescent="0.15">
      <c r="C35" s="168" t="s">
        <v>426</v>
      </c>
    </row>
    <row r="36" spans="3:3" x14ac:dyDescent="0.15">
      <c r="C36" s="168" t="s">
        <v>427</v>
      </c>
    </row>
    <row r="37" spans="3:3" x14ac:dyDescent="0.15">
      <c r="C37" s="168" t="s">
        <v>428</v>
      </c>
    </row>
    <row r="38" spans="3:3" x14ac:dyDescent="0.15">
      <c r="C38" s="168" t="s">
        <v>429</v>
      </c>
    </row>
    <row r="40" spans="3:3" x14ac:dyDescent="0.15">
      <c r="C40" s="168" t="s">
        <v>430</v>
      </c>
    </row>
    <row r="41" spans="3:3" x14ac:dyDescent="0.15">
      <c r="C41" s="168" t="s">
        <v>431</v>
      </c>
    </row>
    <row r="42" spans="3:3" x14ac:dyDescent="0.15">
      <c r="C42" s="168" t="s">
        <v>432</v>
      </c>
    </row>
    <row r="43" spans="3:3" x14ac:dyDescent="0.15">
      <c r="C43" s="168" t="s">
        <v>433</v>
      </c>
    </row>
    <row r="44" spans="3:3" x14ac:dyDescent="0.15">
      <c r="C44" s="168" t="s">
        <v>434</v>
      </c>
    </row>
    <row r="45" spans="3:3" x14ac:dyDescent="0.15">
      <c r="C45" s="168" t="s">
        <v>435</v>
      </c>
    </row>
  </sheetData>
  <mergeCells count="1">
    <mergeCell ref="B16:B28"/>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R7運営状況点検書</vt:lpstr>
      <vt:lpstr>勤務形態一覧表（１枚版）</vt:lpstr>
      <vt:lpstr>勤務形態一覧表（100名）</vt:lpstr>
      <vt:lpstr>【記載例】勤務形態一覧表（介護予防支援）</vt:lpstr>
      <vt:lpstr>従業者の状況</vt:lpstr>
      <vt:lpstr>プルダウンリスト</vt:lpstr>
      <vt:lpstr>'【記載例】勤務形態一覧表（介護予防支援）'!Print_Area</vt:lpstr>
      <vt:lpstr>'R7運営状況点検書'!Print_Area</vt:lpstr>
      <vt:lpstr>介護支援専門員</vt:lpstr>
      <vt:lpstr>介護予防支援担当職員</vt:lpstr>
      <vt:lpstr>管理者</vt:lpstr>
      <vt:lpstr>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42287639</dc:creator>
  <cp:lastModifiedBy>横須賀市</cp:lastModifiedBy>
  <cp:lastPrinted>2025-11-25T02:58:23Z</cp:lastPrinted>
  <dcterms:created xsi:type="dcterms:W3CDTF">2011-05-10T06:53:22Z</dcterms:created>
  <dcterms:modified xsi:type="dcterms:W3CDTF">2025-12-01T01:49:14Z</dcterms:modified>
</cp:coreProperties>
</file>