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codeName="ThisWorkbook" defaultThemeVersion="166925"/>
  <mc:AlternateContent xmlns:mc="http://schemas.openxmlformats.org/markup-compatibility/2006">
    <mc:Choice Requires="x15">
      <x15ac:absPath xmlns:x15ac="http://schemas.microsoft.com/office/spreadsheetml/2010/11/ac" url="\\jack\v3_fsroot\FS\指導監査課共有\指導監査＞指導監査\総務\課共有\★運営状況点検書\令和７年度\01_居宅\福祉用具\"/>
    </mc:Choice>
  </mc:AlternateContent>
  <xr:revisionPtr revIDLastSave="0" documentId="13_ncr:1_{53EDF8B1-5904-409D-96DF-2ABFDE570B87}" xr6:coauthVersionLast="47" xr6:coauthVersionMax="47" xr10:uidLastSave="{00000000-0000-0000-0000-000000000000}"/>
  <bookViews>
    <workbookView xWindow="-120" yWindow="-120" windowWidth="29040" windowHeight="15720" tabRatio="665" xr2:uid="{00000000-000D-0000-FFFF-FFFF00000000}"/>
  </bookViews>
  <sheets>
    <sheet name="R7運営状況点検書（福祉用具）" sheetId="12" r:id="rId1"/>
    <sheet name="福祉用具（１枚版）" sheetId="1" r:id="rId2"/>
    <sheet name="福祉用具（100名）" sheetId="9" r:id="rId3"/>
    <sheet name="勤務形態一覧表（記載例）" sheetId="11" r:id="rId4"/>
    <sheet name="記入方法" sheetId="5" state="hidden" r:id="rId5"/>
    <sheet name="プルダウン・リスト" sheetId="2" state="hidden" r:id="rId6"/>
  </sheets>
  <definedNames>
    <definedName name="_xlnm.Print_Area" localSheetId="0">'R7運営状況点検書（福祉用具）'!$B$1:$P$424</definedName>
    <definedName name="_xlnm.Print_Area" localSheetId="4">記入方法!$A$1:$O$74</definedName>
    <definedName name="_xlnm.Print_Area" localSheetId="3">'勤務形態一覧表（記載例）'!$A$1:$BD$50</definedName>
    <definedName name="_xlnm.Print_Area" localSheetId="2">'福祉用具（100名）'!$A$1:$BD$132</definedName>
    <definedName name="_xlnm.Print_Area" localSheetId="1">'福祉用具（１枚版）'!$A$1:$BD$50</definedName>
    <definedName name="_xlnm.Print_Titles" localSheetId="3">'勤務形態一覧表（記載例）'!$1:$12</definedName>
    <definedName name="_xlnm.Print_Titles" localSheetId="2">'福祉用具（100名）'!$1:$12</definedName>
    <definedName name="_xlnm.Print_Titles" localSheetId="1">'福祉用具（１枚版）'!$1:$12</definedName>
    <definedName name="管理者">プルダウン・リスト!$C$16:$C$28</definedName>
    <definedName name="職種">プルダウン・リスト!$C$15:$K$15</definedName>
    <definedName name="福祉用具専門相談員">プルダウン・リスト!$D$16:$D$28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4" i="11" l="1"/>
  <c r="H43" i="11"/>
  <c r="C43" i="11"/>
  <c r="P39" i="11"/>
  <c r="C49" i="11" s="1"/>
  <c r="M49" i="11" s="1"/>
  <c r="L39" i="11"/>
  <c r="J39" i="11"/>
  <c r="C44" i="11" s="1"/>
  <c r="M44" i="11" s="1"/>
  <c r="H49" i="11" s="1"/>
  <c r="G37" i="11"/>
  <c r="E37" i="11"/>
  <c r="G35" i="11"/>
  <c r="E35" i="11"/>
  <c r="AU30" i="11"/>
  <c r="AU29" i="11"/>
  <c r="AU28" i="11"/>
  <c r="AU27" i="11"/>
  <c r="AU26" i="11"/>
  <c r="AU25" i="11"/>
  <c r="AU24" i="11"/>
  <c r="AU23" i="11"/>
  <c r="AU22" i="11"/>
  <c r="AU21" i="11"/>
  <c r="AU20" i="11"/>
  <c r="AU19" i="11"/>
  <c r="AU18" i="11"/>
  <c r="AU17" i="11"/>
  <c r="AU16" i="11"/>
  <c r="AU15" i="11"/>
  <c r="AU14" i="11"/>
  <c r="B14" i="11"/>
  <c r="B15" i="11" s="1"/>
  <c r="B16" i="11" s="1"/>
  <c r="B17" i="11" s="1"/>
  <c r="B18" i="11" s="1"/>
  <c r="B19" i="11" s="1"/>
  <c r="B20" i="11" s="1"/>
  <c r="B21" i="11" s="1"/>
  <c r="B22" i="11" s="1"/>
  <c r="B23" i="11" s="1"/>
  <c r="B24" i="11" s="1"/>
  <c r="B25" i="11" s="1"/>
  <c r="B26" i="11" s="1"/>
  <c r="B27" i="11" s="1"/>
  <c r="B28" i="11" s="1"/>
  <c r="B29" i="11" s="1"/>
  <c r="B30" i="11" s="1"/>
  <c r="AU13" i="11"/>
  <c r="AN11" i="11"/>
  <c r="AN12" i="11" s="1"/>
  <c r="AJ11" i="11"/>
  <c r="AJ12" i="11" s="1"/>
  <c r="AF11" i="11"/>
  <c r="AF12" i="11" s="1"/>
  <c r="AB11" i="11"/>
  <c r="AB12" i="11" s="1"/>
  <c r="X11" i="11"/>
  <c r="X12" i="11" s="1"/>
  <c r="T11" i="11"/>
  <c r="T12" i="11" s="1"/>
  <c r="P11" i="11"/>
  <c r="P12" i="11" s="1"/>
  <c r="AQ10" i="11"/>
  <c r="AM10" i="11"/>
  <c r="AK10" i="11"/>
  <c r="AJ10" i="11"/>
  <c r="AI10" i="11"/>
  <c r="AF10" i="11"/>
  <c r="AE10" i="11"/>
  <c r="AB10" i="11"/>
  <c r="AA10" i="11"/>
  <c r="X10" i="11"/>
  <c r="W10" i="11"/>
  <c r="T10" i="11"/>
  <c r="S10" i="11"/>
  <c r="P10" i="11"/>
  <c r="AU8" i="11"/>
  <c r="X2" i="11"/>
  <c r="AQ11" i="11" s="1"/>
  <c r="AQ12" i="11" s="1"/>
  <c r="H125" i="9"/>
  <c r="C125" i="9"/>
  <c r="AN10" i="11" l="1"/>
  <c r="AR10" i="11"/>
  <c r="AR11" i="11" s="1"/>
  <c r="AR12" i="11" s="1"/>
  <c r="Q11" i="11"/>
  <c r="Q12" i="11" s="1"/>
  <c r="U11" i="11"/>
  <c r="U12" i="11" s="1"/>
  <c r="Y11" i="11"/>
  <c r="Y12" i="11" s="1"/>
  <c r="AC11" i="11"/>
  <c r="AC12" i="11" s="1"/>
  <c r="AG11" i="11"/>
  <c r="AG12" i="11" s="1"/>
  <c r="AK11" i="11"/>
  <c r="AK12" i="11" s="1"/>
  <c r="AO11" i="11"/>
  <c r="AO12" i="11" s="1"/>
  <c r="E36" i="11"/>
  <c r="E39" i="11" s="1"/>
  <c r="E38" i="11"/>
  <c r="AS10" i="11"/>
  <c r="AS11" i="11" s="1"/>
  <c r="AS12" i="11" s="1"/>
  <c r="R11" i="11"/>
  <c r="R12" i="11" s="1"/>
  <c r="V11" i="11"/>
  <c r="V12" i="11" s="1"/>
  <c r="Z11" i="11"/>
  <c r="Z12" i="11" s="1"/>
  <c r="AD11" i="11"/>
  <c r="AD12" i="11" s="1"/>
  <c r="AH11" i="11"/>
  <c r="AH12" i="11" s="1"/>
  <c r="AL11" i="11"/>
  <c r="AL12" i="11" s="1"/>
  <c r="AP11" i="11"/>
  <c r="AP12" i="11" s="1"/>
  <c r="Q10" i="11"/>
  <c r="U10" i="11"/>
  <c r="Y10" i="11"/>
  <c r="AC10" i="11"/>
  <c r="AG10" i="11"/>
  <c r="AO10" i="11"/>
  <c r="AZ6" i="11"/>
  <c r="AW18" i="11" s="1"/>
  <c r="R10" i="11"/>
  <c r="V10" i="11"/>
  <c r="Z10" i="11"/>
  <c r="AD10" i="11"/>
  <c r="AH10" i="11"/>
  <c r="AL10" i="11"/>
  <c r="AP10" i="11"/>
  <c r="AT10" i="11"/>
  <c r="AT11" i="11" s="1"/>
  <c r="AT12" i="11" s="1"/>
  <c r="S11" i="11"/>
  <c r="S12" i="11" s="1"/>
  <c r="W11" i="11"/>
  <c r="W12" i="11" s="1"/>
  <c r="AA11" i="11"/>
  <c r="AA12" i="11" s="1"/>
  <c r="AE11" i="11"/>
  <c r="AE12" i="11" s="1"/>
  <c r="AI11" i="11"/>
  <c r="AI12" i="11" s="1"/>
  <c r="AM11" i="11"/>
  <c r="AM12" i="11" s="1"/>
  <c r="G120" i="9"/>
  <c r="G119" i="9"/>
  <c r="G118" i="9"/>
  <c r="G117" i="9"/>
  <c r="E120" i="9"/>
  <c r="E119" i="9"/>
  <c r="E118" i="9"/>
  <c r="E117" i="9"/>
  <c r="E35" i="1"/>
  <c r="G37" i="1"/>
  <c r="E37" i="1"/>
  <c r="G35" i="1"/>
  <c r="AW23" i="11" l="1"/>
  <c r="AW25" i="11"/>
  <c r="AW26" i="11"/>
  <c r="AW13" i="11"/>
  <c r="AW19" i="11"/>
  <c r="AW21" i="11"/>
  <c r="AW22" i="11"/>
  <c r="AW15" i="11"/>
  <c r="AW17" i="11"/>
  <c r="G38" i="11" s="1"/>
  <c r="AW28" i="11"/>
  <c r="AW24" i="11"/>
  <c r="AW20" i="11"/>
  <c r="AW16" i="11"/>
  <c r="AW27" i="11"/>
  <c r="AW29" i="11"/>
  <c r="AW30" i="11"/>
  <c r="AW14" i="11"/>
  <c r="G36" i="11" s="1"/>
  <c r="G39" i="11" s="1"/>
  <c r="H126" i="9"/>
  <c r="L121" i="9"/>
  <c r="C126" i="9" s="1"/>
  <c r="P121" i="9"/>
  <c r="C131" i="9" s="1"/>
  <c r="J121" i="9"/>
  <c r="E121" i="9"/>
  <c r="G121" i="9"/>
  <c r="C44" i="1"/>
  <c r="H44" i="1"/>
  <c r="H43" i="1"/>
  <c r="C43" i="1"/>
  <c r="P39" i="1"/>
  <c r="C49" i="1" s="1"/>
  <c r="L39" i="1"/>
  <c r="J39" i="1"/>
  <c r="M126" i="9" l="1"/>
  <c r="H131" i="9" s="1"/>
  <c r="M131" i="9" s="1"/>
  <c r="M44" i="1"/>
  <c r="H49" i="1" s="1"/>
  <c r="M49" i="1" s="1"/>
  <c r="AU14" i="1"/>
  <c r="AU8" i="1"/>
  <c r="AU8" i="9"/>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E38" i="1" s="1"/>
  <c r="AU15" i="1"/>
  <c r="E36" i="1" s="1"/>
  <c r="AU13" i="1"/>
  <c r="E39" i="1" l="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G36" i="1" s="1"/>
  <c r="AW27" i="1"/>
  <c r="AW21" i="1"/>
  <c r="AW20" i="1"/>
  <c r="AW22" i="1"/>
  <c r="AW24" i="1"/>
  <c r="AW25" i="1"/>
  <c r="AW23" i="1"/>
  <c r="AW15" i="1"/>
  <c r="AW13" i="1"/>
  <c r="AW17" i="1"/>
  <c r="AW29" i="1"/>
  <c r="AW19" i="1"/>
  <c r="AW18" i="1"/>
  <c r="AW28" i="1"/>
  <c r="AW30" i="1"/>
  <c r="AW16" i="1"/>
  <c r="AW26" i="1"/>
  <c r="G38" i="1" l="1"/>
  <c r="G39" i="1" s="1"/>
</calcChain>
</file>

<file path=xl/sharedStrings.xml><?xml version="1.0" encoding="utf-8"?>
<sst xmlns="http://schemas.openxmlformats.org/spreadsheetml/2006/main" count="955" uniqueCount="548">
  <si>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</si>
  <si>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</si>
  <si>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</si>
  <si>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</si>
  <si>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</si>
  <si>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</si>
  <si>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</si>
  <si>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</si>
  <si>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</si>
  <si>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</si>
  <si>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</si>
  <si>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</si>
  <si>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</si>
  <si>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</si>
  <si>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</si>
  <si>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</si>
  <si>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</si>
  <si>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</si>
  <si>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</si>
  <si>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</si>
  <si>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</si>
  <si>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</si>
  <si>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</si>
  <si>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</si>
  <si>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</si>
  <si>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</si>
  <si>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</si>
  <si>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</si>
  <si>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</si>
  <si>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</si>
  <si>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</si>
  <si>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</si>
  <si>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</si>
  <si>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</si>
  <si>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</si>
  <si>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</si>
  <si>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</si>
  <si>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</si>
  <si>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</si>
  <si>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</si>
  <si>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</si>
  <si>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</si>
  <si>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</si>
  <si>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</si>
  <si>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</si>
  <si>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</si>
  <si>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</si>
  <si>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</si>
  <si>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</si>
  <si>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</si>
  <si>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</si>
  <si>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</si>
  <si>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</si>
  <si>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</si>
  <si>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</si>
  <si>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</si>
  <si>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</si>
  <si>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</si>
  <si>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</si>
  <si>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</si>
  <si>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</si>
  <si>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</si>
  <si>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</si>
  <si>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</si>
  <si>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</si>
  <si>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</si>
  <si>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</si>
  <si>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</si>
  <si>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</si>
  <si>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</si>
  <si>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</si>
  <si>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</si>
  <si>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</si>
  <si>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</si>
  <si>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</si>
  <si>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</si>
  <si>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</si>
  <si>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ー</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</si>
  <si>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</si>
  <si>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</si>
  <si>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</si>
  <si>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</si>
  <si>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</si>
  <si>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</si>
  <si>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</si>
  <si>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</si>
  <si>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</si>
  <si>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</si>
  <si>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</si>
  <si>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</si>
  <si>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</si>
  <si>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</si>
  <si>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</si>
  <si>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</si>
  <si>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</si>
  <si>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</si>
  <si>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</si>
  <si>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</si>
  <si>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</si>
  <si>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</si>
  <si>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</si>
  <si>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</si>
  <si>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</si>
  <si>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</si>
  <si>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</si>
  <si>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</si>
  <si>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</si>
  <si>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</si>
  <si>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</si>
  <si>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</si>
  <si>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</si>
  <si>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理学療法士</t>
    <rPh sb="0" eb="2">
      <t>リガク</t>
    </rPh>
    <rPh sb="2" eb="5">
      <t>リョウホウシ</t>
    </rPh>
    <phoneticPr fontId="1"/>
  </si>
  <si>
    <t>作業療法士</t>
    <rPh sb="0" eb="2">
      <t>サギョウ</t>
    </rPh>
    <rPh sb="2" eb="5">
      <t>リョウホウシ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</si>
  <si>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</si>
  <si>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</si>
  <si>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</si>
  <si>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</si>
  <si>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</si>
  <si>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</si>
  <si>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</si>
  <si>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</si>
  <si>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</si>
  <si>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</si>
  <si>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</si>
  <si>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</si>
  <si>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</si>
  <si>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</si>
  <si>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　D列・・・「福祉用具専門相談員」</t>
    <rPh sb="2" eb="3">
      <t>レツ</t>
    </rPh>
    <rPh sb="7" eb="9">
      <t>フクシ</t>
    </rPh>
    <rPh sb="9" eb="11">
      <t>ヨウグ</t>
    </rPh>
    <rPh sb="11" eb="13">
      <t>センモン</t>
    </rPh>
    <rPh sb="13" eb="16">
      <t>ソウダンイン</t>
    </rPh>
    <phoneticPr fontId="1"/>
  </si>
  <si>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</si>
  <si>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</si>
  <si>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福祉用具専門相談員</t>
    <phoneticPr fontId="1"/>
  </si>
  <si>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</si>
  <si>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</si>
  <si>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</si>
  <si>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</si>
  <si>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</si>
  <si>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</si>
  <si>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(12)【任意入力】人員基準の確認（福祉用具専門相談員）</t>
    <rPh sb="5" eb="7">
      <t>ニンイ</t>
    </rPh>
    <rPh sb="7" eb="9">
      <t>ニュウリョク</t>
    </rPh>
    <rPh sb="10" eb="12">
      <t>ジンイン</t>
    </rPh>
    <rPh sb="12" eb="14">
      <t>キジュン</t>
    </rPh>
    <rPh sb="15" eb="17">
      <t>カクニン</t>
    </rPh>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</si>
  <si>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</si>
  <si>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</si>
  <si>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</si>
  <si>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</si>
  <si>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</si>
  <si>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福祉用具貸与・介護予防福祉用具貸与・特定福祉用具販売・特定介護予防福祉用具販売</t>
    <rPh sb="0" eb="2">
      <t>フクシ</t>
    </rPh>
    <rPh sb="2" eb="4">
      <t>ヨウグ</t>
    </rPh>
    <rPh sb="4" eb="6">
      <t>タイヨ</t>
    </rPh>
    <phoneticPr fontId="1"/>
  </si>
  <si>
    <t>○○福祉用具</t>
    <rPh sb="2" eb="6">
      <t>フクシヨウグ</t>
    </rPh>
    <phoneticPr fontId="1"/>
  </si>
  <si>
    <t>暦月</t>
  </si>
  <si>
    <t>B</t>
  </si>
  <si>
    <t>D</t>
  </si>
  <si>
    <t>○○　A子</t>
    <rPh sb="4" eb="5">
      <t>コ</t>
    </rPh>
    <phoneticPr fontId="1"/>
  </si>
  <si>
    <t>○○　B郎</t>
    <rPh sb="4" eb="5">
      <t>ロウ</t>
    </rPh>
    <phoneticPr fontId="1"/>
  </si>
  <si>
    <t>○○　C郎</t>
    <rPh sb="4" eb="5">
      <t>ロウ</t>
    </rPh>
    <phoneticPr fontId="1"/>
  </si>
  <si>
    <t>○○　D郎</t>
    <rPh sb="4" eb="5">
      <t>ロウ</t>
    </rPh>
    <phoneticPr fontId="1"/>
  </si>
  <si>
    <t>休</t>
    <rPh sb="0" eb="1">
      <t>キュウ</t>
    </rPh>
    <phoneticPr fontId="1"/>
  </si>
  <si>
    <t>令和7年度　運営状況点検書</t>
    <phoneticPr fontId="23"/>
  </si>
  <si>
    <t>【（介護予防）福祉用具貸与・特定（介護予防）福祉用具販売】</t>
    <rPh sb="2" eb="4">
      <t>カイゴ</t>
    </rPh>
    <rPh sb="4" eb="6">
      <t>ヨボウ</t>
    </rPh>
    <rPh sb="7" eb="11">
      <t>フクシヨウグ</t>
    </rPh>
    <rPh sb="11" eb="13">
      <t>タイヨ</t>
    </rPh>
    <rPh sb="14" eb="16">
      <t>トクテイ</t>
    </rPh>
    <rPh sb="17" eb="19">
      <t>カイゴ</t>
    </rPh>
    <rPh sb="19" eb="21">
      <t>ヨボウ</t>
    </rPh>
    <rPh sb="22" eb="26">
      <t>フクシヨウグ</t>
    </rPh>
    <rPh sb="26" eb="28">
      <t>ハンバイ</t>
    </rPh>
    <phoneticPr fontId="23"/>
  </si>
  <si>
    <t>点検日</t>
  </si>
  <si>
    <t>点検者（職・氏名）　※原則として管理者が行ってください。</t>
    <phoneticPr fontId="23"/>
  </si>
  <si>
    <t>令和７年</t>
    <phoneticPr fontId="2"/>
  </si>
  <si>
    <t>月</t>
  </si>
  <si>
    <t>日</t>
  </si>
  <si>
    <t>事業所</t>
    <rPh sb="0" eb="1">
      <t>コト</t>
    </rPh>
    <rPh sb="1" eb="2">
      <t>ギョウ</t>
    </rPh>
    <rPh sb="2" eb="3">
      <t>ショ</t>
    </rPh>
    <phoneticPr fontId="2"/>
  </si>
  <si>
    <t>介護保険事業所番号</t>
    <phoneticPr fontId="27"/>
  </si>
  <si>
    <t>フリガナ</t>
  </si>
  <si>
    <t>名称</t>
    <phoneticPr fontId="27"/>
  </si>
  <si>
    <t>所在地</t>
  </si>
  <si>
    <t>〒</t>
    <phoneticPr fontId="2"/>
  </si>
  <si>
    <t>　実施しているサービス（該当するもの全てに☑をしてください。）</t>
    <rPh sb="1" eb="3">
      <t>ジッシ</t>
    </rPh>
    <rPh sb="12" eb="14">
      <t>ガイトウ</t>
    </rPh>
    <rPh sb="18" eb="19">
      <t>スベ</t>
    </rPh>
    <phoneticPr fontId="23"/>
  </si>
  <si>
    <t>福祉用具貸与</t>
    <phoneticPr fontId="23"/>
  </si>
  <si>
    <t>介護予防福祉用具貸与</t>
    <phoneticPr fontId="23"/>
  </si>
  <si>
    <t>特定福祉用具販売</t>
    <phoneticPr fontId="23"/>
  </si>
  <si>
    <t>特定介護予防福祉用具販売</t>
    <phoneticPr fontId="23"/>
  </si>
  <si>
    <t>◎「勤務形態一覧表」（令和７年６月分）を添付してください。</t>
    <phoneticPr fontId="27"/>
  </si>
  <si>
    <t>　以下の点検項目について、記載のとおり実施している場合は回答欄に「○」を、記載のとおり実施していない場合は「×」を記入してください。
　なお、点検項目に該当しない場合は、「―」を記入してください。
　点検した結果、「×」と回答した項目は基準等に違反している状態です。速やかに基準等を満たすよう改善してください。</t>
    <phoneticPr fontId="23"/>
  </si>
  <si>
    <t>Ⅰ</t>
    <phoneticPr fontId="2"/>
  </si>
  <si>
    <t>人員基準について</t>
    <phoneticPr fontId="27"/>
  </si>
  <si>
    <t>（１）管理者</t>
    <rPh sb="3" eb="6">
      <t>カンリシャ</t>
    </rPh>
    <phoneticPr fontId="23"/>
  </si>
  <si>
    <t>回答欄</t>
    <rPh sb="0" eb="2">
      <t>カイトウ</t>
    </rPh>
    <rPh sb="2" eb="3">
      <t>ラン</t>
    </rPh>
    <phoneticPr fontId="2"/>
  </si>
  <si>
    <t>問１</t>
    <phoneticPr fontId="2"/>
  </si>
  <si>
    <t>　常勤専従職員を配置している。
（ただし、管理業務に支障がない場合は、当該指定福祉用具貸与（指定特定福祉用具販売）事業所の他の職務、同一の事業者によって設置された他の事業所等の職務を兼務することが可能です。）</t>
    <phoneticPr fontId="23"/>
  </si>
  <si>
    <t>１．配置状況</t>
    <phoneticPr fontId="23"/>
  </si>
  <si>
    <t>貴事業所の管理者の配置状況について記載してください。
また、管理者の兼務状況についても併せて記載してください。</t>
    <phoneticPr fontId="23"/>
  </si>
  <si>
    <t>・</t>
    <phoneticPr fontId="23"/>
  </si>
  <si>
    <t>当該指定福祉用具貸与（指定特定福祉用具販売）事業所内で他の職種を兼務している場合には、その職種名（例：福祉用具専門相談員）を記載してください。</t>
    <phoneticPr fontId="23"/>
  </si>
  <si>
    <t>同一の事業者によって設置された他の事業所（他のサ－ビス）で兼務している場合には、事業所名、サービス名、職種名及び１週あたりの勤務時間数を記載してください。</t>
    <phoneticPr fontId="23"/>
  </si>
  <si>
    <t>（例：○○ケアプランセンター（居宅介護支援事業）管理者　20時間/週）</t>
    <phoneticPr fontId="23"/>
  </si>
  <si>
    <t>管理者氏名</t>
    <phoneticPr fontId="2"/>
  </si>
  <si>
    <t>兼務の有無</t>
    <phoneticPr fontId="23"/>
  </si>
  <si>
    <t>当該事業所で兼務する職種</t>
    <phoneticPr fontId="23"/>
  </si>
  <si>
    <t>同一の事業者内で兼務する他の事業所名等</t>
    <phoneticPr fontId="23"/>
  </si>
  <si>
    <t>事業所名
（サービス名）</t>
    <rPh sb="0" eb="3">
      <t>ジギョウショ</t>
    </rPh>
    <rPh sb="3" eb="4">
      <t>メイ</t>
    </rPh>
    <rPh sb="10" eb="11">
      <t>メイ</t>
    </rPh>
    <phoneticPr fontId="23"/>
  </si>
  <si>
    <t>職種</t>
    <phoneticPr fontId="23"/>
  </si>
  <si>
    <t>時間数
（１週）</t>
    <phoneticPr fontId="23"/>
  </si>
  <si>
    <t>２．管理者の職務について</t>
    <phoneticPr fontId="23"/>
  </si>
  <si>
    <t>　管理者自身を含む従業者全員の雇用契約書等の写しを事業所に保管している。（法人代表、役員を除く。）</t>
    <phoneticPr fontId="23"/>
  </si>
  <si>
    <t>問２</t>
  </si>
  <si>
    <t>　福祉用具専門相談員を雇用する際、福祉用具専門相談員指定講習の修了者等の必要な資格を確認し、その資格証等の写しを保管している。</t>
    <phoneticPr fontId="23"/>
  </si>
  <si>
    <t>問３</t>
  </si>
  <si>
    <t>　月ごとの勤務表を作成している。</t>
    <phoneticPr fontId="23"/>
  </si>
  <si>
    <t>問４</t>
  </si>
  <si>
    <t>　全職員について、タイムカード等により、勤務実績が分かるようにしている。</t>
    <phoneticPr fontId="23"/>
  </si>
  <si>
    <t>（２）福祉用具専門相談員の職務</t>
    <rPh sb="3" eb="5">
      <t>フクシ</t>
    </rPh>
    <rPh sb="5" eb="7">
      <t>ヨウグ</t>
    </rPh>
    <rPh sb="7" eb="9">
      <t>センモン</t>
    </rPh>
    <rPh sb="9" eb="12">
      <t>ソウダンイン</t>
    </rPh>
    <rPh sb="13" eb="15">
      <t>ショクム</t>
    </rPh>
    <phoneticPr fontId="23"/>
  </si>
  <si>
    <t>　福祉用具専門相談員が介護保険外の業務と兼務している場合、勤務時間を按分している。</t>
    <phoneticPr fontId="23"/>
  </si>
  <si>
    <t>　福祉用具専門相談員が、介護保険外の業務（例：住宅改修業務、不用品回収業務など）と兼務している場合、勤務表で勤務時間を按分してください。</t>
    <phoneticPr fontId="23"/>
  </si>
  <si>
    <t>（３）福祉用具専門相談員の配置</t>
    <phoneticPr fontId="23"/>
  </si>
  <si>
    <t>　福祉用具専門相談員を、常勤換算方法で２以上の員数配置している。</t>
    <phoneticPr fontId="23"/>
  </si>
  <si>
    <t>→</t>
    <phoneticPr fontId="27"/>
  </si>
  <si>
    <t>別添の「従業者の勤務の体制及び勤務形態一覧表」で確認してください。</t>
    <phoneticPr fontId="23"/>
  </si>
  <si>
    <t>　員数が「２．０に満たない」場合、基準違反です。
　早急に資格要件を満たした福祉用具専門相談員を配置してください。</t>
    <phoneticPr fontId="23"/>
  </si>
  <si>
    <t>問２</t>
    <phoneticPr fontId="2"/>
  </si>
  <si>
    <t>　福祉用具専門相談員は、次のいずれかの資格を有している。</t>
    <phoneticPr fontId="23"/>
  </si>
  <si>
    <t>①保健師　②看護師　③准看護師　④理学療法士　⑤作業療法士　⑥社会福祉士　⑦介護福祉士　⑧義肢装具士　⑨福祉用具専門相談員指定講習修了者（都道府県知事が福祉用具専門相談員指定講習に相当すると認める講習の修了者を含む）</t>
    <phoneticPr fontId="23"/>
  </si>
  <si>
    <t>Ⅱ</t>
    <phoneticPr fontId="2"/>
  </si>
  <si>
    <t>設備基準について</t>
    <phoneticPr fontId="27"/>
  </si>
  <si>
    <t>　事務室、利用申込（購入申込）の受付、相談等に対応するのに適切な相談室（相談スペース）を確保している。</t>
    <phoneticPr fontId="23"/>
  </si>
  <si>
    <t>【貸与】</t>
    <phoneticPr fontId="23"/>
  </si>
  <si>
    <t>　福祉用具の保管及び消毒のために必要な次の設備及び器材を有している。　
（ただし、他の事業者に行わせる場合は、福祉用具の保管又は消毒のために必要な設備又は器材を有しないことも可能。）</t>
    <phoneticPr fontId="23"/>
  </si>
  <si>
    <t>①</t>
    <phoneticPr fontId="27"/>
  </si>
  <si>
    <t>福祉用具の保管のために必要な設備</t>
    <phoneticPr fontId="27"/>
  </si>
  <si>
    <t>イ</t>
    <phoneticPr fontId="27"/>
  </si>
  <si>
    <t>清潔であること。</t>
  </si>
  <si>
    <t>ロ</t>
    <phoneticPr fontId="27"/>
  </si>
  <si>
    <t>既に消毒又は補修がなされている福祉用具とそれ以外の福祉用具を区分することが可能であること。</t>
    <phoneticPr fontId="27"/>
  </si>
  <si>
    <t>②</t>
    <phoneticPr fontId="27"/>
  </si>
  <si>
    <t>福祉用具の消毒のために必要な器材</t>
    <phoneticPr fontId="27"/>
  </si>
  <si>
    <t>当該指定福祉用具貸与事業者が取り扱う福祉用具の種類及び材質等からみて適切な消毒効果を有するものであること。</t>
    <phoneticPr fontId="23"/>
  </si>
  <si>
    <t>Ⅲ</t>
    <phoneticPr fontId="2"/>
  </si>
  <si>
    <t>運営基準について</t>
    <phoneticPr fontId="27"/>
  </si>
  <si>
    <t>（１）内容及び手続の説明及び同意</t>
    <rPh sb="3" eb="5">
      <t>ナイヨウ</t>
    </rPh>
    <rPh sb="5" eb="6">
      <t>オヨ</t>
    </rPh>
    <rPh sb="7" eb="9">
      <t>テツヅキ</t>
    </rPh>
    <rPh sb="10" eb="12">
      <t>セツメイ</t>
    </rPh>
    <rPh sb="12" eb="13">
      <t>オヨ</t>
    </rPh>
    <rPh sb="14" eb="16">
      <t>ドウイ</t>
    </rPh>
    <phoneticPr fontId="23"/>
  </si>
  <si>
    <t>　サービスの提供の開始に際しては、あらかじめ、利用申込者又はその家族に対し、運営規程の概要、従業者の勤務の体制、事故発生時の対応、苦情処理の体制等の利用申込者のサービスの選択に資すると認められる重要事項を記した文書を交付して説明を行い、当該提供の開始について利用申込者の同意を得ている。</t>
    <phoneticPr fontId="23"/>
  </si>
  <si>
    <t>※</t>
    <phoneticPr fontId="27"/>
  </si>
  <si>
    <t>この場合において、当該利用申込者の承諾を得て、書面に代えて、電磁的方法（電子的方法、磁気的方法その他人の知覚によって認識することができない方法をいう。）により同意を得ることができます。</t>
    <phoneticPr fontId="27"/>
  </si>
  <si>
    <t>（２）提供拒否の禁止</t>
    <rPh sb="3" eb="5">
      <t>テイキョウ</t>
    </rPh>
    <rPh sb="5" eb="7">
      <t>キョヒ</t>
    </rPh>
    <rPh sb="8" eb="10">
      <t>キンシ</t>
    </rPh>
    <phoneticPr fontId="23"/>
  </si>
  <si>
    <t>　正当な理由なく指定福祉用具貸与（指定特定福祉用具販売）の提供を拒んでいない。</t>
    <phoneticPr fontId="23"/>
  </si>
  <si>
    <t>（３）サービス提供困難時の対応</t>
    <rPh sb="7" eb="9">
      <t>テイキョウ</t>
    </rPh>
    <rPh sb="9" eb="12">
      <t>コンナンジ</t>
    </rPh>
    <rPh sb="13" eb="15">
      <t>タイオウ</t>
    </rPh>
    <phoneticPr fontId="23"/>
  </si>
  <si>
    <t>　通常の事業の実施地域、取り扱う福祉用具（特定福祉用具）の種目等を勘案し、利用申込者に対し自ら適切な指定福祉用具貸与（指定特定福祉用具販売）を提供することが困難であると認めた場合は、当該利用申込者に係る居宅介護支援事業者への連絡、適当な他の指定福祉用具貸与（指定特定福祉用具販売）事業者等の紹介その他の必要な措置を速やかに講じている。</t>
    <phoneticPr fontId="23"/>
  </si>
  <si>
    <t>（４）受給資格等の確認</t>
    <rPh sb="3" eb="5">
      <t>ジュキュウ</t>
    </rPh>
    <rPh sb="5" eb="7">
      <t>シカク</t>
    </rPh>
    <rPh sb="7" eb="8">
      <t>トウ</t>
    </rPh>
    <rPh sb="9" eb="11">
      <t>カクニン</t>
    </rPh>
    <phoneticPr fontId="23"/>
  </si>
  <si>
    <t>　指定福祉用具貸与（指定特定福祉用具販売）の提供を求められた場合は、その者の提示する被保険者証によって、被保険者資格、要介護認定の有無及び要介護認定の有効期間を確かめている。</t>
    <phoneticPr fontId="23"/>
  </si>
  <si>
    <t>問２</t>
    <phoneticPr fontId="27"/>
  </si>
  <si>
    <t>　被保険者証に、介護保険法第73条第２項に規定する認定審査会意見が記載されているときは、当該認定審査会意見に配慮して、指定福祉用具貸与（指定特定福祉用具販売）を提供するように努めている。</t>
    <phoneticPr fontId="23"/>
  </si>
  <si>
    <t>（５）要介護認定の申請に係る援助</t>
    <rPh sb="3" eb="4">
      <t>ヨウ</t>
    </rPh>
    <rPh sb="4" eb="6">
      <t>カイゴ</t>
    </rPh>
    <rPh sb="6" eb="8">
      <t>ニンテイ</t>
    </rPh>
    <rPh sb="9" eb="11">
      <t>シンセイ</t>
    </rPh>
    <rPh sb="12" eb="13">
      <t>カカワ</t>
    </rPh>
    <rPh sb="14" eb="16">
      <t>エンジョ</t>
    </rPh>
    <phoneticPr fontId="23"/>
  </si>
  <si>
    <t>　指定福祉用具貸与（指定特定福祉用具販売）の提供の開始に際し、要介護認定を受けていない利用申込者については、要介護認定の申請が既に行われているか確認し、申請が行われていない場合は、利用申込者の意思を踏まえて速やかに申請が行われるよう必要な援助を行っている。</t>
    <phoneticPr fontId="23"/>
  </si>
  <si>
    <t>　居宅介護支援が利用者に対して行われていない等の場合であって必要と認めるときは、要介護認定の更新の申請が、遅くとも当該利用者が受けている要介護認定の有効期間が終了する30日前にはなされるよう、必要な援助を行っている。</t>
    <phoneticPr fontId="23"/>
  </si>
  <si>
    <t>（６）心身の状況等の把握</t>
    <rPh sb="3" eb="5">
      <t>シンシン</t>
    </rPh>
    <rPh sb="6" eb="8">
      <t>ジョウキョウ</t>
    </rPh>
    <rPh sb="8" eb="9">
      <t>トウ</t>
    </rPh>
    <rPh sb="10" eb="12">
      <t>ハアク</t>
    </rPh>
    <phoneticPr fontId="23"/>
  </si>
  <si>
    <t>　指定福祉用具貸与（指定特定福祉用具販売）の提供に当たっては、利用者に係る居宅介護支援事業者が開催するサービス担当者会議等を通じて、利用者の心身の状況、その置かれている環境、他の保健医療サービス又は福祉サービスの利用状況等の把握に努めている。</t>
    <phoneticPr fontId="23"/>
  </si>
  <si>
    <t>（７）居宅介護支援事業者等との連携</t>
    <rPh sb="3" eb="5">
      <t>キョタク</t>
    </rPh>
    <rPh sb="5" eb="7">
      <t>カイゴ</t>
    </rPh>
    <rPh sb="7" eb="9">
      <t>シエン</t>
    </rPh>
    <rPh sb="9" eb="12">
      <t>ジギョウシャ</t>
    </rPh>
    <rPh sb="12" eb="13">
      <t>トウ</t>
    </rPh>
    <rPh sb="15" eb="17">
      <t>レンケイ</t>
    </rPh>
    <phoneticPr fontId="23"/>
  </si>
  <si>
    <t>　指定福祉用具貸与（指定特定福祉用具販売）を提供するに当たっては、居宅介護支援事業者その他保健医療サービス又は福祉サービスを提供する者との密接な連携に努めている。</t>
    <phoneticPr fontId="23"/>
  </si>
  <si>
    <t>　指定福祉用具貸与（指定特定福祉用具販売）の提供の終了に際しては、利用者又はその家族に対して適切な相談又は助言を行うとともに、当該利用者に係る居宅介護支援事業者に対する情報の提供及び保健医療サービス又は福祉サービスを提供する者との密接な連携に努めている。</t>
    <phoneticPr fontId="23"/>
  </si>
  <si>
    <t>（８）法定代理受領サービスの提供を受けるための援助【貸与】</t>
    <rPh sb="3" eb="5">
      <t>ホウテイ</t>
    </rPh>
    <rPh sb="5" eb="7">
      <t>ダイリ</t>
    </rPh>
    <rPh sb="7" eb="9">
      <t>ジュリョウ</t>
    </rPh>
    <rPh sb="14" eb="16">
      <t>テイキョウ</t>
    </rPh>
    <rPh sb="17" eb="18">
      <t>ウ</t>
    </rPh>
    <rPh sb="23" eb="25">
      <t>エンジョ</t>
    </rPh>
    <rPh sb="26" eb="28">
      <t>タイヨ</t>
    </rPh>
    <phoneticPr fontId="23"/>
  </si>
  <si>
    <t>　指定福祉用具貸与の提供の開始に際し、利用申込者が介護保険法施行規則第64条各号のいずれにも該当しないときは、当該利用申込者又はその家族に対し、居宅サービス計画の作成を居宅介護支援事業者に依頼する旨を市町村に対して届け出ること等により、指定福祉用具貸与の提供を法定代理受領サービスとして受けることができる旨を説明すること、居宅介護支援事業者に関する情報を提供することその他の法定代理受領サービスを行うために必要な援助を行っている。</t>
    <phoneticPr fontId="23"/>
  </si>
  <si>
    <t>「介護保険法施行規則第64条各号のいずれにも該当しないとき」とは、償還払いとなる利用予定者等が該当します。</t>
    <phoneticPr fontId="27"/>
  </si>
  <si>
    <t>通常、利用者は法定代理受領サービスとして指定福祉用具貸与サービスを受け、利用者負担割合に応じた負担分を事業所へ支払いますが、例えば自己作成プランで予め市町村に届け出ていない場合などは償還払い（一旦、全額自己負担した後に保険者から保険給付率に応じた額の還付を受ける）となります。このような利用者が事業所にいない場合、回答欄に斜線を引いておいてください。</t>
    <phoneticPr fontId="27"/>
  </si>
  <si>
    <t>（９）居宅サービス計画に沿ったサービス提供</t>
    <rPh sb="3" eb="5">
      <t>キョタク</t>
    </rPh>
    <rPh sb="9" eb="11">
      <t>ケイカク</t>
    </rPh>
    <rPh sb="12" eb="13">
      <t>ソ</t>
    </rPh>
    <rPh sb="19" eb="21">
      <t>テイキョウ</t>
    </rPh>
    <phoneticPr fontId="23"/>
  </si>
  <si>
    <t>　居宅サービス計画が作成されている場合は、当該計画に沿った指定福祉用具貸与（指定特定福祉用具販売）を提供している。</t>
    <phoneticPr fontId="23"/>
  </si>
  <si>
    <t>（10）居宅サービス計画等の変更の援助</t>
    <rPh sb="4" eb="6">
      <t>キョタク</t>
    </rPh>
    <rPh sb="10" eb="12">
      <t>ケイカク</t>
    </rPh>
    <rPh sb="12" eb="13">
      <t>トウ</t>
    </rPh>
    <rPh sb="14" eb="16">
      <t>ヘンコウ</t>
    </rPh>
    <rPh sb="17" eb="19">
      <t>エンジョ</t>
    </rPh>
    <phoneticPr fontId="23"/>
  </si>
  <si>
    <t>　利用者が居宅サービス計画の変更を希望する場合は、当該利用者に係る居宅介護支援事業者への連絡その他の必要な援助を行っている。</t>
    <phoneticPr fontId="23"/>
  </si>
  <si>
    <t>（11）身分を証する書類の携行</t>
    <rPh sb="4" eb="6">
      <t>ミブン</t>
    </rPh>
    <rPh sb="7" eb="8">
      <t>ショウ</t>
    </rPh>
    <rPh sb="10" eb="12">
      <t>ショルイ</t>
    </rPh>
    <rPh sb="13" eb="15">
      <t>ケイコウ</t>
    </rPh>
    <phoneticPr fontId="23"/>
  </si>
  <si>
    <t>　従業者に身分を証する書類を携行させ、初回訪問時及び利用者又はその家族から求められたときは、これを提示すべき旨を指導している。</t>
    <phoneticPr fontId="23"/>
  </si>
  <si>
    <t>（12）サービスの提供の記録</t>
    <rPh sb="9" eb="11">
      <t>テイキョウ</t>
    </rPh>
    <rPh sb="12" eb="14">
      <t>キロク</t>
    </rPh>
    <phoneticPr fontId="23"/>
  </si>
  <si>
    <t>　指定福祉用具貸与を提供した際には、当該指定福祉用具貸与の提供の開始日及び終了日並びに種目及び品名、当該指定福祉用具貸与について介護保険法第41条第６項の規定により利用者に代わって支払を受ける居宅介護サービス費の額その他必要な事項を、利用者の居宅サービス計画を記載した書面又はこれに準ずる書面に記載している。（利用者や事業者がその時点での支給限度額の残額やサービスの利用状況を把握できるように、居宅介護支援事業所から送付されるサービス利用票等で管理している。）</t>
    <phoneticPr fontId="23"/>
  </si>
  <si>
    <t>　指定福祉用具貸与を提供した際には、提供した具体的なサービスの内容等を記録するとともに、利用者からの申出があった場合には、文書の交付その他適切な方法により、その情報を利用者に対して提供している。</t>
    <phoneticPr fontId="23"/>
  </si>
  <si>
    <t>【販売】</t>
    <rPh sb="1" eb="3">
      <t>ハンバイ</t>
    </rPh>
    <phoneticPr fontId="23"/>
  </si>
  <si>
    <t>　指定特定福祉用具販売を提供した際には、提供した具体的なサービスの内容等を記録するとともに、利用者からの申出があった場合には、文書の交付その他適切な方法により、その情報を利用者に対して提供している。</t>
    <phoneticPr fontId="23"/>
  </si>
  <si>
    <t>（13）利用料（販売費用の額）等の受領</t>
    <phoneticPr fontId="23"/>
  </si>
  <si>
    <t>　サービス提供の利用者負担の全部又は一部を金品などの利益によって直接的又は間接的に供与し、利用者の負担を軽減させていない。</t>
    <phoneticPr fontId="23"/>
  </si>
  <si>
    <t>　法定代理受領サービスに該当する指定福祉用具貸与を提供した際には、その利用者から利用料の一部として、当該指定福祉用具貸与に係る居宅介護サービス費用基準額から当該指定福祉用具貸与事業者に支払われる居宅介護サービス費の額を控除して得た額の支払を受けている。</t>
    <phoneticPr fontId="23"/>
  </si>
  <si>
    <t>　法定代理受領サービスに該当しない指定福祉用具貸与を提供した際にその利用者から支払を受ける利用料の額と、指定福祉用具貸与に係る居宅介護サービス費用基準額との間に、不合理な差額が生じないようにしている。</t>
    <phoneticPr fontId="27"/>
  </si>
  <si>
    <t>　問１・問２以外で次に掲げる費用以外の額を利用者から受けとっていない。</t>
    <phoneticPr fontId="27"/>
  </si>
  <si>
    <t>通常の事業の実施地域以外の地域において指定福祉用具貸与を行う場合の交通費</t>
    <phoneticPr fontId="27"/>
  </si>
  <si>
    <t>福祉用具の搬出入に特別な措置が必要な場合の当該措置に要する費用</t>
    <phoneticPr fontId="27"/>
  </si>
  <si>
    <t>問４</t>
    <phoneticPr fontId="2"/>
  </si>
  <si>
    <t>問４</t>
    <phoneticPr fontId="27"/>
  </si>
  <si>
    <t>　問３の費用の額に係るサービスの提供に当たっては、あらかじめ、利用者又はその家族に対し、当該サービスの内容及び費用について説明を行い、利用者の同意を得ている。</t>
    <phoneticPr fontId="23"/>
  </si>
  <si>
    <t>　指定特定福祉用具販売を提供した際には、法第44条第３項に規定する現に当該特定福祉用具の購入に要した費用の額の支払を受けている。</t>
    <rPh sb="20" eb="21">
      <t>ホウ</t>
    </rPh>
    <rPh sb="21" eb="22">
      <t>ダイ</t>
    </rPh>
    <rPh sb="24" eb="25">
      <t>ジョウ</t>
    </rPh>
    <rPh sb="25" eb="26">
      <t>ダイ</t>
    </rPh>
    <phoneticPr fontId="27"/>
  </si>
  <si>
    <t>　問１以外で次に掲げる費用以外の額を利用者から受けとっていない。</t>
    <phoneticPr fontId="27"/>
  </si>
  <si>
    <t>通常の事業の実施地域以外の地域において指定特定福祉用具販売を行う場合の交通費</t>
    <phoneticPr fontId="27"/>
  </si>
  <si>
    <t>特定福祉用具の搬入に特別な措置が必要な場合の当該措置に要する費用</t>
    <phoneticPr fontId="27"/>
  </si>
  <si>
    <t>問３</t>
    <phoneticPr fontId="2"/>
  </si>
  <si>
    <t>問３</t>
    <phoneticPr fontId="27"/>
  </si>
  <si>
    <t>　問２の費用の額に係るサービスの提供に当たっては、あらかじめ、利用者又はその家族に対し、当該サービスの内容及び費用について説明を行い、利用者の同意を得ている。</t>
    <phoneticPr fontId="23"/>
  </si>
  <si>
    <t>（14）保険給付の請求のための証明書（申請に必要となる書類等）の交付</t>
    <phoneticPr fontId="23"/>
  </si>
  <si>
    <t>　指定福祉用具貸与事業者は、法定代理受領サービスに該当しない指定福祉用具貸与に係る利用料の支払を受けた場合は、提供した指定福祉用具貸与の種目、品名、費用の額その他必要と認められる事項を記載したサービス提供証明書を利用者に対して交付している。</t>
    <phoneticPr fontId="23"/>
  </si>
  <si>
    <t>　指定特定福祉用具販売に係る販売費用の額の支払を受けた場合は、次の各号に掲げる事項を記載した書面を利用者に対して交付している。</t>
    <phoneticPr fontId="23"/>
  </si>
  <si>
    <t>当該指定特定福祉用具販売事業所の名称</t>
    <phoneticPr fontId="27"/>
  </si>
  <si>
    <t>販売した特定福祉用具の種目及び品目の名称及び販売費用の額</t>
    <phoneticPr fontId="27"/>
  </si>
  <si>
    <t>その他必要と認められる事項を記載した証明書</t>
    <phoneticPr fontId="27"/>
  </si>
  <si>
    <t>③</t>
    <phoneticPr fontId="27"/>
  </si>
  <si>
    <t>領収書</t>
    <phoneticPr fontId="27"/>
  </si>
  <si>
    <t>④</t>
    <phoneticPr fontId="27"/>
  </si>
  <si>
    <t>当該特定福祉用具のパンフレットその他の当該特定福祉用具の概要</t>
    <phoneticPr fontId="27"/>
  </si>
  <si>
    <t>（15）指定福祉用具貸与（指定特定福祉用具販売）の基本取扱方針</t>
    <rPh sb="4" eb="6">
      <t>シテイ</t>
    </rPh>
    <rPh sb="6" eb="8">
      <t>フクシ</t>
    </rPh>
    <rPh sb="8" eb="10">
      <t>ヨウグ</t>
    </rPh>
    <rPh sb="10" eb="12">
      <t>タイヨ</t>
    </rPh>
    <rPh sb="13" eb="15">
      <t>シテイ</t>
    </rPh>
    <rPh sb="15" eb="17">
      <t>トクテイ</t>
    </rPh>
    <rPh sb="17" eb="19">
      <t>フクシ</t>
    </rPh>
    <rPh sb="19" eb="21">
      <t>ヨウグ</t>
    </rPh>
    <rPh sb="21" eb="23">
      <t>ハンバイ</t>
    </rPh>
    <rPh sb="25" eb="27">
      <t>キホン</t>
    </rPh>
    <rPh sb="27" eb="29">
      <t>トリアツカイ</t>
    </rPh>
    <rPh sb="29" eb="31">
      <t>ホウシン</t>
    </rPh>
    <phoneticPr fontId="23"/>
  </si>
  <si>
    <t>　指定福祉用具賃与（指定特定福祉用具販売）は、利用者の要介護状態の軽減又は悪化の防止並びに利用者を介護する者の負担の軽減に資するよう、その目標を設定し、計画的に行っている。</t>
    <phoneticPr fontId="23"/>
  </si>
  <si>
    <t>　指定福祉用具貸与（指定特定福祉用具販売）事業者は、常に、清潔かつ安全で正常な機能を有する福祉用具（特定福祉用具）を貸与（販売）している。</t>
    <phoneticPr fontId="27"/>
  </si>
  <si>
    <t>　指定福祉用具貸与（指定特定福祉用具販売）事業者は、自らその提供する指定福祉用具貸与（指定特定福祉用具販売）の質の評価を行い、常にその改善を図っている。</t>
    <phoneticPr fontId="23"/>
  </si>
  <si>
    <t>【介護予防】</t>
    <rPh sb="1" eb="3">
      <t>カイゴ</t>
    </rPh>
    <rPh sb="3" eb="5">
      <t>ヨボウ</t>
    </rPh>
    <phoneticPr fontId="23"/>
  </si>
  <si>
    <t>　指定介護予防福祉用具貸与（指定特定福祉用具販売）事業者は、指定介護予防福祉用具貸与（指定特定福祉用具販売）の提供に当たり、利用者ができる限り要介護状態とならないで自立した日常生活を営むことができるよう支援することを目的とするものであることを常に意識してサービスの提供に当たっている。</t>
    <phoneticPr fontId="23"/>
  </si>
  <si>
    <t>　介護予防福祉用具（特定介護予防福祉用具）の貸与(販売)に当たって、利用者ができないことを単に補う形でのサービス提供は、かえって利用者の生活機能の低下を引き起こし、サービスへの依存を生み出している場合があるとの指摘を踏まえ、「利用者の自立の可能性を最大限引き出す支援を行う」ことを基本として、利用者のできる能力を阻害するような不適切なサービス提供をしないよう配慮が必要です。</t>
    <phoneticPr fontId="23"/>
  </si>
  <si>
    <t>（16）指定福祉用具貸与の具体的取扱方針</t>
    <rPh sb="4" eb="6">
      <t>シテイ</t>
    </rPh>
    <rPh sb="6" eb="8">
      <t>フクシ</t>
    </rPh>
    <rPh sb="8" eb="10">
      <t>ヨウグ</t>
    </rPh>
    <rPh sb="10" eb="12">
      <t>タイヨ</t>
    </rPh>
    <rPh sb="13" eb="16">
      <t>グタイテキ</t>
    </rPh>
    <rPh sb="16" eb="18">
      <t>トリアツカイ</t>
    </rPh>
    <rPh sb="18" eb="20">
      <t>ホウシン</t>
    </rPh>
    <phoneticPr fontId="23"/>
  </si>
  <si>
    <t>　指定福祉用具貸与の提供に当たっては、福祉用具貸与計画に基づき、福祉用具が適切に選定され、かつ、使用されるよう、専門的知識に基づき相談に応じるとともに、目録等の文書を示して福祉用具の機能、使用方法、利用料等（全国平均貸与価格を含む。）に関する情報を提供し、個別の福祉用具の貸与に係る同意を得ている。</t>
    <phoneticPr fontId="23"/>
  </si>
  <si>
    <t>全国平均貸与価格については、月平均100件以上の貸与件数になったことがある商品のみ適用</t>
    <phoneticPr fontId="27"/>
  </si>
  <si>
    <t>問２</t>
    <rPh sb="0" eb="1">
      <t>トイ</t>
    </rPh>
    <phoneticPr fontId="27"/>
  </si>
  <si>
    <t>　固定用スロープ、歩行器（歩行車を除く）、歩行補助つえ（カナディアン・クラッチ、ロフストランド・クラッチ、プラットホームクラッチ及び多点杖）（以下「対象福祉用具」という。）の提供に当たっては、利用者が指定福祉用具貸与又は指定特定福祉用具販売のいずれかを選択できることについて十分な説明を行った上で、利用者の選択に当たって必要な情報を提供している。</t>
    <phoneticPr fontId="27"/>
  </si>
  <si>
    <t>問３</t>
    <rPh sb="0" eb="1">
      <t>トイ</t>
    </rPh>
    <phoneticPr fontId="27"/>
  </si>
  <si>
    <t>　医師、理学療法士、作業療法士、言語聴覚士、居宅サービス計画の原案に位置付けた指定居宅サービス等の担当者その他の関係者の意見及び利用者の身体の状況等を踏まえ、利用者に提案を行っている。</t>
    <rPh sb="79" eb="82">
      <t>リヨウシャ</t>
    </rPh>
    <rPh sb="86" eb="87">
      <t>オコナ</t>
    </rPh>
    <phoneticPr fontId="27"/>
  </si>
  <si>
    <t>問４</t>
    <rPh sb="0" eb="1">
      <t>トイ</t>
    </rPh>
    <phoneticPr fontId="27"/>
  </si>
  <si>
    <t>　指定福祉用具貸与の提供に当たっては、貸与する福祉用具の機能、安全性、衛生状態等に関し、点検を行っている。</t>
    <phoneticPr fontId="27"/>
  </si>
  <si>
    <t>問５</t>
    <rPh sb="0" eb="1">
      <t>トイ</t>
    </rPh>
    <phoneticPr fontId="27"/>
  </si>
  <si>
    <t>　指定福祉用具貸与の提供に当たっては、利用者の身体の状況等に応じて福祉用具の調整を行うとともに、当該福祉用具の使用方法、使用上の留意事項、故障時の対応等を記載した文書を利用者に交付し、十分な説明を行った上で、必要に応じて利用者に実際に当該福祉用具を使用させながら使用方法の指導を行っている。</t>
    <phoneticPr fontId="27"/>
  </si>
  <si>
    <t>問６</t>
    <rPh sb="0" eb="1">
      <t>トイ</t>
    </rPh>
    <phoneticPr fontId="27"/>
  </si>
  <si>
    <t>　指定福祉用具貸与の提供に当たっては、利用者等からの要請等に応じて、貸与した福祉用具の使用状況を確認し、必要な場合は、使用方法の指導、修理等を行っている。</t>
    <phoneticPr fontId="27"/>
  </si>
  <si>
    <t>問７</t>
    <rPh sb="0" eb="1">
      <t>トイ</t>
    </rPh>
    <phoneticPr fontId="27"/>
  </si>
  <si>
    <t>　指定福祉用具貸与の提供に当たっては、当該利用者又は他の利用者等の生命又は身体を保護するため緊急やむを得ない場合を除き、身体的拘束等を行ってはいない。</t>
    <phoneticPr fontId="27"/>
  </si>
  <si>
    <t>問８</t>
    <rPh sb="0" eb="1">
      <t>トイ</t>
    </rPh>
    <phoneticPr fontId="27"/>
  </si>
  <si>
    <t>　身体的拘束等を行う場合には、その態様及び時間、その際の利用者の心身の状況並びに緊急やむを得ない理由を記録している。</t>
    <phoneticPr fontId="27"/>
  </si>
  <si>
    <t>問９</t>
    <rPh sb="0" eb="1">
      <t>トイ</t>
    </rPh>
    <phoneticPr fontId="27"/>
  </si>
  <si>
    <t>　居宅サービス計画に指定福祉用具貸与が位置付けられる場合には、当該計画に指定福祉用具貸与が必要な理由が記載されるとともに、当該利用者に係る介護支援専門員により、必要に応じて随時その必要性が検討された上で、継続が必要な場合にはその理由が居宅サービス計画に記載されるように必要な措置を講じている。</t>
    <phoneticPr fontId="27"/>
  </si>
  <si>
    <t>問10</t>
    <phoneticPr fontId="2"/>
  </si>
  <si>
    <t>　指定福祉用具貸与の提供に当たっては、同一種目における機能又は価格帯の異なる複数の福祉用具に関する情報を利用者に提供している。また、その提供は、利用者の心身の状況及びその置かれている環境等に照らして行っている。</t>
    <phoneticPr fontId="27"/>
  </si>
  <si>
    <t>（17）指定特定福祉用具販売の具体的取扱方針</t>
    <rPh sb="4" eb="6">
      <t>シテイ</t>
    </rPh>
    <rPh sb="6" eb="8">
      <t>トクテイ</t>
    </rPh>
    <rPh sb="8" eb="10">
      <t>フクシ</t>
    </rPh>
    <rPh sb="10" eb="12">
      <t>ヨウグ</t>
    </rPh>
    <rPh sb="12" eb="14">
      <t>ハンバイ</t>
    </rPh>
    <rPh sb="15" eb="18">
      <t>グタイテキ</t>
    </rPh>
    <rPh sb="18" eb="20">
      <t>トリアツカイ</t>
    </rPh>
    <rPh sb="20" eb="22">
      <t>ホウシン</t>
    </rPh>
    <phoneticPr fontId="23"/>
  </si>
  <si>
    <t>　指定特定福祉用具販売の提供に当たっては、特定福祉用具販売計画に基づき、特定福祉用具が適切に選定され、かつ、使用されるよう、専門的知識に基づき相談に応じるとともに、目録等の文書を示して特定福祉用具の機能、使用方法、販売費用の額等に関する情報を提供し、個別の特定福祉用具の販売に係る同意を得ている。</t>
    <phoneticPr fontId="23"/>
  </si>
  <si>
    <t>　対象福祉用具の提供に当たっては、利用者が指定福祉用具貸与又は指定特定福祉用具販売のいずれかを選択できることについて十分な説明を行った上で、利用者の当該選択に当たって必要な情報を提供している。</t>
    <phoneticPr fontId="27"/>
  </si>
  <si>
    <t>　指定特定福祉用具販売の提供に当たっては、販売する特定福祉用具の機能、安全性、衛生状態等に関し、点検を行っている。</t>
    <rPh sb="21" eb="23">
      <t>ハンバイ</t>
    </rPh>
    <rPh sb="25" eb="27">
      <t>トクテイ</t>
    </rPh>
    <phoneticPr fontId="27"/>
  </si>
  <si>
    <t>問５</t>
    <phoneticPr fontId="27"/>
  </si>
  <si>
    <t>　指定特定福祉用具販売の提供に当たっては、利用者の身体の状況等に応じて特定福祉用具の調整を行うとともに、当該特定福祉用具の使用方法、使用上の留意事項等を記載した文書を利用者に交付し、十分な説明を行った上で、必要に応じて利用者に実際に当該特定福祉用具を使用させながら使用方法の指導を行っている。</t>
    <phoneticPr fontId="27"/>
  </si>
  <si>
    <t>問６</t>
    <phoneticPr fontId="2"/>
  </si>
  <si>
    <t>問６</t>
    <phoneticPr fontId="27"/>
  </si>
  <si>
    <t>　対象福祉用具に係る指定特定介護予防福祉用具販売の提供に当たっては、利用者等からの要請等に応じて、販売した福祉用具の使用状況を確認するよう努めるとともに、必要な場合は、使用方法の指導、修理等を行うよう努めている。</t>
    <phoneticPr fontId="27"/>
  </si>
  <si>
    <t>　指定特定福祉用具販売の提供に当たっては、当該利用者又は他の利用者等の生命又は身体を保護するため緊急やむを得ない場合を除き、身体的拘束等を行ってはいない。</t>
    <rPh sb="3" eb="5">
      <t>トクテイ</t>
    </rPh>
    <rPh sb="5" eb="7">
      <t>フクシ</t>
    </rPh>
    <rPh sb="9" eb="11">
      <t>ハンバイ</t>
    </rPh>
    <phoneticPr fontId="27"/>
  </si>
  <si>
    <t>問９</t>
    <phoneticPr fontId="27"/>
  </si>
  <si>
    <t>　居宅サービス計画に指定特定福祉用具販売が位置付けられる場合には、当該計画に特定福祉用具販売が必要な理由が記載されるように必要な措置を講じている。</t>
    <phoneticPr fontId="23"/>
  </si>
  <si>
    <t>（18）指定（介護予防）福祉用具貸与計画の作成</t>
    <rPh sb="7" eb="9">
      <t>カイゴ</t>
    </rPh>
    <rPh sb="9" eb="11">
      <t>ヨボウ</t>
    </rPh>
    <phoneticPr fontId="23"/>
  </si>
  <si>
    <t>　福祉用具専門相談員は、利用者の心身の状況、希望及びその置かれている環境を踏まえ、福祉用具貸与の目標、当該目標を達成するための具体的なサービスの内容、（介護予防福祉用具貸与においてはサービスの提供を行う期間）、福祉用具貸与計画の実施状況の把握（以下「モニタリング」という。）を行う時期等を記載した福祉用具貸与計画を作成している。</t>
    <rPh sb="80" eb="82">
      <t>フクシ</t>
    </rPh>
    <rPh sb="82" eb="84">
      <t>ヨウグ</t>
    </rPh>
    <rPh sb="84" eb="86">
      <t>タイヨ</t>
    </rPh>
    <rPh sb="96" eb="98">
      <t>テイキョウ</t>
    </rPh>
    <rPh sb="99" eb="100">
      <t>オコナ</t>
    </rPh>
    <rPh sb="101" eb="103">
      <t>キカン</t>
    </rPh>
    <phoneticPr fontId="27"/>
  </si>
  <si>
    <t>　福祉用具貸与計画を作成する際に、特定福祉用具販売の利用がある場合は、特定福祉用具販売計画と一体のものとして作成している。また、特定福祉用具販売計画を作成する際は、福祉用具貸与の利用がある場合は、福祉用具貸与計画と一体のものとして作成している。</t>
    <phoneticPr fontId="27"/>
  </si>
  <si>
    <t>　既に居宅サービス計画が作成されている場合は、当該居宅サービス計画の内容に沿って福祉用具貸与計画を作成している。</t>
    <phoneticPr fontId="27"/>
  </si>
  <si>
    <t>　福祉用具専門相談員は、福祉用具貸与計画の作成に当たっては、その内容について利用者又はその家族に対して説明し、利用者の同意を得ている。</t>
    <phoneticPr fontId="27"/>
  </si>
  <si>
    <t>　福祉用具専門相談員は、福祉用具貸与計画を作成した際には、当該福祉用具貸与計画を利用者に交付している。</t>
    <phoneticPr fontId="27"/>
  </si>
  <si>
    <t>問６</t>
  </si>
  <si>
    <t>　福祉用具専門相談員は、福祉用具貸与計画を作成した際には、当該福祉用具貸与計画を当該利用者に係る介護支援専門員に交付している。</t>
    <phoneticPr fontId="27"/>
  </si>
  <si>
    <t>問７</t>
  </si>
  <si>
    <t>　福祉用具専門相談員は、福祉用具貸与計画の作成後、モニタリングを行っている。</t>
    <phoneticPr fontId="27"/>
  </si>
  <si>
    <t>問８</t>
  </si>
  <si>
    <t>　対象福祉用具に係る指定福祉用具貸与の提供に当たっては、福祉用具貸与計画に基づくサービス提供の開始時から６月以内に少なくとも１回モニタリングを行い、その継続の必要性について検討を行っている。</t>
    <phoneticPr fontId="27"/>
  </si>
  <si>
    <t>問９</t>
  </si>
  <si>
    <t>　福祉用具専門相談員は、モニタリングの結果を記録し、当該記録をサービスの提供に係る居宅サービス計画を作成した指定居宅介護支援事業者に報告している。</t>
    <phoneticPr fontId="27"/>
  </si>
  <si>
    <t>問10</t>
    <phoneticPr fontId="27"/>
  </si>
  <si>
    <t>　モニタリングの結果を踏まえ、必要に応じて計画の変更を行っている。</t>
    <phoneticPr fontId="27"/>
  </si>
  <si>
    <t>（19）指定特定（介護予防）福祉用具販売計画の作成　</t>
    <rPh sb="9" eb="11">
      <t>カイゴ</t>
    </rPh>
    <rPh sb="11" eb="13">
      <t>ヨボウ</t>
    </rPh>
    <phoneticPr fontId="23"/>
  </si>
  <si>
    <t>　福祉用具専門相談員は、利用者の心身の状況、希望及びその置かれている環境を踏まえ、指定特定福祉用具販売の目標、当該目標を達成するための具体的なサービスの内容（、特定介護予防福祉用具販売においてはサービスの提供を行う期間）等を記載した特定福祉用具販売計画を作成している。</t>
    <rPh sb="80" eb="82">
      <t>トクテイ</t>
    </rPh>
    <rPh sb="90" eb="92">
      <t>ハンバイ</t>
    </rPh>
    <phoneticPr fontId="27"/>
  </si>
  <si>
    <t>　既に居宅サービス計画が作成されている場合は、当該居宅サービス計画の内容に沿って特定福祉用具販売計画を作成している。</t>
    <phoneticPr fontId="27"/>
  </si>
  <si>
    <t>　福祉用具専門相談員は、特定福祉用具販売計画の作成に当たっては、その内容について利用者又はその家族に対して説明し、利用者の同意を得ている。</t>
    <phoneticPr fontId="27"/>
  </si>
  <si>
    <t>　福祉用具専門相談員は、特定福祉用具販売計画を作成した際には、当該特定福祉用具販売計画を利用者に交付している。</t>
    <phoneticPr fontId="27"/>
  </si>
  <si>
    <t>　居宅サービス計画を作成している指定居宅介護支援事業者から特定福祉用具販売計画の提供の求めがあった際は、当該計画の提出をしている。</t>
    <phoneticPr fontId="27"/>
  </si>
  <si>
    <t>問７</t>
    <phoneticPr fontId="2"/>
  </si>
  <si>
    <t>　福祉用具専門相談員は、対象福祉用具に係る指定特定福祉用具販売の提供に当たっては、特定福祉用具販売計画の作成後、当該特定福祉用具販売計画に記載した目標の達成状況の確認を行っている。</t>
    <phoneticPr fontId="27"/>
  </si>
  <si>
    <t>（20）利用者に関する市町村への通知</t>
    <phoneticPr fontId="23"/>
  </si>
  <si>
    <t>　指定福祉用具貸与（指定特定福祉用具販売）事業者は、指定福祉用具貸与（指定特定福祉用具販売）を受けている利用者が次の各号のいずれかに該当する場合は、遅滞なく、意見を付してその旨を市町村に通知している。</t>
    <phoneticPr fontId="23"/>
  </si>
  <si>
    <t>正当な理由なしに指定福祉用具貸与（指定特定福祉用具販売）の利用に関する指示に従わないことにより、要介護状態の程度を増進させたと認められるとき。</t>
    <phoneticPr fontId="27"/>
  </si>
  <si>
    <t>偽りその他不正な行為によって保険給付を受け、又は受けようとしたとき。</t>
    <phoneticPr fontId="27"/>
  </si>
  <si>
    <t>（21）管理者の責務</t>
    <rPh sb="4" eb="7">
      <t>カンリシャ</t>
    </rPh>
    <rPh sb="8" eb="10">
      <t>セキム</t>
    </rPh>
    <phoneticPr fontId="23"/>
  </si>
  <si>
    <t>　指定福祉用具貸与（指定特定福祉用具販売）事業所の管理者は、指定福祉用具貸与（指定特定福祉用具販売）事業所の従業者の管理及び指定福祉用具貸与（指定特定福祉用具販売）の利用の申込みに係る調整、業務の実施状況の把握その他の管理を一元的に行っている。</t>
    <phoneticPr fontId="23"/>
  </si>
  <si>
    <t>　指定福祉用具貸与（指定特定福祉用具販売）事業所の管理者は、当該指定福祉用具貸与（指定特定福祉用具販売）事業所の従業者に運営基準を遵守させるため必要な指揮命令を行っている。</t>
    <phoneticPr fontId="23"/>
  </si>
  <si>
    <t>（22）運営規程</t>
    <phoneticPr fontId="23"/>
  </si>
  <si>
    <t>　指定福祉用具貸与（指定特定福祉用具販売）事業所ごとに、次に掲げる事業の運営についての重要事項に関する規程（運営規程）を定めている。</t>
    <phoneticPr fontId="23"/>
  </si>
  <si>
    <t>事業の目的、運営の方針、事業所名称、事業所所在地</t>
    <phoneticPr fontId="27"/>
  </si>
  <si>
    <t>従業者の職種、員数及び職務の内容</t>
    <phoneticPr fontId="27"/>
  </si>
  <si>
    <t>営業日及び営業時間</t>
    <phoneticPr fontId="27"/>
  </si>
  <si>
    <t>指定福祉用具貸与（指定特定福祉用具販売）の提供方法、取り扱う種目及び利用料（販売費用の額）その他の費用の額</t>
    <phoneticPr fontId="27"/>
  </si>
  <si>
    <t>⑤</t>
    <phoneticPr fontId="27"/>
  </si>
  <si>
    <t>通常の事業の実施地域</t>
    <phoneticPr fontId="27"/>
  </si>
  <si>
    <t>⑥</t>
    <phoneticPr fontId="27"/>
  </si>
  <si>
    <t>虐待の防止のための措置に関する事項</t>
    <phoneticPr fontId="27"/>
  </si>
  <si>
    <t>⑦</t>
    <phoneticPr fontId="27"/>
  </si>
  <si>
    <t>その他運営に関する重要事項
（衛生管理（福祉用具貸与については、標準作業書に記載された福祉用具の消毒方法を含む。）、苦情相談の体制、秘密保持、従業者の研修、事故発生時の対応）</t>
    <phoneticPr fontId="27"/>
  </si>
  <si>
    <t>　問１④について、運営規程に個々の福祉用具の額自体の記載がない場合、その額の決定方式及び目録に記載している旨を記載している。</t>
    <phoneticPr fontId="27"/>
  </si>
  <si>
    <t>　福祉用具貸与の商品を委託消毒している場合は、委託先法人名、事業所名、事業所所在地、委託の範囲を記載している。</t>
    <phoneticPr fontId="27"/>
  </si>
  <si>
    <t>（23）勤務体制の確保等</t>
    <rPh sb="4" eb="6">
      <t>キンム</t>
    </rPh>
    <rPh sb="6" eb="8">
      <t>タイセイ</t>
    </rPh>
    <rPh sb="9" eb="11">
      <t>カクホ</t>
    </rPh>
    <rPh sb="11" eb="12">
      <t>トウ</t>
    </rPh>
    <phoneticPr fontId="23"/>
  </si>
  <si>
    <t>　利用者に対し適切な指定福祉用具貸与（指定特定福祉用具販売）を提供できるよう、指定福祉用具貸与（指定特定福祉用具販売）事業所ごとに従業者の勤務の体制を定めている。</t>
    <phoneticPr fontId="23"/>
  </si>
  <si>
    <t>適切なサービスの提供を確保する観点から、職場において行われる性的な言動または優越的な関係を背景とした言動であって業務上必要かつ相当な範囲を超えたものにより従業者の就業環境が害されることを防止するための方針の明確化等の必要な措置を講じている。</t>
    <rPh sb="77" eb="80">
      <t>ジュウギョウシャ</t>
    </rPh>
    <phoneticPr fontId="27"/>
  </si>
  <si>
    <t>　指定福祉用具貸与（指定特定福祉用具販売）事業所ごとに、当該指定福祉用具貸与（指定特定福祉用具販売）事業所の従業者によって指定福祉用具貸与（指定特定福祉用具販売）を提供している。
（ただし、利用者のサービス利用に直接影響を及ぼさない業務については、この限りでない。）</t>
    <phoneticPr fontId="23"/>
  </si>
  <si>
    <t>（24）適切な研修の機会の確保並びに福祉用具専門相談員の知識及び技術の向上等</t>
    <rPh sb="4" eb="6">
      <t>テキセツ</t>
    </rPh>
    <rPh sb="7" eb="9">
      <t>ケンシュウ</t>
    </rPh>
    <rPh sb="10" eb="12">
      <t>キカイ</t>
    </rPh>
    <rPh sb="13" eb="15">
      <t>カクホ</t>
    </rPh>
    <rPh sb="15" eb="16">
      <t>ナラ</t>
    </rPh>
    <rPh sb="18" eb="20">
      <t>フクシ</t>
    </rPh>
    <rPh sb="20" eb="22">
      <t>ヨウグ</t>
    </rPh>
    <rPh sb="22" eb="24">
      <t>センモン</t>
    </rPh>
    <rPh sb="24" eb="27">
      <t>ソウダンイン</t>
    </rPh>
    <rPh sb="28" eb="30">
      <t>チシキ</t>
    </rPh>
    <rPh sb="30" eb="31">
      <t>オヨ</t>
    </rPh>
    <rPh sb="32" eb="34">
      <t>ギジュツ</t>
    </rPh>
    <rPh sb="35" eb="37">
      <t>コウジョウ</t>
    </rPh>
    <rPh sb="37" eb="38">
      <t>トウ</t>
    </rPh>
    <phoneticPr fontId="23"/>
  </si>
  <si>
    <t>　福祉用具専門相談員の資質の向上のために、福祉用具（特定福祉用具）に関する適切な研修の機会を確保している。（福祉用具専門相談員に、福祉用具（特定福祉用具）の構造、使用方法等についての継続的な研修を定期的かつ計画的に受けさせている。）</t>
    <phoneticPr fontId="23"/>
  </si>
  <si>
    <t>　福祉用具専門相談員は、常に自己研鑽に励み、指定福祉用具貸与（指定特定福祉用具販売）の目的を達成するために必要な知識及び技能の修得、維持及び向上に努めている。</t>
    <phoneticPr fontId="23"/>
  </si>
  <si>
    <t>（25）福祉用具の取扱種目</t>
    <phoneticPr fontId="23"/>
  </si>
  <si>
    <t>　利用者の身体の状態の多様性、変化等に対応することができるよう、できる限り多くの種類の福祉用具（特定福祉用具）を取り扱うようにしている。</t>
    <phoneticPr fontId="23"/>
  </si>
  <si>
    <t>（26）衛生管理等</t>
    <rPh sb="4" eb="6">
      <t>エイセイ</t>
    </rPh>
    <rPh sb="6" eb="8">
      <t>カンリ</t>
    </rPh>
    <rPh sb="8" eb="9">
      <t>トウ</t>
    </rPh>
    <phoneticPr fontId="23"/>
  </si>
  <si>
    <t>　従業者の清潔の保持及び健康状態について、必要な管理を行っている。</t>
    <phoneticPr fontId="23"/>
  </si>
  <si>
    <t>　事業所の設備及び備品について、衛生的な管理に努めている。</t>
    <phoneticPr fontId="23"/>
  </si>
  <si>
    <t>　事業所において感染症が発生し、又はまん延しないように、次に掲げる措置を講じている。
※次に掲げる各措置は、事業所に実施が求められるものですが、他のサービス事業者のとの連携等により行うことも差し支えありません。</t>
    <phoneticPr fontId="23"/>
  </si>
  <si>
    <t>事業所における感染症の予防及びまん延の防止のための対策を検討する委員会(テレビ電話装置その他の情報通信機器を活用して行うことができるものとする。)をおおむね６月に１回以上開催するとともに、その結果について、従業者等に周知徹底をしている。</t>
    <phoneticPr fontId="27"/>
  </si>
  <si>
    <t>事業所における感染症の予防及びまん延の防止のための指針を整備している。</t>
    <phoneticPr fontId="27"/>
  </si>
  <si>
    <t>事業所において、従業者に対し、感染症の予防及びまん延の防止のための研修及び訓練を定期的に（年１回以上）実施している。</t>
    <rPh sb="45" eb="46">
      <t>ネン</t>
    </rPh>
    <rPh sb="47" eb="48">
      <t>カイ</t>
    </rPh>
    <rPh sb="48" eb="50">
      <t>イジョウ</t>
    </rPh>
    <phoneticPr fontId="27"/>
  </si>
  <si>
    <t>【貸与】</t>
    <rPh sb="1" eb="3">
      <t>タイヨ</t>
    </rPh>
    <phoneticPr fontId="23"/>
  </si>
  <si>
    <t>　指定福祉用具貸与事業者は、回収した福祉用具を、その種類、材質等からみて適切な消毒効果を有する方法により速やかに消毒するとともに、既に消毒が行われた福祉用具と消毒が行われていない福祉用具とを区分して保管している。</t>
    <phoneticPr fontId="27"/>
  </si>
  <si>
    <t>　福祉用具の種類ごとに消毒の具体的な方法及び消毒器材の保守点検の方法を記載した標準作業書を作成し、これに従い消毒は熱湯による消毒、消毒液を用いた清拭等、その種類、材質等からみて適切な消毒効果を有する方法で実施している。</t>
    <phoneticPr fontId="27"/>
  </si>
  <si>
    <t>＜消毒等の業務の全部又は一部を、他の事業者に委託等している場合＞</t>
    <rPh sb="1" eb="3">
      <t>ショウドク</t>
    </rPh>
    <rPh sb="3" eb="4">
      <t>トウ</t>
    </rPh>
    <rPh sb="5" eb="7">
      <t>ギョウム</t>
    </rPh>
    <rPh sb="8" eb="10">
      <t>ゼンブ</t>
    </rPh>
    <rPh sb="10" eb="11">
      <t>マタ</t>
    </rPh>
    <rPh sb="12" eb="14">
      <t>イチブ</t>
    </rPh>
    <rPh sb="16" eb="17">
      <t>タ</t>
    </rPh>
    <rPh sb="18" eb="21">
      <t>ジギョウシャ</t>
    </rPh>
    <rPh sb="22" eb="25">
      <t>イタクナド</t>
    </rPh>
    <rPh sb="29" eb="31">
      <t>バアイ</t>
    </rPh>
    <phoneticPr fontId="23"/>
  </si>
  <si>
    <t>　福祉用具の保管又は消毒を委託等により他の事業者に行わせる場合、当該委託等の契約の内容において保管又は消毒が適切な方法により行われることを担保している。</t>
    <phoneticPr fontId="23"/>
  </si>
  <si>
    <t>　委託等の契約には、次の①～⑦に掲げる事項を文書により取り決めている。</t>
    <phoneticPr fontId="23"/>
  </si>
  <si>
    <t>委託等の範囲</t>
    <phoneticPr fontId="27"/>
  </si>
  <si>
    <t>委託等に係る業務の実施に当たり遵守すべき条件</t>
    <phoneticPr fontId="27"/>
  </si>
  <si>
    <t>受託者等の従業者により当該委託等がなされた業務（以下「委託等業務」という。）が運営基準に従って適切に行われていることを、指定福祉用具貸与事業者が定期的に確認する旨</t>
    <phoneticPr fontId="27"/>
  </si>
  <si>
    <t>指定福祉用具貸与事業者が委託等業務に関し受託者等に指示を行い得る旨</t>
    <phoneticPr fontId="27"/>
  </si>
  <si>
    <t>指定福祉用具貸与事業者が業務改善の必要を認め、所要の措置を講じるよう④の指示を行った場合に当該措置が講じられたことを、指定福祉用具貸与事業者が確認する旨</t>
    <phoneticPr fontId="27"/>
  </si>
  <si>
    <t>委託等業務により利用者に賠償すべき事故が発生した場合における責任の所在</t>
    <phoneticPr fontId="27"/>
  </si>
  <si>
    <t>その他当該委託等業務の適切な実施を確保するために必要な事項</t>
    <phoneticPr fontId="27"/>
  </si>
  <si>
    <t>　委託等業務の実施状況について定期的に確認し、その結果等を記録している。</t>
    <phoneticPr fontId="27"/>
  </si>
  <si>
    <t>　委託等業務に関し、改善の必要を認めた場合は文書により指示を行っている。</t>
    <phoneticPr fontId="27"/>
  </si>
  <si>
    <t>問５</t>
  </si>
  <si>
    <t>　委託等業務に関し、改善の必要を認め、所要の措置を講じるよう指示を行った場合について、改善されたかどうか確認している。</t>
    <phoneticPr fontId="27"/>
  </si>
  <si>
    <t>　問４、問５について、確認の結果を記録している。</t>
    <phoneticPr fontId="27"/>
  </si>
  <si>
    <t>（27）業務継続計画の策定等</t>
    <rPh sb="4" eb="6">
      <t>ギョウム</t>
    </rPh>
    <rPh sb="6" eb="8">
      <t>ケイゾク</t>
    </rPh>
    <rPh sb="8" eb="10">
      <t>ケイカク</t>
    </rPh>
    <rPh sb="11" eb="13">
      <t>サクテイ</t>
    </rPh>
    <rPh sb="13" eb="14">
      <t>トウ</t>
    </rPh>
    <phoneticPr fontId="23"/>
  </si>
  <si>
    <t>　感染症や非常災害の発生時において、利用者に対する指定福祉用具貸与（指定特定福祉用具販売）の提供を継続的に実施するための、及び非常時の体制で早期の業務再開を図るための計画（以下「業務継続計画」という。）を策定し、当該業務継続計画に従い必要な措置を講じている。</t>
    <rPh sb="27" eb="29">
      <t>フクシ</t>
    </rPh>
    <rPh sb="29" eb="31">
      <t>ヨウグ</t>
    </rPh>
    <rPh sb="31" eb="33">
      <t>タイヨ</t>
    </rPh>
    <rPh sb="34" eb="36">
      <t>シテイ</t>
    </rPh>
    <rPh sb="36" eb="38">
      <t>トクテイ</t>
    </rPh>
    <rPh sb="38" eb="40">
      <t>フクシ</t>
    </rPh>
    <rPh sb="40" eb="42">
      <t>ヨウグ</t>
    </rPh>
    <rPh sb="42" eb="44">
      <t>ハンバイ</t>
    </rPh>
    <phoneticPr fontId="27"/>
  </si>
  <si>
    <t>　従業者に対し、業務継続計画について周知するとともに、必要な研修及び訓練を定期的に（年１回以上）実施している。</t>
    <rPh sb="1" eb="4">
      <t>ジュウギョウシャ</t>
    </rPh>
    <phoneticPr fontId="27"/>
  </si>
  <si>
    <t>　定期的に業務継続計画の見直しを行い、必要に応じて業務継続計画の変更を行っている。</t>
    <phoneticPr fontId="27"/>
  </si>
  <si>
    <t>（28）掲示及び目録の備え付け</t>
    <rPh sb="4" eb="6">
      <t>ケイジ</t>
    </rPh>
    <rPh sb="6" eb="7">
      <t>オヨ</t>
    </rPh>
    <rPh sb="8" eb="10">
      <t>モクロク</t>
    </rPh>
    <rPh sb="11" eb="12">
      <t>ソナ</t>
    </rPh>
    <rPh sb="13" eb="14">
      <t>ツ</t>
    </rPh>
    <phoneticPr fontId="23"/>
  </si>
  <si>
    <t>　事業所の見やすい場所に、運営規程の概要その他の利用申込者のサービスの選択に資すると認められる重要事項を掲示している。</t>
    <phoneticPr fontId="23"/>
  </si>
  <si>
    <t>　利用者の福祉用具（特定福祉用具）の選択に資するため、指定福祉用具貸与（指定特定福祉用具販売）事業所に、その取り扱う福祉用具（特定福祉用具）の品名及び品名ごとの利用料（販売費用の額）その他の必要事項が記載された目録等を備え付けている。</t>
    <phoneticPr fontId="23"/>
  </si>
  <si>
    <t>　重要事項をウェブサイト（法人のホームページ等又は介護サービス情報公表システム）に掲載している。</t>
    <phoneticPr fontId="23"/>
  </si>
  <si>
    <t>（29）秘密保持等</t>
    <rPh sb="4" eb="6">
      <t>ヒミツ</t>
    </rPh>
    <rPh sb="6" eb="8">
      <t>ホジ</t>
    </rPh>
    <rPh sb="8" eb="9">
      <t>トウ</t>
    </rPh>
    <phoneticPr fontId="23"/>
  </si>
  <si>
    <t>　正当な理由がなく、その業務上知り得た利用者又はその家族の秘密を漏らしていない。</t>
    <phoneticPr fontId="27"/>
  </si>
  <si>
    <t>　従業者であった者が、正当な理由がなく、その業務上知り得た利用者又はその家族の秘密を漏らすことがないよう、必要な措置を講じている。</t>
    <phoneticPr fontId="27"/>
  </si>
  <si>
    <t>　サービス担当者会議等において、利用者の個人情報を用いる場合は利用者の同意を、利用者の家族の個人情報を用いる場合は当該家族の同意を、あらかじめ文書により得ている。</t>
    <phoneticPr fontId="27"/>
  </si>
  <si>
    <t>（30）広告</t>
    <phoneticPr fontId="23"/>
  </si>
  <si>
    <t>　指定福祉用具貸与（指定特定福祉用具販売）事業所について広告をしている場合、その内容が虚偽又は誇大なものではない。</t>
    <phoneticPr fontId="23"/>
  </si>
  <si>
    <t>（31）居宅介護支援事業者に対する利益供与の禁止</t>
    <phoneticPr fontId="23"/>
  </si>
  <si>
    <t>　居宅介護支援事業者又はその従業者に対し、利用者に対して特定の事業者によるサービスを利用させることの対償として、金品その他の財産上の利益を供与していない。</t>
    <phoneticPr fontId="23"/>
  </si>
  <si>
    <t>（32）苦情処理</t>
    <rPh sb="4" eb="6">
      <t>クジョウ</t>
    </rPh>
    <rPh sb="6" eb="8">
      <t>ショリ</t>
    </rPh>
    <phoneticPr fontId="23"/>
  </si>
  <si>
    <t>　提供した指定福祉用具貸与（指定特定福祉用具販売）に係る利用者及びその家族からの苦情に迅速かつ適切に対応するために、苦情を受け付けるための窓口を設置する等の必要な措置を講じている。</t>
    <phoneticPr fontId="27"/>
  </si>
  <si>
    <t>　苦情を受け付けた場合には、当該苦情の内容等を記録している。</t>
    <phoneticPr fontId="27"/>
  </si>
  <si>
    <t>　提供した指定福祉用具貸与（指定特定福祉用具販売）に関し、介護保険法第23条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る。</t>
    <phoneticPr fontId="27"/>
  </si>
  <si>
    <t>　市町村からの求めがあった場合には、問3の改善の内容を市町村に報告している。</t>
    <phoneticPr fontId="27"/>
  </si>
  <si>
    <t>　提供した指定福祉用具貸与（指定特定福祉用具販売）に係る利用者からの苦情に関して国民健康保険団体連合会が行う調査に協力するとともに、国民健康保険団体連合会から指導又は助言を受けた場合においては、当該指導又は助言に従って必要な改善を行っている。</t>
    <phoneticPr fontId="27"/>
  </si>
  <si>
    <t>　国民健康保険団体連合会からの求めがあった場合には、問5の改善の内容を国民健康保険団体連合会に報告している。</t>
    <phoneticPr fontId="27"/>
  </si>
  <si>
    <t>（33）事故発生時の対応</t>
    <rPh sb="4" eb="6">
      <t>ジコ</t>
    </rPh>
    <rPh sb="6" eb="8">
      <t>ハッセイ</t>
    </rPh>
    <rPh sb="8" eb="9">
      <t>ジ</t>
    </rPh>
    <rPh sb="10" eb="12">
      <t>タイオウ</t>
    </rPh>
    <phoneticPr fontId="23"/>
  </si>
  <si>
    <t>　利用者に対する指定福祉用具貸与（指定特定福祉用具販売）の提供により事故が発生した場合は、市町村、当該利用者の家族、当該利用者に係る居宅介護支援事業者等に連絡を行うとともに、必要な措置を講じている。</t>
    <phoneticPr fontId="27"/>
  </si>
  <si>
    <t>　事故の状況及び事故に際して採った処置について記録している。</t>
    <phoneticPr fontId="27"/>
  </si>
  <si>
    <t>　利用者に対する指定福祉用具貸与（指定特定福祉用具販売）の提供により賠償すべき事故が発生した場合は、損害賠償を速やかに行っている。</t>
    <phoneticPr fontId="27"/>
  </si>
  <si>
    <t>　福祉用具の事故に係る厚生労働省の注意喚起の内容を把握し、利用者に福祉用具（特定福祉用具）が適切に使用されるよう、継続的な使用状況の確認や使用方法を指導する等、安全性の確保に努めている。</t>
    <phoneticPr fontId="27"/>
  </si>
  <si>
    <t>（34）虐待の防止</t>
    <phoneticPr fontId="23"/>
  </si>
  <si>
    <t>　虐待の発生またはその再発を防止するため、次に掲げる措置を講じている。</t>
    <phoneticPr fontId="27"/>
  </si>
  <si>
    <t>（１）</t>
  </si>
  <si>
    <t>当該指定福祉用具貸与（指定特定福祉用具販売）事業所における虐待の防止のための対策を検討する委員会(テレビ電話装置等を活用して行うことができるものとする。)を定期的に開催するとともに、その結果について、従業者等に周知徹底を図っている。</t>
    <phoneticPr fontId="27"/>
  </si>
  <si>
    <t>（２）</t>
  </si>
  <si>
    <t>当該指定福祉用具貸与（指定特定福祉用具販売）事業所における虐待の防止のための指針を整備している。</t>
    <phoneticPr fontId="27"/>
  </si>
  <si>
    <t>（３）</t>
  </si>
  <si>
    <t>当該指定福祉用具貸与（指定特定福祉用具販売）事業所において、従業者等に対し、虐待の防止のための研修を定期的（年１回以上）に実施するとともに、新規採用時にも必ず研修を実施している。</t>
    <phoneticPr fontId="27"/>
  </si>
  <si>
    <t>（４）</t>
  </si>
  <si>
    <t>（１）から（３）までに掲げる措置を適切に実施するための担当者を置いている。</t>
    <phoneticPr fontId="27"/>
  </si>
  <si>
    <t>（35）地域との連携</t>
    <phoneticPr fontId="23"/>
  </si>
  <si>
    <t>　提供した指定福祉用具貸与（指定特定福祉用具販売）に関する利用者からの苦情に関して、市町村が派遣する者が相談及び援助を行う事業その他市町村が実施する事業に協力するよう努めている。</t>
    <phoneticPr fontId="23"/>
  </si>
  <si>
    <t>「市町村が実施する事業」には、介護相談員派遣事業のほか、老人クラブ、婦人会その他非営利団体や住民の協力を得て行う事業等が含まれます。</t>
    <phoneticPr fontId="27"/>
  </si>
  <si>
    <t>　事業所の所在する建物と同一の建物に居住する利用者に対して指定福祉用具貸与（指定特定福祉用具販売）を提供する場合には、当該建物に居住する利用者以外のものに対しても指定福祉用具貸与（指定特定福祉用具販売）の提供を行うよう努めている。</t>
    <rPh sb="1" eb="4">
      <t>ジギョウショ</t>
    </rPh>
    <rPh sb="5" eb="7">
      <t>ショザイ</t>
    </rPh>
    <rPh sb="9" eb="11">
      <t>タテモノ</t>
    </rPh>
    <rPh sb="12" eb="14">
      <t>ドウイツ</t>
    </rPh>
    <rPh sb="15" eb="17">
      <t>タテモノ</t>
    </rPh>
    <rPh sb="18" eb="20">
      <t>キョジュウ</t>
    </rPh>
    <rPh sb="22" eb="25">
      <t>リヨウシャ</t>
    </rPh>
    <rPh sb="26" eb="27">
      <t>タイ</t>
    </rPh>
    <rPh sb="50" eb="52">
      <t>テイキョウ</t>
    </rPh>
    <rPh sb="54" eb="56">
      <t>バアイ</t>
    </rPh>
    <rPh sb="59" eb="61">
      <t>トウガイ</t>
    </rPh>
    <rPh sb="61" eb="63">
      <t>タテモノ</t>
    </rPh>
    <rPh sb="64" eb="66">
      <t>キョジュウ</t>
    </rPh>
    <rPh sb="68" eb="71">
      <t>リヨウシャ</t>
    </rPh>
    <rPh sb="71" eb="73">
      <t>イガイ</t>
    </rPh>
    <rPh sb="77" eb="78">
      <t>タイ</t>
    </rPh>
    <rPh sb="102" eb="104">
      <t>テイキョウ</t>
    </rPh>
    <rPh sb="105" eb="106">
      <t>オコナ</t>
    </rPh>
    <rPh sb="109" eb="110">
      <t>ツト</t>
    </rPh>
    <phoneticPr fontId="23"/>
  </si>
  <si>
    <t>（36）会計の区分</t>
    <phoneticPr fontId="23"/>
  </si>
  <si>
    <t>　指定福祉用具貸与（指定特定福祉用具販売）事業所ごとに経理を区分するとともに、指定福祉用具貸与（指定特定福祉用具販売）の事業の会計とその他の事業の会計を区分している。</t>
    <phoneticPr fontId="23"/>
  </si>
  <si>
    <t>（37）記録の整備</t>
    <phoneticPr fontId="23"/>
  </si>
  <si>
    <t>　従業者、設備、備品及び会計に関する諸記録並びに利用者に対する指定福祉用具貸与の提供に関する次の記録を整備している。</t>
    <phoneticPr fontId="23"/>
  </si>
  <si>
    <t>福祉用具貸与計画</t>
    <phoneticPr fontId="27"/>
  </si>
  <si>
    <t>提供した具体的なサービスの内容等の記録</t>
    <phoneticPr fontId="27"/>
  </si>
  <si>
    <t>身体的拘束等の態様及び時間、その際の利用者の心身の状況並びに緊急やむを得ない理由の記録</t>
  </si>
  <si>
    <t>委託等業務の実施状況について定期的に確認した結果等の記録</t>
    <phoneticPr fontId="27"/>
  </si>
  <si>
    <t>市町村への通知に係る記録</t>
    <phoneticPr fontId="27"/>
  </si>
  <si>
    <t>苦情の内容等の記録</t>
    <phoneticPr fontId="27"/>
  </si>
  <si>
    <t>事故の状況及び事故に際して採った処置についての記録</t>
    <phoneticPr fontId="27"/>
  </si>
  <si>
    <t>　会計に関する記録（利用者に対する指定福祉用具貸与の提供に係る保険給付の請求に関するものに限る）及び利用者に対する指定福祉用具貸与の提供に関する記録を、その完結の日から５年間保存している。</t>
    <phoneticPr fontId="27"/>
  </si>
  <si>
    <t>　従業者、設備、備品及び会計に関する諸記録並びに利用者に対する指定特定福祉用具販売の提供に関する次の記録を整備している。</t>
    <phoneticPr fontId="23"/>
  </si>
  <si>
    <t>特定福祉用具販売計画</t>
    <phoneticPr fontId="27"/>
  </si>
  <si>
    <t>　会計に関する記録（利用者に対する指定特定福祉用具販売の提供に係る保険給付の請求に関するものに限る）及び利用者に対する指定特定福祉用具販売の提供に関する記録を、その完結の日から５年間保存している。</t>
    <phoneticPr fontId="27"/>
  </si>
  <si>
    <t>（38）業務管理体制の整備</t>
    <rPh sb="4" eb="6">
      <t>ギョウム</t>
    </rPh>
    <rPh sb="6" eb="8">
      <t>カンリ</t>
    </rPh>
    <rPh sb="8" eb="10">
      <t>タイセイ</t>
    </rPh>
    <rPh sb="11" eb="13">
      <t>セイビ</t>
    </rPh>
    <phoneticPr fontId="23"/>
  </si>
  <si>
    <t>　事業者として、横須賀市外にも指定介護事業所等がある。
　「ある」場合　→　問２以下の回答は不要です。「－」にしてください。
　「ない」場合　→　問２以下も記入してください。</t>
    <phoneticPr fontId="27"/>
  </si>
  <si>
    <t>　業務管理体制を整備し、監督権者（横須賀市長）に届け出ている。</t>
    <phoneticPr fontId="27"/>
  </si>
  <si>
    <t>　業務管理体制の整備に関し、届け出た事項に変更があったときは、遅滞なく、監督権者（横須賀市長）に変更を届け出ている。</t>
    <phoneticPr fontId="27"/>
  </si>
  <si>
    <t>　法令遵守責任者を定めている。</t>
    <phoneticPr fontId="27"/>
  </si>
  <si>
    <t>（39）その他</t>
    <phoneticPr fontId="23"/>
  </si>
  <si>
    <t>　居宅介護支援事業者（介護予防支援事業者）から全利用者の居宅サービス計画（介護予防サービス計画）を受領している。</t>
    <phoneticPr fontId="23"/>
  </si>
  <si>
    <t>　居宅サービス計画が作成されている場合、福祉用具貸与/特定福祉用具販売事業者は、介護支援専門員から居宅サービス計画の交付を受けてください。</t>
    <phoneticPr fontId="23"/>
  </si>
  <si>
    <t>（居宅介護支援事業所は各居宅サービス事業者へ居宅サービス計画を交付しなければ運営基準減算の対象となります。）</t>
    <phoneticPr fontId="27"/>
  </si>
  <si>
    <t>Ⅳ</t>
    <phoneticPr fontId="2"/>
  </si>
  <si>
    <t>介護報酬の算定について</t>
    <phoneticPr fontId="27"/>
  </si>
  <si>
    <t>●</t>
    <phoneticPr fontId="23"/>
  </si>
  <si>
    <t>算定における留意点</t>
    <phoneticPr fontId="27"/>
  </si>
  <si>
    <t>（１）福祉用具貸与及び介護予防福祉用具貸与の基準について【貸与】</t>
    <rPh sb="3" eb="5">
      <t>フクシ</t>
    </rPh>
    <rPh sb="5" eb="7">
      <t>ヨウグ</t>
    </rPh>
    <rPh sb="7" eb="9">
      <t>タイヨ</t>
    </rPh>
    <rPh sb="9" eb="10">
      <t>オヨ</t>
    </rPh>
    <rPh sb="11" eb="13">
      <t>カイゴ</t>
    </rPh>
    <rPh sb="13" eb="15">
      <t>ヨボウ</t>
    </rPh>
    <rPh sb="15" eb="17">
      <t>フクシ</t>
    </rPh>
    <rPh sb="17" eb="19">
      <t>ヨウグ</t>
    </rPh>
    <rPh sb="19" eb="21">
      <t>タイヨ</t>
    </rPh>
    <rPh sb="22" eb="24">
      <t>キジュン</t>
    </rPh>
    <rPh sb="29" eb="31">
      <t>タイヨ</t>
    </rPh>
    <phoneticPr fontId="23"/>
  </si>
  <si>
    <t>　福祉用具の貸与価格が、厚生労働大臣が定める福祉用具貸与の基準（貸与価格の上限）を超えていない。</t>
    <phoneticPr fontId="27"/>
  </si>
  <si>
    <t>月平均 100件以上の貸与件数になったことがある商品のみ適用</t>
    <phoneticPr fontId="27"/>
  </si>
  <si>
    <t>（２）他のサービスとの関係【貸与】</t>
    <rPh sb="3" eb="4">
      <t>タ</t>
    </rPh>
    <rPh sb="11" eb="13">
      <t>カンケイ</t>
    </rPh>
    <rPh sb="14" eb="16">
      <t>タイヨ</t>
    </rPh>
    <phoneticPr fontId="23"/>
  </si>
  <si>
    <t>　利用者が、</t>
    <phoneticPr fontId="23"/>
  </si>
  <si>
    <t>・</t>
    <phoneticPr fontId="27"/>
  </si>
  <si>
    <t>（介護予防）特定施設入居者生活介護</t>
    <phoneticPr fontId="27"/>
  </si>
  <si>
    <t>（介護予防）認知症対応型共同生活介護</t>
    <phoneticPr fontId="27"/>
  </si>
  <si>
    <t>地域密着型特定施設入居者生活介護</t>
    <phoneticPr fontId="27"/>
  </si>
  <si>
    <t>地域密着型介護老人福祉施設入所者生活介護</t>
    <phoneticPr fontId="27"/>
  </si>
  <si>
    <t>を受けている間は、（介護予防）福祉用具貸与費を算定していない。</t>
    <phoneticPr fontId="27"/>
  </si>
  <si>
    <t>　利用者が、（介護予防）特定施設入居者生活介護、（介護予防）認知症対応型共同生活介護、地域密着型特定施設入居者生活介護、地域密着型介護老人福祉施設入所者生活介護を受けている間は、（介護予防）福祉用具貸与費を算定することはできません。</t>
    <phoneticPr fontId="23"/>
  </si>
  <si>
    <t>（３）月途中の利用開始・解約時の対応【貸与】</t>
    <phoneticPr fontId="23"/>
  </si>
  <si>
    <t>　月途中でサービス提供の開始及び中止を行った場合の算定方法について、その算定方法を運営規程に記載している。</t>
    <phoneticPr fontId="23"/>
  </si>
  <si>
    <t>　福祉用具貸与の開始月と中止月が異なり、かつ、当該月の貸与期間が一月に満たない場合については、当該開始月及び中止月は日割り計算を行います。（ただし、当分の間、半月単位の計算方法を行うことも可。）
いずれの場合においても、居宅介護支援事業者における給付計算が適切になされるよう、その算定方法を運営規程に記載する必要があります。
なお、介護給付費明細書の記載方法について、福祉用具貸与を現に行った日数を記載してください。</t>
    <phoneticPr fontId="23"/>
  </si>
  <si>
    <t>（４）特定福祉用具販売の販売料金【販売】</t>
    <phoneticPr fontId="23"/>
  </si>
  <si>
    <t>　利用者ごとに異なる料金を設定していない。</t>
    <phoneticPr fontId="23"/>
  </si>
  <si>
    <t>　利用者によって異なる料金を設定することはできません（期間限定のセールなどで一律に価格変更する場合は除く。）。×がついた場合は、早急に改善し、保険者に相談してください。</t>
    <phoneticPr fontId="23"/>
  </si>
  <si>
    <t>（５）軽度者への貸与【貸与】</t>
    <rPh sb="3" eb="6">
      <t>ケイドシャ</t>
    </rPh>
    <rPh sb="8" eb="10">
      <t>タイヨ</t>
    </rPh>
    <rPh sb="11" eb="13">
      <t>タイヨ</t>
    </rPh>
    <phoneticPr fontId="23"/>
  </si>
  <si>
    <t>要支援１・２、要介護１の利用者に次の①～⑧の福祉用具の貸与を行ったことがない。</t>
    <phoneticPr fontId="23"/>
  </si>
  <si>
    <t>車いす</t>
    <phoneticPr fontId="27"/>
  </si>
  <si>
    <t>床ずれ防止用具</t>
    <phoneticPr fontId="27"/>
  </si>
  <si>
    <t>車いす付属品</t>
    <phoneticPr fontId="27"/>
  </si>
  <si>
    <t>体位変換器</t>
    <phoneticPr fontId="27"/>
  </si>
  <si>
    <t>特殊寝台</t>
    <phoneticPr fontId="27"/>
  </si>
  <si>
    <t>認知症老人徘徊感知機器</t>
    <phoneticPr fontId="27"/>
  </si>
  <si>
    <t>特殊寝台付属品</t>
    <phoneticPr fontId="27"/>
  </si>
  <si>
    <t>⑧</t>
    <phoneticPr fontId="27"/>
  </si>
  <si>
    <t>移動用リフト（つり具の部分を除く）</t>
    <rPh sb="9" eb="10">
      <t>グ</t>
    </rPh>
    <rPh sb="11" eb="13">
      <t>ブブン</t>
    </rPh>
    <rPh sb="14" eb="15">
      <t>ノゾ</t>
    </rPh>
    <phoneticPr fontId="27"/>
  </si>
  <si>
    <t>要支援１・２、要介護１・２・３の利用者に次の⑨の福祉用具の貸与を行ったことがない。</t>
    <phoneticPr fontId="27"/>
  </si>
  <si>
    <t>⑨</t>
    <phoneticPr fontId="27"/>
  </si>
  <si>
    <t>自動排泄処理装置（尿のみを自動的に吸引する機能のものを除く）</t>
    <phoneticPr fontId="27"/>
  </si>
  <si>
    <t>両方とも「○」の場合は（６）付属品へ、いずれか一方でも「×」の場合は問２へ</t>
  </si>
  <si>
    <t>　軽度者へサービスを提供する際には、居宅介護支援事業者（介護予防支援事業者）から文書で調査票の必要な部分を入手している。</t>
    <phoneticPr fontId="23"/>
  </si>
  <si>
    <t>情報提供を受けるべき項目（認定調査票（基本調査）の該当部分の写し）</t>
    <phoneticPr fontId="27"/>
  </si>
  <si>
    <t>認定調査の実施日</t>
    <phoneticPr fontId="27"/>
  </si>
  <si>
    <t>認定調査対象者の時点の確認</t>
    <phoneticPr fontId="27"/>
  </si>
  <si>
    <t>本人確認のできる部分</t>
    <phoneticPr fontId="27"/>
  </si>
  <si>
    <t>基本調査の回答で当該軽度者の状態像の確認が必要な部分</t>
    <phoneticPr fontId="27"/>
  </si>
  <si>
    <t>「○」の場合は問４へ、「×」の場合は問３へ</t>
    <phoneticPr fontId="27"/>
  </si>
  <si>
    <t>　「日常生活範囲において移動の支援が特に必要と認められる者」「生活環境において段差の解消が必要と認められる者」については、該当する基本調査結果がないため、主治医からの情報及びサービス担当者会議等を通じて介護支援専門員が判断します。</t>
    <phoneticPr fontId="27"/>
  </si>
  <si>
    <t>（上記「問2」の方法で確認していない利用者について）</t>
    <phoneticPr fontId="23"/>
  </si>
  <si>
    <t>　医師の医学的な所見（＝主治医の意見書（又は診断書）若しくは介護支援専門員が聴取した居宅サービス計画に記載する医師の所見）に基づき判断され、かつ、サービス担当者会議にて必要であると判断され、市町村によって書面等確実な方法により確認されている。</t>
    <phoneticPr fontId="27"/>
  </si>
  <si>
    <t>問２、３ともに「×」の場合、基準違反です。
軽度者へ対象外種目を位置付ける場合には、問２、３いずれかの方法によりその必要性が確認できなければなりません。</t>
    <phoneticPr fontId="23"/>
  </si>
  <si>
    <t>　確認に用いた文書等をサービス提供記録と併せて保存している。</t>
    <phoneticPr fontId="27"/>
  </si>
  <si>
    <t>　要介護度が上がり、軽度者への貸与の制限がなくなった利用者に対しても、適切なアセスメントを行い必要性を判断した上で、問１①～⑨の貸与を行っている。</t>
    <phoneticPr fontId="27"/>
  </si>
  <si>
    <t>（６）付属品【貸与】</t>
    <rPh sb="3" eb="5">
      <t>フゾク</t>
    </rPh>
    <rPh sb="5" eb="6">
      <t>ヒン</t>
    </rPh>
    <rPh sb="7" eb="9">
      <t>タイヨ</t>
    </rPh>
    <phoneticPr fontId="23"/>
  </si>
  <si>
    <t>　付属品のみの貸与をしている利用者はいない（いなかった）。</t>
    <phoneticPr fontId="27"/>
  </si>
  <si>
    <t>　本体と付属品は一体となって使用されている（いた）。</t>
    <phoneticPr fontId="27"/>
  </si>
  <si>
    <t>　本体と付属品が、一体となって使用されていない場合、付属品の貸与はできません。×がついた場合は、保険者に相談の上、過誤調整を行ってください。</t>
    <phoneticPr fontId="23"/>
  </si>
  <si>
    <t>　一般的な寝台の利用者に対して、特殊寝台用の付属品を貸与していない（いなかった）。</t>
    <phoneticPr fontId="23"/>
  </si>
  <si>
    <t>　特殊寝台用の付属品を、一般的な寝台の利用者に貸与することはできません。　×がついた場合は、保険者に相談の上、過誤調整を行ってください。</t>
    <phoneticPr fontId="23"/>
  </si>
  <si>
    <t>（７）複数の福祉用具貸与に係る利用料の減額【貸与】</t>
    <rPh sb="3" eb="5">
      <t>フクスウ</t>
    </rPh>
    <rPh sb="6" eb="8">
      <t>フクシ</t>
    </rPh>
    <rPh sb="8" eb="10">
      <t>ヨウグ</t>
    </rPh>
    <rPh sb="10" eb="12">
      <t>タイヨ</t>
    </rPh>
    <rPh sb="13" eb="14">
      <t>カカワ</t>
    </rPh>
    <rPh sb="15" eb="18">
      <t>リヨウリョウ</t>
    </rPh>
    <rPh sb="19" eb="21">
      <t>ゲンガク</t>
    </rPh>
    <rPh sb="22" eb="24">
      <t>タイヨ</t>
    </rPh>
    <phoneticPr fontId="23"/>
  </si>
  <si>
    <t>　同一利用者に２つ以上の福祉用具を貸与する場合に、指定福祉用具貸与事業者等が取り扱う福祉用具の一部又は全てを対象としている。</t>
    <phoneticPr fontId="27"/>
  </si>
  <si>
    <t>　既に届け出ている福祉用具の利用料（以下「単品利用料」という。）に加えて、減額の対象とする利用料（以下「減額利用料」という。）を設定している。</t>
    <phoneticPr fontId="27"/>
  </si>
  <si>
    <t>　予め事業所内のシステム等において１つの福祉用具に対して単品利用料と減額利用料を設定している。</t>
    <phoneticPr fontId="27"/>
  </si>
  <si>
    <t>運営規程等に単品利用料と減額利用料のいずれについても記載している。</t>
    <phoneticPr fontId="27"/>
  </si>
  <si>
    <t>　月途中で減額利用料を適用する、或いは適用しなくなる場合の介護報酬の算定方法は、日割り計算又は半月単位の計算方法としている。</t>
    <phoneticPr fontId="27"/>
  </si>
  <si>
    <t>　福祉用具の減額利用料を適用する、又は適用されなくなる場合で変更契約等を行う際に、契約書等でその旨を記載し、利用者に対し利用料の変更に関する説明を行い、理解を得ている。</t>
    <phoneticPr fontId="27"/>
  </si>
  <si>
    <t>　減額利用料を適用する等、利用料を変更する際は、居宅介護支援事業所等において区分支給限度基準額管理を適正に行えるよう、その都度必要な情報を提供している。</t>
    <phoneticPr fontId="27"/>
  </si>
  <si>
    <t>問８</t>
    <phoneticPr fontId="27"/>
  </si>
  <si>
    <t>　減額する福祉用具の利用料について、利用料のうち重複する経費として想定されるアセスメント、契約手続き、配送・納品及びモニタリング等に係る経費に相当する範囲で適切に設定している。</t>
    <phoneticPr fontId="27"/>
  </si>
  <si>
    <t>以上で終了です。お疲れ様でした。</t>
    <phoneticPr fontId="27"/>
  </si>
  <si>
    <t>●</t>
  </si>
  <si>
    <t>介護報酬の請求に不適切又は不正な内容が認められた場合、指定基準等の違反として監査等の対象となります。なお、重大な違反状態の場合には、指定取消となる場合もありますので、十分な注意が必要です。</t>
    <phoneticPr fontId="27"/>
  </si>
  <si>
    <t>適切にできていなかったものについては、速やかに改善してください。</t>
    <phoneticPr fontId="27"/>
  </si>
  <si>
    <t>次の添付書類を忘れずに作成し、添付して下さい。</t>
    <phoneticPr fontId="27"/>
  </si>
  <si>
    <t>・勤務形態一覧表（令和７年６月分）</t>
    <phoneticPr fontId="27"/>
  </si>
  <si>
    <t>～この点検書は、運営指導時等に確認します。～</t>
    <rPh sb="8" eb="10">
      <t>ウンエイ</t>
    </rPh>
    <phoneticPr fontId="27"/>
  </si>
  <si>
    <t>実績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</si>
</sst>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0&quot;人&quot;"/>
    <numFmt numFmtId="179" formatCode="#,##0&quot;人&quot;"/>
    <numFmt numFmtId="180" formatCode="#,##0.##"/>
    <numFmt numFmtId="181" formatCode="#,##0.0#"/>
    <numFmt numFmtId="182" formatCode="0&quot;月&quot;"/>
    <numFmt numFmtId="183" formatCode="0&quot;日&quot;"/>
    <numFmt numFmtId="184" formatCode="0_);[Red]\(0\)"/>
    <numFmt numFmtId="185" formatCode=";;;"/>
  </numFmts>
  <fonts count="39">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sz val="11"/>
      <color theme="1"/>
      <name val="游ゴシック"/>
      <family val="2"/>
      <scheme val="minor"/>
    </font>
    <font>
      <sz val="10.5"/>
      <name val="ＭＳ 明朝"/>
      <family val="1"/>
      <charset val="128"/>
    </font>
    <font>
      <b/>
      <sz val="24"/>
      <color theme="1"/>
      <name val="ＭＳ Ｐゴシック"/>
      <family val="3"/>
      <charset val="128"/>
    </font>
    <font>
      <sz val="6"/>
      <name val="ＭＳ 明朝"/>
      <family val="1"/>
      <charset val="128"/>
    </font>
    <font>
      <sz val="10.5"/>
      <color theme="1"/>
      <name val="ＭＳ Ｐゴシック"/>
      <family val="3"/>
      <charset val="128"/>
    </font>
    <font>
      <b/>
      <sz val="16"/>
      <color theme="1"/>
      <name val="ＭＳ Ｐゴシック"/>
      <family val="3"/>
      <charset val="128"/>
    </font>
    <font>
      <sz val="11"/>
      <color theme="1"/>
      <name val="ＭＳ Ｐゴシック"/>
      <family val="3"/>
      <charset val="128"/>
    </font>
    <font>
      <sz val="6"/>
      <name val="游ゴシック"/>
      <family val="3"/>
      <charset val="128"/>
      <scheme val="minor"/>
    </font>
    <font>
      <b/>
      <sz val="12"/>
      <color theme="1"/>
      <name val="ＭＳ Ｐゴシック"/>
      <family val="3"/>
      <charset val="128"/>
    </font>
    <font>
      <b/>
      <sz val="14"/>
      <color theme="1"/>
      <name val="ＭＳ Ｐゴシック"/>
      <family val="3"/>
      <charset val="128"/>
    </font>
    <font>
      <sz val="14"/>
      <color theme="1"/>
      <name val="ＭＳ Ｐゴシック"/>
      <family val="3"/>
      <charset val="128"/>
    </font>
    <font>
      <b/>
      <sz val="11"/>
      <color theme="1"/>
      <name val="ＭＳ Ｐゴシック"/>
      <family val="3"/>
      <charset val="128"/>
    </font>
    <font>
      <b/>
      <sz val="10.5"/>
      <color theme="1"/>
      <name val="ＭＳ Ｐゴシック"/>
      <family val="3"/>
      <charset val="128"/>
    </font>
    <font>
      <sz val="9"/>
      <color theme="1"/>
      <name val="ＭＳ Ｐゴシック"/>
      <family val="3"/>
      <charset val="128"/>
    </font>
    <font>
      <sz val="10"/>
      <color theme="1"/>
      <name val="ＭＳ Ｐゴシック"/>
      <family val="3"/>
      <charset val="128"/>
    </font>
    <font>
      <sz val="9"/>
      <color theme="1"/>
      <name val="ＭＳ ゴシック"/>
      <family val="3"/>
      <charset val="128"/>
    </font>
    <font>
      <sz val="8"/>
      <color theme="1"/>
      <name val="ＭＳ Ｐゴシック"/>
      <family val="3"/>
      <charset val="128"/>
    </font>
    <font>
      <sz val="10.5"/>
      <color rgb="FFFF0000"/>
      <name val="ＭＳ Ｐゴシック"/>
      <family val="3"/>
      <charset val="128"/>
    </font>
    <font>
      <sz val="11"/>
      <name val="ＭＳ Ｐ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top/>
      <bottom style="medium">
        <color indexed="64"/>
      </bottom>
      <diagonal/>
    </border>
    <border>
      <left style="medium">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slantDashDot">
        <color indexed="64"/>
      </left>
      <right/>
      <top style="slantDashDot">
        <color indexed="64"/>
      </top>
      <bottom style="slantDashDot">
        <color indexed="64"/>
      </bottom>
      <diagonal/>
    </border>
    <border>
      <left/>
      <right/>
      <top style="slantDashDot">
        <color indexed="64"/>
      </top>
      <bottom style="slantDashDot">
        <color indexed="64"/>
      </bottom>
      <diagonal/>
    </border>
    <border>
      <left/>
      <right style="slantDashDot">
        <color indexed="64"/>
      </right>
      <top style="slantDashDot">
        <color indexed="64"/>
      </top>
      <bottom style="slantDashDot">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right style="dotted">
        <color indexed="64"/>
      </right>
      <top/>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4">
    <xf numFmtId="0" fontId="0" fillId="0" borderId="0">
      <alignment vertical="center"/>
    </xf>
    <xf numFmtId="38" fontId="13" fillId="0" borderId="0" applyFont="0" applyFill="0" applyBorder="0" applyAlignment="0" applyProtection="0">
      <alignment vertical="center"/>
    </xf>
    <xf numFmtId="0" fontId="21" fillId="0" borderId="0"/>
    <xf numFmtId="0" fontId="20" fillId="0" borderId="0"/>
  </cellStyleXfs>
  <cellXfs count="52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3" borderId="0" xfId="0" applyFont="1" applyFill="1" applyAlignment="1">
      <alignment horizontal="left" vertical="center"/>
    </xf>
    <xf numFmtId="0" fontId="7" fillId="3" borderId="13" xfId="0" applyFont="1" applyFill="1" applyBorder="1" applyAlignment="1">
      <alignment vertical="center" shrinkToFit="1"/>
    </xf>
    <xf numFmtId="0" fontId="8" fillId="0" borderId="0" xfId="0" applyFont="1" applyFill="1" applyAlignment="1" applyProtection="1">
      <alignment horizontal="center"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24" fillId="3" borderId="0" xfId="2" applyFont="1" applyFill="1" applyAlignment="1">
      <alignment vertical="center"/>
    </xf>
    <xf numFmtId="0" fontId="25" fillId="3" borderId="0" xfId="2" applyFont="1" applyFill="1" applyAlignment="1">
      <alignment vertical="center"/>
    </xf>
    <xf numFmtId="0" fontId="24" fillId="3" borderId="0" xfId="2" applyFont="1" applyFill="1"/>
    <xf numFmtId="0" fontId="24" fillId="3" borderId="0" xfId="2" applyFont="1" applyFill="1" applyAlignment="1">
      <alignment horizontal="left" vertical="center" wrapText="1"/>
    </xf>
    <xf numFmtId="0" fontId="29" fillId="3" borderId="0" xfId="2" applyFont="1" applyFill="1" applyAlignment="1">
      <alignment horizontal="center" vertical="center"/>
    </xf>
    <xf numFmtId="0" fontId="29" fillId="3" borderId="0" xfId="2" applyFont="1" applyFill="1" applyAlignment="1">
      <alignment vertical="center"/>
    </xf>
    <xf numFmtId="0" fontId="30" fillId="3" borderId="0" xfId="2" applyFont="1" applyFill="1" applyAlignment="1">
      <alignment vertical="center"/>
    </xf>
    <xf numFmtId="0" fontId="26" fillId="3" borderId="4" xfId="2" applyFont="1" applyFill="1" applyBorder="1" applyAlignment="1">
      <alignment horizontal="center" vertical="center"/>
    </xf>
    <xf numFmtId="0" fontId="26" fillId="3" borderId="78" xfId="2" applyFont="1" applyFill="1" applyBorder="1" applyAlignment="1">
      <alignment horizontal="center" vertical="center" wrapText="1"/>
    </xf>
    <xf numFmtId="0" fontId="30" fillId="3" borderId="4" xfId="2" applyFont="1" applyFill="1" applyBorder="1" applyAlignment="1">
      <alignment horizontal="center" vertical="center"/>
    </xf>
    <xf numFmtId="0" fontId="32" fillId="3" borderId="0" xfId="2" applyFont="1" applyFill="1"/>
    <xf numFmtId="0" fontId="26" fillId="3" borderId="0" xfId="2" applyFont="1" applyFill="1" applyAlignment="1">
      <alignment horizontal="right" vertical="top" wrapText="1"/>
    </xf>
    <xf numFmtId="0" fontId="24" fillId="3" borderId="0" xfId="2" applyFont="1" applyFill="1" applyAlignment="1">
      <alignment vertical="center" wrapText="1"/>
    </xf>
    <xf numFmtId="0" fontId="26" fillId="3" borderId="5" xfId="2" applyFont="1" applyFill="1" applyBorder="1" applyAlignment="1">
      <alignment horizontal="center" vertical="center" wrapText="1"/>
    </xf>
    <xf numFmtId="0" fontId="26" fillId="3" borderId="9" xfId="2" applyFont="1" applyFill="1" applyBorder="1" applyAlignment="1">
      <alignment horizontal="center" vertical="center" wrapText="1"/>
    </xf>
    <xf numFmtId="0" fontId="26" fillId="3" borderId="17" xfId="2" applyFont="1" applyFill="1" applyBorder="1" applyAlignment="1">
      <alignment horizontal="center" vertical="center" wrapText="1"/>
    </xf>
    <xf numFmtId="0" fontId="24" fillId="3" borderId="15" xfId="2" applyFont="1" applyFill="1" applyBorder="1"/>
    <xf numFmtId="0" fontId="26" fillId="3" borderId="25" xfId="2" applyFont="1" applyFill="1" applyBorder="1" applyAlignment="1">
      <alignment horizontal="center" vertical="center" wrapText="1"/>
    </xf>
    <xf numFmtId="0" fontId="26" fillId="3" borderId="15" xfId="2" applyFont="1" applyFill="1" applyBorder="1" applyAlignment="1">
      <alignment horizontal="right" vertical="center" wrapText="1"/>
    </xf>
    <xf numFmtId="0" fontId="24" fillId="3" borderId="0" xfId="2" applyFont="1" applyFill="1" applyAlignment="1">
      <alignment horizontal="left"/>
    </xf>
    <xf numFmtId="0" fontId="24" fillId="3" borderId="0" xfId="2" applyFont="1" applyFill="1" applyAlignment="1">
      <alignment horizontal="left" vertical="center"/>
    </xf>
    <xf numFmtId="0" fontId="26" fillId="3" borderId="0" xfId="2" applyFont="1" applyFill="1" applyAlignment="1">
      <alignment vertical="center" wrapText="1"/>
    </xf>
    <xf numFmtId="0" fontId="26" fillId="3" borderId="15" xfId="2" applyFont="1" applyFill="1" applyBorder="1" applyAlignment="1">
      <alignment vertical="center" wrapText="1"/>
    </xf>
    <xf numFmtId="0" fontId="28" fillId="3" borderId="0" xfId="2" applyFont="1" applyFill="1" applyAlignment="1">
      <alignment vertical="center"/>
    </xf>
    <xf numFmtId="0" fontId="26" fillId="3" borderId="14" xfId="2" applyFont="1" applyFill="1" applyBorder="1" applyAlignment="1">
      <alignment horizontal="right" vertical="top" wrapText="1"/>
    </xf>
    <xf numFmtId="0" fontId="24" fillId="3" borderId="87" xfId="2" applyFont="1" applyFill="1" applyBorder="1" applyAlignment="1">
      <alignment horizontal="right" vertical="top"/>
    </xf>
    <xf numFmtId="0" fontId="24" fillId="3" borderId="0" xfId="2" applyFont="1" applyFill="1" applyAlignment="1">
      <alignment vertical="top"/>
    </xf>
    <xf numFmtId="0" fontId="26" fillId="3" borderId="86" xfId="2" applyFont="1" applyFill="1" applyBorder="1" applyAlignment="1">
      <alignment horizontal="center" vertical="center" wrapText="1"/>
    </xf>
    <xf numFmtId="0" fontId="26" fillId="3" borderId="85" xfId="2" applyFont="1" applyFill="1" applyBorder="1" applyAlignment="1">
      <alignment horizontal="center" vertical="center" wrapText="1"/>
    </xf>
    <xf numFmtId="0" fontId="26" fillId="3" borderId="15" xfId="2" applyFont="1" applyFill="1" applyBorder="1" applyAlignment="1">
      <alignment horizontal="right" vertical="top" wrapText="1"/>
    </xf>
    <xf numFmtId="0" fontId="26" fillId="3" borderId="29" xfId="2" applyFont="1" applyFill="1" applyBorder="1" applyAlignment="1">
      <alignment horizontal="right" vertical="top" wrapText="1"/>
    </xf>
    <xf numFmtId="0" fontId="26" fillId="3" borderId="94" xfId="2" applyFont="1" applyFill="1" applyBorder="1" applyAlignment="1">
      <alignment horizontal="center" vertical="center" wrapText="1"/>
    </xf>
    <xf numFmtId="0" fontId="26" fillId="3" borderId="32" xfId="2" applyFont="1" applyFill="1" applyBorder="1" applyAlignment="1">
      <alignment horizontal="center" vertical="center" wrapText="1"/>
    </xf>
    <xf numFmtId="0" fontId="26" fillId="3" borderId="95" xfId="2" applyFont="1" applyFill="1" applyBorder="1" applyAlignment="1">
      <alignment horizontal="right" vertical="center" wrapText="1"/>
    </xf>
    <xf numFmtId="0" fontId="26" fillId="3" borderId="98" xfId="2" applyFont="1" applyFill="1" applyBorder="1" applyAlignment="1">
      <alignment horizontal="right" vertical="center" wrapText="1"/>
    </xf>
    <xf numFmtId="0" fontId="35" fillId="3" borderId="0" xfId="3" applyFont="1" applyFill="1" applyAlignment="1">
      <alignment vertical="center"/>
    </xf>
    <xf numFmtId="0" fontId="26" fillId="3" borderId="13" xfId="2" applyFont="1" applyFill="1" applyBorder="1" applyAlignment="1">
      <alignment horizontal="center" vertical="center" wrapText="1"/>
    </xf>
    <xf numFmtId="0" fontId="26" fillId="3" borderId="69" xfId="2" applyFont="1" applyFill="1" applyBorder="1" applyAlignment="1">
      <alignment horizontal="center" vertical="center" wrapText="1"/>
    </xf>
    <xf numFmtId="0" fontId="26" fillId="3" borderId="55" xfId="2" applyFont="1" applyFill="1" applyBorder="1" applyAlignment="1">
      <alignment horizontal="center" vertical="center" wrapText="1"/>
    </xf>
    <xf numFmtId="0" fontId="30" fillId="3" borderId="20" xfId="2" applyFont="1" applyFill="1" applyBorder="1" applyAlignment="1">
      <alignment horizontal="center" vertical="center"/>
    </xf>
    <xf numFmtId="0" fontId="30" fillId="3" borderId="37" xfId="2" applyFont="1" applyFill="1" applyBorder="1" applyAlignment="1">
      <alignment horizontal="center" vertical="center"/>
    </xf>
    <xf numFmtId="0" fontId="30" fillId="3" borderId="102" xfId="2" applyFont="1" applyFill="1" applyBorder="1" applyAlignment="1">
      <alignment horizontal="center" vertical="center"/>
    </xf>
    <xf numFmtId="0" fontId="30" fillId="3" borderId="54" xfId="2" applyFont="1" applyFill="1" applyBorder="1" applyAlignment="1">
      <alignment horizontal="center" vertical="center"/>
    </xf>
    <xf numFmtId="0" fontId="28" fillId="3" borderId="0" xfId="2" applyFont="1" applyFill="1" applyAlignment="1">
      <alignment horizontal="center" vertical="center"/>
    </xf>
    <xf numFmtId="0" fontId="24" fillId="3" borderId="109" xfId="2" applyFont="1" applyFill="1" applyBorder="1" applyAlignment="1">
      <alignment vertical="center"/>
    </xf>
    <xf numFmtId="0" fontId="26" fillId="3" borderId="8" xfId="2" applyFont="1" applyFill="1" applyBorder="1" applyAlignment="1">
      <alignment vertical="top" wrapText="1"/>
    </xf>
    <xf numFmtId="0" fontId="26" fillId="3" borderId="29" xfId="2" applyFont="1" applyFill="1" applyBorder="1" applyAlignment="1">
      <alignment vertical="top"/>
    </xf>
    <xf numFmtId="0" fontId="26" fillId="3" borderId="8" xfId="2" applyFont="1" applyFill="1" applyBorder="1" applyAlignment="1">
      <alignment vertical="top"/>
    </xf>
    <xf numFmtId="0" fontId="26" fillId="3" borderId="14" xfId="2" applyFont="1" applyFill="1" applyBorder="1" applyAlignment="1">
      <alignment horizontal="right" vertical="center" wrapText="1"/>
    </xf>
    <xf numFmtId="185" fontId="26" fillId="3" borderId="0" xfId="2" applyNumberFormat="1" applyFont="1" applyFill="1" applyAlignment="1">
      <alignment horizontal="right" vertical="center" wrapText="1"/>
    </xf>
    <xf numFmtId="185" fontId="26" fillId="3" borderId="15" xfId="2" applyNumberFormat="1" applyFont="1" applyFill="1" applyBorder="1" applyAlignment="1">
      <alignment horizontal="right" vertical="center" wrapText="1"/>
    </xf>
    <xf numFmtId="0" fontId="24" fillId="3" borderId="0" xfId="2" applyFont="1" applyFill="1" applyAlignment="1">
      <alignment horizontal="right" vertical="center"/>
    </xf>
    <xf numFmtId="0" fontId="24" fillId="3" borderId="115" xfId="2" applyFont="1" applyFill="1" applyBorder="1" applyAlignment="1">
      <alignment horizontal="right" vertical="top"/>
    </xf>
    <xf numFmtId="0" fontId="24" fillId="3" borderId="115" xfId="2" applyFont="1" applyFill="1" applyBorder="1" applyAlignment="1">
      <alignment vertical="center"/>
    </xf>
    <xf numFmtId="0" fontId="24" fillId="3" borderId="0" xfId="2" applyFont="1" applyFill="1" applyAlignment="1">
      <alignment vertical="center"/>
    </xf>
    <xf numFmtId="0" fontId="24" fillId="3" borderId="116" xfId="2" applyFont="1" applyFill="1" applyBorder="1" applyAlignment="1">
      <alignment vertical="center"/>
    </xf>
    <xf numFmtId="0" fontId="24" fillId="3" borderId="117" xfId="2" applyFont="1" applyFill="1" applyBorder="1" applyAlignment="1">
      <alignment horizontal="center" vertical="center"/>
    </xf>
    <xf numFmtId="0" fontId="24" fillId="3" borderId="118" xfId="2" applyFont="1" applyFill="1" applyBorder="1" applyAlignment="1">
      <alignment horizontal="center" vertical="center"/>
    </xf>
    <xf numFmtId="0" fontId="24" fillId="3" borderId="119" xfId="2" applyFont="1" applyFill="1" applyBorder="1" applyAlignment="1">
      <alignment horizontal="center" vertical="center"/>
    </xf>
    <xf numFmtId="0" fontId="26" fillId="3" borderId="13" xfId="2" applyFont="1" applyFill="1" applyBorder="1" applyAlignment="1">
      <alignment horizontal="left" vertical="center" wrapText="1"/>
    </xf>
    <xf numFmtId="0" fontId="26" fillId="3" borderId="22" xfId="2" applyFont="1" applyFill="1" applyBorder="1" applyAlignment="1">
      <alignment horizontal="left" vertical="center" wrapText="1"/>
    </xf>
    <xf numFmtId="0" fontId="26" fillId="3" borderId="55" xfId="2" applyFont="1" applyFill="1" applyBorder="1" applyAlignment="1">
      <alignment horizontal="left" vertical="center" wrapText="1"/>
    </xf>
    <xf numFmtId="0" fontId="26" fillId="3" borderId="56" xfId="2" applyFont="1" applyFill="1" applyBorder="1" applyAlignment="1">
      <alignment horizontal="left" vertical="center" wrapText="1"/>
    </xf>
    <xf numFmtId="0" fontId="24" fillId="3" borderId="112" xfId="2" applyFont="1" applyFill="1" applyBorder="1" applyAlignment="1">
      <alignment horizontal="center" vertical="center"/>
    </xf>
    <xf numFmtId="0" fontId="24" fillId="3" borderId="113" xfId="2" applyFont="1" applyFill="1" applyBorder="1" applyAlignment="1">
      <alignment horizontal="center" vertical="center"/>
    </xf>
    <xf numFmtId="0" fontId="24" fillId="3" borderId="114" xfId="2" applyFont="1" applyFill="1" applyBorder="1" applyAlignment="1">
      <alignment horizontal="center" vertical="center"/>
    </xf>
    <xf numFmtId="0" fontId="24" fillId="3" borderId="0" xfId="2" applyFont="1" applyFill="1" applyAlignment="1">
      <alignment horizontal="left" vertical="top" wrapText="1"/>
    </xf>
    <xf numFmtId="0" fontId="24" fillId="3" borderId="116" xfId="2" applyFont="1" applyFill="1" applyBorder="1" applyAlignment="1">
      <alignment horizontal="left" vertical="top" wrapText="1"/>
    </xf>
    <xf numFmtId="0" fontId="24" fillId="3" borderId="0" xfId="2" applyFont="1" applyFill="1" applyAlignment="1">
      <alignment vertical="top"/>
    </xf>
    <xf numFmtId="0" fontId="24" fillId="3" borderId="116" xfId="2" applyFont="1" applyFill="1" applyBorder="1" applyAlignment="1">
      <alignment vertical="top"/>
    </xf>
    <xf numFmtId="0" fontId="28" fillId="0" borderId="0" xfId="2" applyFont="1" applyAlignment="1">
      <alignment horizontal="left" vertical="center"/>
    </xf>
    <xf numFmtId="0" fontId="26" fillId="3" borderId="51" xfId="2" applyFont="1" applyFill="1" applyBorder="1" applyAlignment="1">
      <alignment horizontal="left" vertical="center" wrapText="1"/>
    </xf>
    <xf numFmtId="0" fontId="26" fillId="3" borderId="52" xfId="2" applyFont="1" applyFill="1" applyBorder="1" applyAlignment="1">
      <alignment horizontal="left" vertical="center" wrapText="1"/>
    </xf>
    <xf numFmtId="0" fontId="26" fillId="3" borderId="57" xfId="2" applyFont="1" applyFill="1" applyBorder="1" applyAlignment="1">
      <alignment horizontal="left" vertical="center" wrapText="1"/>
    </xf>
    <xf numFmtId="0" fontId="24" fillId="3" borderId="81" xfId="2" applyFont="1" applyFill="1" applyBorder="1" applyAlignment="1">
      <alignment horizontal="center" vertical="center"/>
    </xf>
    <xf numFmtId="0" fontId="24" fillId="3" borderId="82" xfId="2" applyFont="1" applyFill="1" applyBorder="1" applyAlignment="1">
      <alignment horizontal="center" vertical="center"/>
    </xf>
    <xf numFmtId="0" fontId="34" fillId="3" borderId="82" xfId="2" applyFont="1" applyFill="1" applyBorder="1" applyAlignment="1">
      <alignment horizontal="left" vertical="center" wrapText="1"/>
    </xf>
    <xf numFmtId="0" fontId="34" fillId="3" borderId="83" xfId="2" applyFont="1" applyFill="1" applyBorder="1" applyAlignment="1">
      <alignment horizontal="left" vertical="center" wrapText="1"/>
    </xf>
    <xf numFmtId="0" fontId="26" fillId="3" borderId="79" xfId="2" applyFont="1" applyFill="1" applyBorder="1" applyAlignment="1">
      <alignment horizontal="left" vertical="center" wrapText="1"/>
    </xf>
    <xf numFmtId="0" fontId="26" fillId="3" borderId="80" xfId="2" applyFont="1" applyFill="1" applyBorder="1" applyAlignment="1">
      <alignment horizontal="left" vertical="center" wrapText="1"/>
    </xf>
    <xf numFmtId="0" fontId="26" fillId="3" borderId="48" xfId="2" applyFont="1" applyFill="1" applyBorder="1" applyAlignment="1">
      <alignment horizontal="left" vertical="center" wrapText="1"/>
    </xf>
    <xf numFmtId="0" fontId="28" fillId="0" borderId="15" xfId="2" applyFont="1" applyBorder="1" applyAlignment="1">
      <alignment horizontal="left" vertical="center"/>
    </xf>
    <xf numFmtId="0" fontId="26" fillId="3" borderId="0" xfId="2" applyFont="1" applyFill="1" applyAlignment="1">
      <alignment horizontal="left" vertical="center" wrapText="1"/>
    </xf>
    <xf numFmtId="0" fontId="26" fillId="3" borderId="8" xfId="2" applyFont="1" applyFill="1" applyBorder="1" applyAlignment="1">
      <alignment horizontal="left" vertical="center" wrapText="1"/>
    </xf>
    <xf numFmtId="0" fontId="26" fillId="3" borderId="15" xfId="2" applyFont="1" applyFill="1" applyBorder="1" applyAlignment="1">
      <alignment horizontal="left" vertical="center" wrapText="1"/>
    </xf>
    <xf numFmtId="0" fontId="26" fillId="3" borderId="16" xfId="2" applyFont="1" applyFill="1" applyBorder="1" applyAlignment="1">
      <alignment horizontal="left" vertical="center" wrapText="1"/>
    </xf>
    <xf numFmtId="0" fontId="24" fillId="3" borderId="2" xfId="2" applyFont="1" applyFill="1" applyBorder="1" applyAlignment="1">
      <alignment horizontal="right" vertical="center"/>
    </xf>
    <xf numFmtId="0" fontId="24" fillId="3" borderId="110" xfId="2" applyFont="1" applyFill="1" applyBorder="1" applyAlignment="1">
      <alignment horizontal="left" vertical="center" wrapText="1"/>
    </xf>
    <xf numFmtId="0" fontId="24" fillId="3" borderId="96" xfId="2" applyFont="1" applyFill="1" applyBorder="1" applyAlignment="1">
      <alignment horizontal="left" vertical="center" wrapText="1"/>
    </xf>
    <xf numFmtId="0" fontId="24" fillId="3" borderId="111" xfId="2" applyFont="1" applyFill="1" applyBorder="1" applyAlignment="1">
      <alignment horizontal="left" vertical="center" wrapText="1"/>
    </xf>
    <xf numFmtId="0" fontId="26" fillId="3" borderId="84" xfId="2" applyFont="1" applyFill="1" applyBorder="1" applyAlignment="1">
      <alignment horizontal="center" vertical="center" wrapText="1"/>
    </xf>
    <xf numFmtId="0" fontId="26" fillId="3" borderId="85" xfId="2" applyFont="1" applyFill="1" applyBorder="1" applyAlignment="1">
      <alignment horizontal="center" vertical="center" wrapText="1"/>
    </xf>
    <xf numFmtId="0" fontId="26" fillId="3" borderId="1" xfId="2" applyFont="1" applyFill="1" applyBorder="1" applyAlignment="1">
      <alignment horizontal="left" vertical="center" wrapText="1"/>
    </xf>
    <xf numFmtId="0" fontId="26" fillId="3" borderId="2" xfId="2" applyFont="1" applyFill="1" applyBorder="1" applyAlignment="1">
      <alignment horizontal="left" vertical="center" wrapText="1"/>
    </xf>
    <xf numFmtId="0" fontId="26" fillId="3" borderId="3" xfId="2" applyFont="1" applyFill="1" applyBorder="1" applyAlignment="1">
      <alignment horizontal="left" vertical="center" wrapText="1"/>
    </xf>
    <xf numFmtId="0" fontId="30" fillId="3" borderId="20" xfId="2" applyFont="1" applyFill="1" applyBorder="1" applyAlignment="1">
      <alignment horizontal="center" vertical="center"/>
    </xf>
    <xf numFmtId="0" fontId="30" fillId="3" borderId="42" xfId="2" applyFont="1" applyFill="1" applyBorder="1" applyAlignment="1">
      <alignment horizontal="center" vertical="center"/>
    </xf>
    <xf numFmtId="0" fontId="26" fillId="3" borderId="14" xfId="2" applyFont="1" applyFill="1" applyBorder="1" applyAlignment="1">
      <alignment horizontal="left" vertical="center" wrapText="1"/>
    </xf>
    <xf numFmtId="0" fontId="26" fillId="3" borderId="69" xfId="2" applyFont="1" applyFill="1" applyBorder="1" applyAlignment="1">
      <alignment vertical="center" wrapText="1"/>
    </xf>
    <xf numFmtId="0" fontId="26" fillId="3" borderId="70" xfId="2" applyFont="1" applyFill="1" applyBorder="1" applyAlignment="1">
      <alignment vertical="center" wrapText="1"/>
    </xf>
    <xf numFmtId="0" fontId="26" fillId="3" borderId="101" xfId="2" applyFont="1" applyFill="1" applyBorder="1" applyAlignment="1">
      <alignment vertical="center" wrapText="1"/>
    </xf>
    <xf numFmtId="0" fontId="26" fillId="3" borderId="15" xfId="2" applyFont="1" applyFill="1" applyBorder="1" applyAlignment="1">
      <alignment vertical="center" wrapText="1"/>
    </xf>
    <xf numFmtId="0" fontId="26" fillId="3" borderId="16" xfId="2" applyFont="1" applyFill="1" applyBorder="1" applyAlignment="1">
      <alignment vertical="center" wrapText="1"/>
    </xf>
    <xf numFmtId="0" fontId="26" fillId="3" borderId="86" xfId="2" applyFont="1" applyFill="1" applyBorder="1" applyAlignment="1">
      <alignment horizontal="center" vertical="center" wrapText="1"/>
    </xf>
    <xf numFmtId="0" fontId="30" fillId="3" borderId="41" xfId="2" applyFont="1" applyFill="1" applyBorder="1" applyAlignment="1">
      <alignment horizontal="center" vertical="center"/>
    </xf>
    <xf numFmtId="0" fontId="26" fillId="3" borderId="7" xfId="2" applyFont="1" applyFill="1" applyBorder="1" applyAlignment="1">
      <alignment horizontal="left" wrapText="1"/>
    </xf>
    <xf numFmtId="0" fontId="26" fillId="3" borderId="0" xfId="2" applyFont="1" applyFill="1" applyAlignment="1">
      <alignment horizontal="left" wrapText="1"/>
    </xf>
    <xf numFmtId="0" fontId="26" fillId="3" borderId="8" xfId="2" applyFont="1" applyFill="1" applyBorder="1" applyAlignment="1">
      <alignment horizontal="left" wrapText="1"/>
    </xf>
    <xf numFmtId="0" fontId="26" fillId="3" borderId="0" xfId="2" applyFont="1" applyFill="1" applyAlignment="1">
      <alignment vertical="top" wrapText="1"/>
    </xf>
    <xf numFmtId="0" fontId="26" fillId="3" borderId="29" xfId="2" applyFont="1" applyFill="1" applyBorder="1" applyAlignment="1">
      <alignment vertical="top" wrapText="1"/>
    </xf>
    <xf numFmtId="0" fontId="28" fillId="3" borderId="15" xfId="2" applyFont="1" applyFill="1" applyBorder="1" applyAlignment="1">
      <alignment horizontal="left" vertical="center"/>
    </xf>
    <xf numFmtId="0" fontId="26" fillId="3" borderId="0" xfId="2" applyFont="1" applyFill="1" applyAlignment="1">
      <alignment horizontal="left" vertical="top" wrapText="1"/>
    </xf>
    <xf numFmtId="0" fontId="26" fillId="3" borderId="8" xfId="2" applyFont="1" applyFill="1" applyBorder="1" applyAlignment="1">
      <alignment horizontal="left" vertical="top" wrapText="1"/>
    </xf>
    <xf numFmtId="0" fontId="26" fillId="3" borderId="14" xfId="2" applyFont="1" applyFill="1" applyBorder="1" applyAlignment="1">
      <alignment horizontal="left" vertical="top" wrapText="1"/>
    </xf>
    <xf numFmtId="0" fontId="26" fillId="3" borderId="15" xfId="2" applyFont="1" applyFill="1" applyBorder="1" applyAlignment="1">
      <alignment horizontal="left" vertical="top" wrapText="1"/>
    </xf>
    <xf numFmtId="0" fontId="26" fillId="3" borderId="16" xfId="2" applyFont="1" applyFill="1" applyBorder="1" applyAlignment="1">
      <alignment horizontal="left" vertical="top" wrapText="1"/>
    </xf>
    <xf numFmtId="0" fontId="28" fillId="3" borderId="0" xfId="2" applyFont="1" applyFill="1" applyAlignment="1">
      <alignment horizontal="left" vertical="center"/>
    </xf>
    <xf numFmtId="0" fontId="24" fillId="3" borderId="103" xfId="2" applyFont="1" applyFill="1" applyBorder="1" applyAlignment="1">
      <alignment horizontal="center" vertical="center"/>
    </xf>
    <xf numFmtId="0" fontId="24" fillId="3" borderId="104" xfId="2" applyFont="1" applyFill="1" applyBorder="1" applyAlignment="1">
      <alignment horizontal="center" vertical="center"/>
    </xf>
    <xf numFmtId="0" fontId="24" fillId="3" borderId="106" xfId="2" applyFont="1" applyFill="1" applyBorder="1" applyAlignment="1">
      <alignment horizontal="center" vertical="center"/>
    </xf>
    <xf numFmtId="0" fontId="24" fillId="3" borderId="107" xfId="2" applyFont="1" applyFill="1" applyBorder="1" applyAlignment="1">
      <alignment horizontal="center" vertical="center"/>
    </xf>
    <xf numFmtId="0" fontId="34" fillId="3" borderId="104" xfId="2" applyFont="1" applyFill="1" applyBorder="1" applyAlignment="1">
      <alignment horizontal="left" vertical="center" wrapText="1"/>
    </xf>
    <xf numFmtId="0" fontId="34" fillId="3" borderId="105" xfId="2" applyFont="1" applyFill="1" applyBorder="1" applyAlignment="1">
      <alignment horizontal="left" vertical="center" wrapText="1"/>
    </xf>
    <xf numFmtId="0" fontId="36" fillId="3" borderId="107" xfId="2" applyFont="1" applyFill="1" applyBorder="1" applyAlignment="1">
      <alignment vertical="center"/>
    </xf>
    <xf numFmtId="0" fontId="36" fillId="3" borderId="108" xfId="2" applyFont="1" applyFill="1" applyBorder="1" applyAlignment="1">
      <alignment vertical="center"/>
    </xf>
    <xf numFmtId="0" fontId="29" fillId="3" borderId="0" xfId="2" applyFont="1" applyFill="1" applyAlignment="1">
      <alignment horizontal="left" vertical="center"/>
    </xf>
    <xf numFmtId="0" fontId="26" fillId="3" borderId="94" xfId="2" applyFont="1" applyFill="1" applyBorder="1" applyAlignment="1">
      <alignment horizontal="center" vertical="center" wrapText="1"/>
    </xf>
    <xf numFmtId="0" fontId="26" fillId="3" borderId="29" xfId="2" applyFont="1" applyFill="1" applyBorder="1" applyAlignment="1">
      <alignment horizontal="left" vertical="top" wrapText="1"/>
    </xf>
    <xf numFmtId="0" fontId="26" fillId="3" borderId="93" xfId="2" applyFont="1" applyFill="1" applyBorder="1" applyAlignment="1">
      <alignment horizontal="left" vertical="top" wrapText="1"/>
    </xf>
    <xf numFmtId="0" fontId="31" fillId="3" borderId="0" xfId="2" applyFont="1" applyFill="1" applyAlignment="1">
      <alignment horizontal="left" wrapText="1"/>
    </xf>
    <xf numFmtId="0" fontId="26" fillId="3" borderId="49" xfId="2" applyFont="1" applyFill="1" applyBorder="1" applyAlignment="1">
      <alignment horizontal="left" vertical="center" wrapText="1"/>
    </xf>
    <xf numFmtId="0" fontId="26" fillId="3" borderId="23" xfId="2" applyFont="1" applyFill="1" applyBorder="1" applyAlignment="1">
      <alignment horizontal="left" vertical="center" wrapText="1"/>
    </xf>
    <xf numFmtId="0" fontId="35" fillId="3" borderId="15" xfId="3" applyFont="1" applyFill="1" applyBorder="1" applyAlignment="1">
      <alignment horizontal="center" vertical="center"/>
    </xf>
    <xf numFmtId="0" fontId="26" fillId="3" borderId="22" xfId="2" applyFont="1" applyFill="1" applyBorder="1" applyAlignment="1">
      <alignment vertical="center" wrapText="1"/>
    </xf>
    <xf numFmtId="0" fontId="26" fillId="3" borderId="23" xfId="2" applyFont="1" applyFill="1" applyBorder="1" applyAlignment="1">
      <alignment vertical="center" wrapText="1"/>
    </xf>
    <xf numFmtId="0" fontId="26" fillId="3" borderId="56" xfId="2" applyFont="1" applyFill="1" applyBorder="1" applyAlignment="1">
      <alignment vertical="center" wrapText="1"/>
    </xf>
    <xf numFmtId="0" fontId="26" fillId="3" borderId="57" xfId="2" applyFont="1" applyFill="1" applyBorder="1" applyAlignment="1">
      <alignment vertical="center" wrapText="1"/>
    </xf>
    <xf numFmtId="0" fontId="26" fillId="3" borderId="69" xfId="2" applyFont="1" applyFill="1" applyBorder="1" applyAlignment="1">
      <alignment horizontal="left" vertical="center" wrapText="1"/>
    </xf>
    <xf numFmtId="0" fontId="26" fillId="3" borderId="70" xfId="2" applyFont="1" applyFill="1" applyBorder="1" applyAlignment="1">
      <alignment horizontal="left" vertical="center" wrapText="1"/>
    </xf>
    <xf numFmtId="0" fontId="26" fillId="3" borderId="101" xfId="2" applyFont="1" applyFill="1" applyBorder="1" applyAlignment="1">
      <alignment horizontal="left" vertical="center" wrapText="1"/>
    </xf>
    <xf numFmtId="0" fontId="26" fillId="3" borderId="7" xfId="2" applyFont="1" applyFill="1" applyBorder="1" applyAlignment="1">
      <alignment horizontal="left" vertical="center" wrapText="1"/>
    </xf>
    <xf numFmtId="0" fontId="26" fillId="3" borderId="32" xfId="2" applyFont="1" applyFill="1" applyBorder="1" applyAlignment="1">
      <alignment horizontal="center" vertical="center" wrapText="1"/>
    </xf>
    <xf numFmtId="0" fontId="26" fillId="3" borderId="96" xfId="2" applyFont="1" applyFill="1" applyBorder="1" applyAlignment="1">
      <alignment horizontal="left" vertical="center" wrapText="1"/>
    </xf>
    <xf numFmtId="0" fontId="26" fillId="3" borderId="97" xfId="2" applyFont="1" applyFill="1" applyBorder="1" applyAlignment="1">
      <alignment horizontal="left" vertical="center" wrapText="1"/>
    </xf>
    <xf numFmtId="0" fontId="26" fillId="3" borderId="99" xfId="2" applyFont="1" applyFill="1" applyBorder="1" applyAlignment="1">
      <alignment horizontal="left" vertical="center" wrapText="1"/>
    </xf>
    <xf numFmtId="0" fontId="26" fillId="3" borderId="100" xfId="2" applyFont="1" applyFill="1" applyBorder="1" applyAlignment="1">
      <alignment horizontal="left" vertical="center" wrapText="1"/>
    </xf>
    <xf numFmtId="0" fontId="26" fillId="3" borderId="58" xfId="2" applyFont="1" applyFill="1" applyBorder="1" applyAlignment="1">
      <alignment horizontal="left" vertical="center" wrapText="1"/>
    </xf>
    <xf numFmtId="0" fontId="26" fillId="3" borderId="29" xfId="2" applyFont="1" applyFill="1" applyBorder="1" applyAlignment="1">
      <alignment horizontal="left" vertical="center" wrapText="1"/>
    </xf>
    <xf numFmtId="0" fontId="26" fillId="3" borderId="93" xfId="2" applyFont="1" applyFill="1" applyBorder="1" applyAlignment="1">
      <alignment horizontal="left" vertical="center" wrapText="1"/>
    </xf>
    <xf numFmtId="0" fontId="26" fillId="0" borderId="13" xfId="3" applyFont="1" applyBorder="1" applyAlignment="1">
      <alignment horizontal="left" wrapText="1"/>
    </xf>
    <xf numFmtId="0" fontId="26" fillId="0" borderId="22" xfId="3" applyFont="1" applyBorder="1" applyAlignment="1">
      <alignment horizontal="left" wrapText="1"/>
    </xf>
    <xf numFmtId="0" fontId="26" fillId="0" borderId="23" xfId="3" applyFont="1" applyBorder="1" applyAlignment="1">
      <alignment horizontal="left" wrapText="1"/>
    </xf>
    <xf numFmtId="0" fontId="26" fillId="3" borderId="13" xfId="2" applyFont="1" applyFill="1" applyBorder="1" applyAlignment="1">
      <alignment vertical="center" wrapText="1"/>
    </xf>
    <xf numFmtId="0" fontId="26" fillId="3" borderId="9" xfId="2" applyFont="1" applyFill="1" applyBorder="1" applyAlignment="1">
      <alignment horizontal="center" vertical="center" wrapText="1"/>
    </xf>
    <xf numFmtId="0" fontId="26" fillId="3" borderId="10" xfId="2" applyFont="1" applyFill="1" applyBorder="1" applyAlignment="1">
      <alignment horizontal="left" vertical="center" wrapText="1"/>
    </xf>
    <xf numFmtId="0" fontId="24" fillId="3" borderId="90" xfId="2" applyFont="1" applyFill="1" applyBorder="1" applyAlignment="1">
      <alignment horizontal="left" vertical="center" wrapText="1"/>
    </xf>
    <xf numFmtId="0" fontId="24" fillId="3" borderId="91" xfId="2" applyFont="1" applyFill="1" applyBorder="1" applyAlignment="1">
      <alignment horizontal="left" vertical="center" wrapText="1"/>
    </xf>
    <xf numFmtId="0" fontId="24" fillId="3" borderId="92" xfId="2" applyFont="1" applyFill="1" applyBorder="1" applyAlignment="1">
      <alignment horizontal="left" vertical="center" wrapText="1"/>
    </xf>
    <xf numFmtId="0" fontId="24" fillId="3" borderId="88" xfId="2" applyFont="1" applyFill="1" applyBorder="1" applyAlignment="1">
      <alignment horizontal="left" vertical="top" wrapText="1"/>
    </xf>
    <xf numFmtId="0" fontId="24" fillId="3" borderId="89" xfId="2" applyFont="1" applyFill="1" applyBorder="1" applyAlignment="1">
      <alignment horizontal="left" vertical="top" wrapText="1"/>
    </xf>
    <xf numFmtId="0" fontId="26" fillId="3" borderId="21" xfId="2" applyFont="1" applyFill="1" applyBorder="1" applyAlignment="1">
      <alignment horizontal="center" vertical="center" wrapText="1"/>
    </xf>
    <xf numFmtId="0" fontId="26" fillId="3" borderId="59" xfId="2" applyFont="1" applyFill="1" applyBorder="1" applyAlignment="1">
      <alignment horizontal="center" vertical="center" wrapText="1"/>
    </xf>
    <xf numFmtId="0" fontId="29" fillId="3" borderId="15" xfId="2" applyFont="1" applyFill="1" applyBorder="1" applyAlignment="1">
      <alignment horizontal="left" vertical="center"/>
    </xf>
    <xf numFmtId="0" fontId="33" fillId="3" borderId="9" xfId="2" applyFont="1" applyFill="1" applyBorder="1" applyAlignment="1">
      <alignment horizontal="center" vertical="center" wrapText="1"/>
    </xf>
    <xf numFmtId="0" fontId="33" fillId="3" borderId="10" xfId="2" applyFont="1" applyFill="1" applyBorder="1" applyAlignment="1">
      <alignment horizontal="center" vertical="center" wrapText="1"/>
    </xf>
    <xf numFmtId="0" fontId="33" fillId="3" borderId="11" xfId="2" applyFont="1" applyFill="1" applyBorder="1" applyAlignment="1">
      <alignment horizontal="center" vertical="center" wrapText="1"/>
    </xf>
    <xf numFmtId="0" fontId="33" fillId="3" borderId="17" xfId="2" applyFont="1" applyFill="1" applyBorder="1" applyAlignment="1">
      <alignment horizontal="center" vertical="center" wrapText="1"/>
    </xf>
    <xf numFmtId="0" fontId="33" fillId="3" borderId="18" xfId="2" applyFont="1" applyFill="1" applyBorder="1" applyAlignment="1">
      <alignment horizontal="center" vertical="center" wrapText="1"/>
    </xf>
    <xf numFmtId="0" fontId="26" fillId="3" borderId="10" xfId="2" applyFont="1" applyFill="1" applyBorder="1" applyAlignment="1">
      <alignment horizontal="center" vertical="center"/>
    </xf>
    <xf numFmtId="0" fontId="26" fillId="3" borderId="11" xfId="2" applyFont="1" applyFill="1" applyBorder="1" applyAlignment="1">
      <alignment horizontal="center" vertical="center"/>
    </xf>
    <xf numFmtId="0" fontId="33" fillId="3" borderId="18" xfId="2" applyFont="1" applyFill="1" applyBorder="1" applyAlignment="1">
      <alignment horizontal="center" vertical="center"/>
    </xf>
    <xf numFmtId="0" fontId="33" fillId="3" borderId="55" xfId="2" applyFont="1" applyFill="1" applyBorder="1" applyAlignment="1">
      <alignment horizontal="center" vertical="center" wrapText="1"/>
    </xf>
    <xf numFmtId="0" fontId="33" fillId="3" borderId="56" xfId="2" applyFont="1" applyFill="1" applyBorder="1" applyAlignment="1">
      <alignment horizontal="center" vertical="center" wrapText="1"/>
    </xf>
    <xf numFmtId="0" fontId="33" fillId="3" borderId="44" xfId="2" applyFont="1" applyFill="1" applyBorder="1" applyAlignment="1">
      <alignment horizontal="center" vertical="center" wrapText="1"/>
    </xf>
    <xf numFmtId="0" fontId="26" fillId="3" borderId="55" xfId="2" applyFont="1" applyFill="1" applyBorder="1" applyAlignment="1">
      <alignment horizontal="center" vertical="center"/>
    </xf>
    <xf numFmtId="0" fontId="26" fillId="3" borderId="56" xfId="2" applyFont="1" applyFill="1" applyBorder="1" applyAlignment="1">
      <alignment horizontal="center" vertical="center"/>
    </xf>
    <xf numFmtId="0" fontId="26" fillId="3" borderId="57" xfId="2" applyFont="1" applyFill="1" applyBorder="1" applyAlignment="1">
      <alignment horizontal="center" vertical="center"/>
    </xf>
    <xf numFmtId="0" fontId="33" fillId="3" borderId="5" xfId="2" applyFont="1" applyFill="1" applyBorder="1" applyAlignment="1">
      <alignment horizontal="center" vertical="center"/>
    </xf>
    <xf numFmtId="0" fontId="33" fillId="3" borderId="50" xfId="2" applyFont="1" applyFill="1" applyBorder="1" applyAlignment="1">
      <alignment horizontal="center" vertical="center"/>
    </xf>
    <xf numFmtId="0" fontId="26" fillId="3" borderId="51" xfId="2" applyFont="1" applyFill="1" applyBorder="1" applyAlignment="1">
      <alignment horizontal="center" vertical="center"/>
    </xf>
    <xf numFmtId="0" fontId="26" fillId="3" borderId="52" xfId="2" applyFont="1" applyFill="1" applyBorder="1" applyAlignment="1">
      <alignment horizontal="center" vertical="center"/>
    </xf>
    <xf numFmtId="0" fontId="26" fillId="3" borderId="46" xfId="2" applyFont="1" applyFill="1" applyBorder="1" applyAlignment="1">
      <alignment horizontal="center" vertical="center"/>
    </xf>
    <xf numFmtId="0" fontId="33" fillId="3" borderId="51" xfId="2" applyFont="1" applyFill="1" applyBorder="1" applyAlignment="1">
      <alignment horizontal="center" vertical="center"/>
    </xf>
    <xf numFmtId="0" fontId="33" fillId="3" borderId="46" xfId="2" applyFont="1" applyFill="1" applyBorder="1" applyAlignment="1">
      <alignment horizontal="center" vertical="center"/>
    </xf>
    <xf numFmtId="0" fontId="26" fillId="3" borderId="48" xfId="2" applyFont="1" applyFill="1" applyBorder="1" applyAlignment="1">
      <alignment horizontal="center" vertical="center"/>
    </xf>
    <xf numFmtId="0" fontId="28" fillId="3" borderId="0" xfId="2" applyFont="1" applyFill="1" applyAlignment="1">
      <alignment horizontal="center" vertical="center"/>
    </xf>
    <xf numFmtId="0" fontId="26" fillId="3" borderId="12" xfId="2" applyFont="1" applyFill="1" applyBorder="1" applyAlignment="1">
      <alignment horizontal="left" vertical="center" wrapText="1"/>
    </xf>
    <xf numFmtId="0" fontId="28" fillId="0" borderId="16" xfId="2" applyFont="1" applyBorder="1" applyAlignment="1">
      <alignment horizontal="left" vertical="center"/>
    </xf>
    <xf numFmtId="0" fontId="31" fillId="3" borderId="2" xfId="2" applyFont="1" applyFill="1" applyBorder="1" applyAlignment="1">
      <alignment horizontal="left" wrapText="1"/>
    </xf>
    <xf numFmtId="0" fontId="28" fillId="3" borderId="78" xfId="2" applyFont="1" applyFill="1" applyBorder="1" applyAlignment="1">
      <alignment horizontal="center" vertical="center"/>
    </xf>
    <xf numFmtId="0" fontId="28" fillId="3" borderId="79" xfId="2" applyFont="1" applyFill="1" applyBorder="1" applyAlignment="1">
      <alignment horizontal="center" vertical="center"/>
    </xf>
    <xf numFmtId="0" fontId="28" fillId="3" borderId="80" xfId="2" applyFont="1" applyFill="1" applyBorder="1" applyAlignment="1">
      <alignment horizontal="center" vertical="center"/>
    </xf>
    <xf numFmtId="185" fontId="28" fillId="3" borderId="21" xfId="2" applyNumberFormat="1" applyFont="1" applyFill="1" applyBorder="1" applyAlignment="1">
      <alignment horizontal="center" vertical="center"/>
    </xf>
    <xf numFmtId="185" fontId="28" fillId="3" borderId="2" xfId="2" applyNumberFormat="1" applyFont="1" applyFill="1" applyBorder="1" applyAlignment="1">
      <alignment horizontal="center" vertical="center"/>
    </xf>
    <xf numFmtId="0" fontId="28" fillId="3" borderId="2" xfId="2" applyFont="1" applyFill="1" applyBorder="1" applyAlignment="1">
      <alignment horizontal="left" vertical="center"/>
    </xf>
    <xf numFmtId="0" fontId="28" fillId="3" borderId="3" xfId="2" applyFont="1" applyFill="1" applyBorder="1" applyAlignment="1">
      <alignment horizontal="left" vertical="center"/>
    </xf>
    <xf numFmtId="185" fontId="28" fillId="3" borderId="59" xfId="2" applyNumberFormat="1" applyFont="1" applyFill="1" applyBorder="1" applyAlignment="1">
      <alignment horizontal="center" vertical="center"/>
    </xf>
    <xf numFmtId="185" fontId="28" fillId="3" borderId="15" xfId="2" applyNumberFormat="1" applyFont="1" applyFill="1" applyBorder="1" applyAlignment="1">
      <alignment horizontal="center" vertical="center"/>
    </xf>
    <xf numFmtId="0" fontId="28" fillId="3" borderId="16" xfId="2" applyFont="1" applyFill="1" applyBorder="1" applyAlignment="1">
      <alignment horizontal="left" vertical="center"/>
    </xf>
    <xf numFmtId="0" fontId="26" fillId="3" borderId="21" xfId="2" applyFont="1" applyFill="1" applyBorder="1" applyAlignment="1">
      <alignment horizontal="center" vertical="center" textRotation="255" wrapText="1"/>
    </xf>
    <xf numFmtId="0" fontId="26" fillId="3" borderId="28" xfId="2" applyFont="1" applyFill="1" applyBorder="1" applyAlignment="1">
      <alignment horizontal="center" vertical="center" textRotation="255" wrapText="1"/>
    </xf>
    <xf numFmtId="0" fontId="26" fillId="3" borderId="60" xfId="2" applyFont="1" applyFill="1" applyBorder="1" applyAlignment="1">
      <alignment horizontal="center" vertical="center" textRotation="255" wrapText="1"/>
    </xf>
    <xf numFmtId="0" fontId="26" fillId="3" borderId="27" xfId="2" applyFont="1" applyFill="1" applyBorder="1" applyAlignment="1">
      <alignment horizontal="center" vertical="center" textRotation="255" wrapText="1"/>
    </xf>
    <xf numFmtId="0" fontId="26" fillId="3" borderId="59" xfId="2" applyFont="1" applyFill="1" applyBorder="1" applyAlignment="1">
      <alignment horizontal="center" vertical="center" textRotation="255" wrapText="1"/>
    </xf>
    <xf numFmtId="0" fontId="26" fillId="3" borderId="26" xfId="2" applyFont="1" applyFill="1" applyBorder="1" applyAlignment="1">
      <alignment horizontal="center" vertical="center" textRotation="255" wrapText="1"/>
    </xf>
    <xf numFmtId="0" fontId="26" fillId="3" borderId="51" xfId="2" applyFont="1" applyFill="1" applyBorder="1" applyAlignment="1">
      <alignment horizontal="center" vertical="center" shrinkToFit="1"/>
    </xf>
    <xf numFmtId="0" fontId="26" fillId="3" borderId="52" xfId="2" applyFont="1" applyFill="1" applyBorder="1" applyAlignment="1">
      <alignment horizontal="center" vertical="center" shrinkToFit="1"/>
    </xf>
    <xf numFmtId="0" fontId="26" fillId="3" borderId="46" xfId="2" applyFont="1" applyFill="1" applyBorder="1" applyAlignment="1">
      <alignment horizontal="center" vertical="center" shrinkToFit="1"/>
    </xf>
    <xf numFmtId="184" fontId="26" fillId="3" borderId="51" xfId="2" applyNumberFormat="1" applyFont="1" applyFill="1" applyBorder="1" applyAlignment="1">
      <alignment horizontal="left" vertical="center"/>
    </xf>
    <xf numFmtId="184" fontId="26" fillId="3" borderId="52" xfId="2" applyNumberFormat="1" applyFont="1" applyFill="1" applyBorder="1" applyAlignment="1">
      <alignment horizontal="left" vertical="center"/>
    </xf>
    <xf numFmtId="184" fontId="26" fillId="3" borderId="48" xfId="2" applyNumberFormat="1" applyFont="1" applyFill="1" applyBorder="1" applyAlignment="1">
      <alignment horizontal="left" vertical="center"/>
    </xf>
    <xf numFmtId="0" fontId="26" fillId="3" borderId="61" xfId="2" applyFont="1" applyFill="1" applyBorder="1" applyAlignment="1">
      <alignment horizontal="distributed" vertical="center" indent="2"/>
    </xf>
    <xf numFmtId="0" fontId="26" fillId="3" borderId="62" xfId="2" applyFont="1" applyFill="1" applyBorder="1" applyAlignment="1">
      <alignment horizontal="distributed" vertical="center" indent="2"/>
    </xf>
    <xf numFmtId="0" fontId="26" fillId="3" borderId="63" xfId="2" applyFont="1" applyFill="1" applyBorder="1" applyAlignment="1">
      <alignment horizontal="distributed" vertical="center" indent="2"/>
    </xf>
    <xf numFmtId="0" fontId="26" fillId="3" borderId="61" xfId="2" applyFont="1" applyFill="1" applyBorder="1" applyAlignment="1">
      <alignment horizontal="center" vertical="center"/>
    </xf>
    <xf numFmtId="0" fontId="26" fillId="3" borderId="62" xfId="2" applyFont="1" applyFill="1" applyBorder="1" applyAlignment="1">
      <alignment horizontal="center" vertical="center"/>
    </xf>
    <xf numFmtId="0" fontId="26" fillId="3" borderId="64" xfId="2" applyFont="1" applyFill="1" applyBorder="1" applyAlignment="1">
      <alignment horizontal="center" vertical="center"/>
    </xf>
    <xf numFmtId="0" fontId="26" fillId="3" borderId="65" xfId="2" applyFont="1" applyFill="1" applyBorder="1" applyAlignment="1">
      <alignment horizontal="distributed" vertical="center" indent="2"/>
    </xf>
    <xf numFmtId="0" fontId="26" fillId="3" borderId="66" xfId="2" applyFont="1" applyFill="1" applyBorder="1" applyAlignment="1">
      <alignment horizontal="distributed" vertical="center" indent="2"/>
    </xf>
    <xf numFmtId="0" fontId="26" fillId="3" borderId="67" xfId="2" applyFont="1" applyFill="1" applyBorder="1" applyAlignment="1">
      <alignment horizontal="distributed" vertical="center" indent="2"/>
    </xf>
    <xf numFmtId="0" fontId="26" fillId="3" borderId="65" xfId="2" applyFont="1" applyFill="1" applyBorder="1" applyAlignment="1">
      <alignment horizontal="center" vertical="center"/>
    </xf>
    <xf numFmtId="0" fontId="26" fillId="3" borderId="66" xfId="2" applyFont="1" applyFill="1" applyBorder="1" applyAlignment="1">
      <alignment horizontal="center" vertical="center"/>
    </xf>
    <xf numFmtId="0" fontId="26" fillId="3" borderId="68" xfId="2" applyFont="1" applyFill="1" applyBorder="1" applyAlignment="1">
      <alignment horizontal="center" vertical="center"/>
    </xf>
    <xf numFmtId="0" fontId="26" fillId="3" borderId="69" xfId="2" applyFont="1" applyFill="1" applyBorder="1" applyAlignment="1">
      <alignment horizontal="distributed" vertical="center" indent="2"/>
    </xf>
    <xf numFmtId="0" fontId="26" fillId="3" borderId="70" xfId="2" applyFont="1" applyFill="1" applyBorder="1" applyAlignment="1">
      <alignment horizontal="distributed" vertical="center" indent="2"/>
    </xf>
    <xf numFmtId="0" fontId="26" fillId="3" borderId="71" xfId="2" applyFont="1" applyFill="1" applyBorder="1" applyAlignment="1">
      <alignment horizontal="distributed" vertical="center" indent="2"/>
    </xf>
    <xf numFmtId="0" fontId="26" fillId="3" borderId="14" xfId="2" applyFont="1" applyFill="1" applyBorder="1" applyAlignment="1">
      <alignment horizontal="distributed" vertical="center" indent="2"/>
    </xf>
    <xf numFmtId="0" fontId="26" fillId="3" borderId="15" xfId="2" applyFont="1" applyFill="1" applyBorder="1" applyAlignment="1">
      <alignment horizontal="distributed" vertical="center" indent="2"/>
    </xf>
    <xf numFmtId="0" fontId="26" fillId="3" borderId="26" xfId="2" applyFont="1" applyFill="1" applyBorder="1" applyAlignment="1">
      <alignment horizontal="distributed" vertical="center" indent="2"/>
    </xf>
    <xf numFmtId="0" fontId="26" fillId="3" borderId="72" xfId="2" applyFont="1" applyFill="1" applyBorder="1" applyAlignment="1">
      <alignment horizontal="left" vertical="center"/>
    </xf>
    <xf numFmtId="0" fontId="26" fillId="3" borderId="73" xfId="2" applyFont="1" applyFill="1" applyBorder="1" applyAlignment="1">
      <alignment horizontal="left" vertical="center"/>
    </xf>
    <xf numFmtId="0" fontId="26" fillId="3" borderId="74" xfId="2" applyFont="1" applyFill="1" applyBorder="1" applyAlignment="1">
      <alignment horizontal="left" vertical="center"/>
    </xf>
    <xf numFmtId="0" fontId="26" fillId="3" borderId="75" xfId="2" applyFont="1" applyFill="1" applyBorder="1" applyAlignment="1">
      <alignment horizontal="left" vertical="center"/>
    </xf>
    <xf numFmtId="0" fontId="26" fillId="3" borderId="76" xfId="2" applyFont="1" applyFill="1" applyBorder="1" applyAlignment="1">
      <alignment horizontal="left" vertical="center"/>
    </xf>
    <xf numFmtId="0" fontId="26" fillId="3" borderId="77" xfId="2" applyFont="1" applyFill="1" applyBorder="1" applyAlignment="1">
      <alignment horizontal="left" vertical="center"/>
    </xf>
    <xf numFmtId="0" fontId="22" fillId="3" borderId="0" xfId="2" applyFont="1" applyFill="1" applyAlignment="1">
      <alignment horizontal="distributed" vertical="center" indent="1"/>
    </xf>
    <xf numFmtId="0" fontId="25" fillId="3" borderId="0" xfId="2" applyFont="1" applyFill="1" applyAlignment="1">
      <alignment horizontal="distributed" vertical="center"/>
    </xf>
    <xf numFmtId="0" fontId="26" fillId="3" borderId="21" xfId="2" applyFont="1" applyFill="1" applyBorder="1" applyAlignment="1">
      <alignment horizontal="distributed" vertical="center" indent="1"/>
    </xf>
    <xf numFmtId="0" fontId="26" fillId="3" borderId="2" xfId="2" applyFont="1" applyFill="1" applyBorder="1" applyAlignment="1">
      <alignment horizontal="distributed" vertical="center" indent="1"/>
    </xf>
    <xf numFmtId="0" fontId="26" fillId="3" borderId="28" xfId="2" applyFont="1" applyFill="1" applyBorder="1" applyAlignment="1">
      <alignment horizontal="distributed" vertical="center" indent="1"/>
    </xf>
    <xf numFmtId="0" fontId="26" fillId="3" borderId="1" xfId="2" applyFont="1" applyFill="1" applyBorder="1" applyAlignment="1">
      <alignment horizontal="center" vertical="center"/>
    </xf>
    <xf numFmtId="0" fontId="26" fillId="3" borderId="2" xfId="2" applyFont="1" applyFill="1" applyBorder="1" applyAlignment="1">
      <alignment horizontal="center" vertical="center"/>
    </xf>
    <xf numFmtId="0" fontId="26" fillId="3" borderId="3" xfId="2" applyFont="1" applyFill="1" applyBorder="1" applyAlignment="1">
      <alignment horizontal="center" vertical="center"/>
    </xf>
    <xf numFmtId="0" fontId="26" fillId="3" borderId="59" xfId="2" applyFont="1" applyFill="1" applyBorder="1" applyAlignment="1">
      <alignment horizontal="center" vertical="center"/>
    </xf>
    <xf numFmtId="0" fontId="26" fillId="3" borderId="15" xfId="2" applyFont="1" applyFill="1" applyBorder="1" applyAlignment="1">
      <alignment horizontal="center" vertical="center"/>
    </xf>
    <xf numFmtId="182" fontId="26" fillId="3" borderId="15" xfId="2" applyNumberFormat="1" applyFont="1" applyFill="1" applyBorder="1" applyAlignment="1">
      <alignment horizontal="center" vertical="center"/>
    </xf>
    <xf numFmtId="183" fontId="26" fillId="3" borderId="15" xfId="2" applyNumberFormat="1" applyFont="1" applyFill="1" applyBorder="1" applyAlignment="1">
      <alignment horizontal="center" vertical="center"/>
    </xf>
    <xf numFmtId="183" fontId="26" fillId="3" borderId="26" xfId="2" applyNumberFormat="1" applyFont="1" applyFill="1" applyBorder="1" applyAlignment="1">
      <alignment horizontal="center" vertical="center"/>
    </xf>
    <xf numFmtId="0" fontId="26" fillId="3" borderId="14" xfId="2" applyFont="1" applyFill="1" applyBorder="1" applyAlignment="1">
      <alignment horizontal="center" vertical="center"/>
    </xf>
    <xf numFmtId="0" fontId="26" fillId="3" borderId="16" xfId="2" applyFont="1" applyFill="1" applyBorder="1" applyAlignment="1">
      <alignment horizontal="center" vertical="center"/>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8" fillId="2" borderId="0" xfId="0" applyFont="1" applyFill="1" applyAlignment="1" applyProtection="1">
      <alignment horizontal="center" vertical="center" shrinkToFit="1"/>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xf numFmtId="0" fontId="38" fillId="3" borderId="1" xfId="2" applyFont="1" applyFill="1" applyBorder="1" applyAlignment="1">
      <alignment horizontal="left" vertical="center" wrapText="1"/>
    </xf>
    <xf numFmtId="0" fontId="38" fillId="3" borderId="2" xfId="2" applyFont="1" applyFill="1" applyBorder="1" applyAlignment="1">
      <alignment horizontal="left" vertical="center" wrapText="1"/>
    </xf>
    <xf numFmtId="0" fontId="38" fillId="3" borderId="3" xfId="2" applyFont="1" applyFill="1" applyBorder="1" applyAlignment="1">
      <alignment horizontal="left" vertical="center" wrapText="1"/>
    </xf>
    <xf numFmtId="0" fontId="38" fillId="3" borderId="55" xfId="2" applyFont="1" applyFill="1" applyBorder="1" applyAlignment="1">
      <alignment horizontal="left" vertical="center" wrapText="1"/>
    </xf>
    <xf numFmtId="0" fontId="38" fillId="3" borderId="56" xfId="2" applyFont="1" applyFill="1" applyBorder="1" applyAlignment="1">
      <alignment horizontal="left" vertical="center" wrapText="1"/>
    </xf>
    <xf numFmtId="0" fontId="38" fillId="3" borderId="57" xfId="2" applyFont="1" applyFill="1" applyBorder="1" applyAlignment="1">
      <alignment horizontal="left" vertical="center" wrapText="1"/>
    </xf>
    <xf numFmtId="0" fontId="38" fillId="3" borderId="13" xfId="2" applyFont="1" applyFill="1" applyBorder="1" applyAlignment="1">
      <alignment horizontal="left" vertical="center" wrapText="1"/>
    </xf>
    <xf numFmtId="0" fontId="38" fillId="3" borderId="22" xfId="2" applyFont="1" applyFill="1" applyBorder="1" applyAlignment="1">
      <alignment horizontal="left" vertical="center" wrapText="1"/>
    </xf>
    <xf numFmtId="0" fontId="38" fillId="3" borderId="23" xfId="2" applyFont="1" applyFill="1" applyBorder="1" applyAlignment="1">
      <alignment horizontal="left" vertical="center" wrapText="1"/>
    </xf>
    <xf numFmtId="0" fontId="38" fillId="3" borderId="84" xfId="2" applyFont="1" applyFill="1" applyBorder="1" applyAlignment="1">
      <alignment horizontal="center" vertical="center" wrapText="1"/>
    </xf>
    <xf numFmtId="0" fontId="38" fillId="3" borderId="9" xfId="2" applyFont="1" applyFill="1" applyBorder="1" applyAlignment="1">
      <alignment horizontal="center" vertical="center" wrapText="1"/>
    </xf>
    <xf numFmtId="0" fontId="38" fillId="3" borderId="17" xfId="2" applyFont="1" applyFill="1" applyBorder="1" applyAlignment="1">
      <alignment horizontal="center" vertical="center" wrapText="1"/>
    </xf>
    <xf numFmtId="0" fontId="24" fillId="3" borderId="0" xfId="2" applyFont="1" applyFill="1" applyBorder="1" applyAlignment="1">
      <alignment vertical="center"/>
    </xf>
    <xf numFmtId="0" fontId="24" fillId="3" borderId="104" xfId="2" applyFont="1" applyFill="1" applyBorder="1" applyAlignment="1">
      <alignment vertical="center"/>
    </xf>
    <xf numFmtId="0" fontId="37" fillId="3" borderId="0" xfId="2" applyFont="1" applyFill="1" applyBorder="1" applyAlignment="1">
      <alignment horizontal="left" vertical="center" wrapText="1"/>
    </xf>
  </cellXfs>
  <cellStyles count="4">
    <cellStyle name="桁区切り" xfId="1" builtinId="6"/>
    <cellStyle name="標準" xfId="0" builtinId="0"/>
    <cellStyle name="標準 2" xfId="2" xr:uid="{38A20B38-2E05-450D-A3FF-48E5603E7A10}"/>
    <cellStyle name="標準 3" xfId="3" xr:uid="{33D90ECC-1E45-4D33-872C-354F8C71E2C8}"/>
  </cellStyles>
  <dxfs count="6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FF0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FF00"/>
        </patternFill>
      </fill>
    </dxf>
    <dxf>
      <fill>
        <patternFill>
          <bgColor rgb="FFFFFF00"/>
        </patternFill>
      </fill>
    </dxf>
    <dxf>
      <fill>
        <patternFill>
          <bgColor rgb="FFFF5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5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8"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B$14" lockText="1" noThreeD="1"/>
</file>

<file path=xl/ctrlProps/ctrlProp2.xml><?xml version="1.0" encoding="utf-8"?>
<formControlPr xmlns="http://schemas.microsoft.com/office/spreadsheetml/2009/9/main" objectType="CheckBox" fmlaLink="$B$15" lockText="1" noThreeD="1"/>
</file>

<file path=xl/ctrlProps/ctrlProp3.xml><?xml version="1.0" encoding="utf-8"?>
<formControlPr xmlns="http://schemas.microsoft.com/office/spreadsheetml/2009/9/main" objectType="CheckBox" fmlaLink="$J$14" lockText="1" noThreeD="1"/>
</file>

<file path=xl/ctrlProps/ctrlProp4.xml><?xml version="1.0" encoding="utf-8"?>
<formControlPr xmlns="http://schemas.microsoft.com/office/spreadsheetml/2009/9/main" objectType="CheckBox" fmlaLink="$J$15" lockText="1" noThreeD="1"/>
</file>

<file path=xl/ctrlProps/ctrlProp5.xml><?xml version="1.0" encoding="utf-8"?>
<formControlPr xmlns="http://schemas.microsoft.com/office/spreadsheetml/2009/9/main" objectType="CheckBox" fmlaLink="$C$382" lockText="1" noThreeD="1"/>
</file>

<file path=xl/ctrlProps/ctrlProp6.xml><?xml version="1.0" encoding="utf-8"?>
<formControlPr xmlns="http://schemas.microsoft.com/office/spreadsheetml/2009/9/main" objectType="CheckBox" fmlaLink="$C$383" lockText="1" noThreeD="1"/>
</file>

<file path=xl/ctrlProps/ctrlProp7.xml><?xml version="1.0" encoding="utf-8"?>
<formControlPr xmlns="http://schemas.microsoft.com/office/spreadsheetml/2009/9/main" objectType="CheckBox" fmlaLink="$C$384" lockText="1" noThreeD="1"/>
</file>

<file path=xl/ctrlProps/ctrlProp8.xml><?xml version="1.0" encoding="utf-8"?>
<formControlPr xmlns="http://schemas.microsoft.com/office/spreadsheetml/2009/9/main" objectType="CheckBox" fmlaLink="$C$38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381000</xdr:colOff>
          <xdr:row>13</xdr:row>
          <xdr:rowOff>0</xdr:rowOff>
        </xdr:from>
        <xdr:to>
          <xdr:col>7</xdr:col>
          <xdr:colOff>0</xdr:colOff>
          <xdr:row>14</xdr:row>
          <xdr:rowOff>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14</xdr:row>
          <xdr:rowOff>0</xdr:rowOff>
        </xdr:from>
        <xdr:to>
          <xdr:col>7</xdr:col>
          <xdr:colOff>0</xdr:colOff>
          <xdr:row>15</xdr:row>
          <xdr:rowOff>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13</xdr:row>
          <xdr:rowOff>0</xdr:rowOff>
        </xdr:from>
        <xdr:to>
          <xdr:col>16</xdr:col>
          <xdr:colOff>0</xdr:colOff>
          <xdr:row>14</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14</xdr:row>
          <xdr:rowOff>0</xdr:rowOff>
        </xdr:from>
        <xdr:to>
          <xdr:col>16</xdr:col>
          <xdr:colOff>0</xdr:colOff>
          <xdr:row>15</xdr:row>
          <xdr:rowOff>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1</xdr:col>
      <xdr:colOff>210525</xdr:colOff>
      <xdr:row>42</xdr:row>
      <xdr:rowOff>45339</xdr:rowOff>
    </xdr:from>
    <xdr:to>
      <xdr:col>2</xdr:col>
      <xdr:colOff>180000</xdr:colOff>
      <xdr:row>42</xdr:row>
      <xdr:rowOff>335661</xdr:rowOff>
    </xdr:to>
    <xdr:pic>
      <xdr:nvPicPr>
        <xdr:cNvPr id="2" name="Picture 36" descr="MCj04113200000[1]">
          <a:extLst>
            <a:ext uri="{FF2B5EF4-FFF2-40B4-BE49-F238E27FC236}">
              <a16:creationId xmlns:a16="http://schemas.microsoft.com/office/drawing/2014/main" id="{551E6B5C-8A09-4A76-B627-A45FCB21F3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9150" y="14218539"/>
          <a:ext cx="360000" cy="290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210525</xdr:colOff>
      <xdr:row>48</xdr:row>
      <xdr:rowOff>45339</xdr:rowOff>
    </xdr:from>
    <xdr:ext cx="360000" cy="290322"/>
    <xdr:pic>
      <xdr:nvPicPr>
        <xdr:cNvPr id="3" name="Picture 36" descr="MCj04113200000[1]">
          <a:extLst>
            <a:ext uri="{FF2B5EF4-FFF2-40B4-BE49-F238E27FC236}">
              <a16:creationId xmlns:a16="http://schemas.microsoft.com/office/drawing/2014/main" id="{CE5D1D5F-7B64-4FEB-BADD-BED54D6DC2E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9150" y="15552039"/>
          <a:ext cx="360000" cy="290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210525</xdr:colOff>
      <xdr:row>151</xdr:row>
      <xdr:rowOff>235839</xdr:rowOff>
    </xdr:from>
    <xdr:ext cx="360000" cy="290322"/>
    <xdr:pic>
      <xdr:nvPicPr>
        <xdr:cNvPr id="4" name="Picture 36" descr="MCj04113200000[1]">
          <a:extLst>
            <a:ext uri="{FF2B5EF4-FFF2-40B4-BE49-F238E27FC236}">
              <a16:creationId xmlns:a16="http://schemas.microsoft.com/office/drawing/2014/main" id="{E98063CA-3617-42D8-8B34-CF22024097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9150" y="51661314"/>
          <a:ext cx="360000" cy="290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210525</xdr:colOff>
      <xdr:row>338</xdr:row>
      <xdr:rowOff>140589</xdr:rowOff>
    </xdr:from>
    <xdr:ext cx="360000" cy="290322"/>
    <xdr:pic>
      <xdr:nvPicPr>
        <xdr:cNvPr id="5" name="Picture 36" descr="MCj04113200000[1]">
          <a:extLst>
            <a:ext uri="{FF2B5EF4-FFF2-40B4-BE49-F238E27FC236}">
              <a16:creationId xmlns:a16="http://schemas.microsoft.com/office/drawing/2014/main" id="{E2F0F5DA-E5E2-4DD6-A62E-987C14AB92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9150" y="124222764"/>
          <a:ext cx="360000" cy="290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210525</xdr:colOff>
      <xdr:row>355</xdr:row>
      <xdr:rowOff>140589</xdr:rowOff>
    </xdr:from>
    <xdr:ext cx="360000" cy="290322"/>
    <xdr:pic>
      <xdr:nvPicPr>
        <xdr:cNvPr id="6" name="Picture 36" descr="MCj04113200000[1]">
          <a:extLst>
            <a:ext uri="{FF2B5EF4-FFF2-40B4-BE49-F238E27FC236}">
              <a16:creationId xmlns:a16="http://schemas.microsoft.com/office/drawing/2014/main" id="{2AEE1C9E-20FE-4E30-BB68-7A50107639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9150" y="127956564"/>
          <a:ext cx="360000" cy="290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210525</xdr:colOff>
      <xdr:row>360</xdr:row>
      <xdr:rowOff>331089</xdr:rowOff>
    </xdr:from>
    <xdr:ext cx="360000" cy="290322"/>
    <xdr:pic>
      <xdr:nvPicPr>
        <xdr:cNvPr id="7" name="Picture 36" descr="MCj04113200000[1]">
          <a:extLst>
            <a:ext uri="{FF2B5EF4-FFF2-40B4-BE49-F238E27FC236}">
              <a16:creationId xmlns:a16="http://schemas.microsoft.com/office/drawing/2014/main" id="{D44EF0A2-1441-4ADB-A493-B92D12FEFC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9150" y="129671064"/>
          <a:ext cx="360000" cy="290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210525</xdr:colOff>
      <xdr:row>365</xdr:row>
      <xdr:rowOff>45339</xdr:rowOff>
    </xdr:from>
    <xdr:ext cx="360000" cy="290322"/>
    <xdr:pic>
      <xdr:nvPicPr>
        <xdr:cNvPr id="8" name="Picture 36" descr="MCj04113200000[1]">
          <a:extLst>
            <a:ext uri="{FF2B5EF4-FFF2-40B4-BE49-F238E27FC236}">
              <a16:creationId xmlns:a16="http://schemas.microsoft.com/office/drawing/2014/main" id="{F6039DEB-802F-4759-A102-2194AA8000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9150" y="131290314"/>
          <a:ext cx="360000" cy="290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2</xdr:col>
          <xdr:colOff>180975</xdr:colOff>
          <xdr:row>381</xdr:row>
          <xdr:rowOff>0</xdr:rowOff>
        </xdr:from>
        <xdr:to>
          <xdr:col>15</xdr:col>
          <xdr:colOff>0</xdr:colOff>
          <xdr:row>382</xdr:row>
          <xdr:rowOff>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382</xdr:row>
          <xdr:rowOff>0</xdr:rowOff>
        </xdr:from>
        <xdr:to>
          <xdr:col>15</xdr:col>
          <xdr:colOff>0</xdr:colOff>
          <xdr:row>383</xdr:row>
          <xdr:rowOff>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383</xdr:row>
          <xdr:rowOff>0</xdr:rowOff>
        </xdr:from>
        <xdr:to>
          <xdr:col>15</xdr:col>
          <xdr:colOff>0</xdr:colOff>
          <xdr:row>384</xdr:row>
          <xdr:rowOff>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384</xdr:row>
          <xdr:rowOff>0</xdr:rowOff>
        </xdr:from>
        <xdr:to>
          <xdr:col>15</xdr:col>
          <xdr:colOff>0</xdr:colOff>
          <xdr:row>385</xdr:row>
          <xdr:rowOff>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oneCellAnchor>
    <xdr:from>
      <xdr:col>1</xdr:col>
      <xdr:colOff>210525</xdr:colOff>
      <xdr:row>392</xdr:row>
      <xdr:rowOff>140589</xdr:rowOff>
    </xdr:from>
    <xdr:ext cx="360000" cy="290322"/>
    <xdr:pic>
      <xdr:nvPicPr>
        <xdr:cNvPr id="9" name="Picture 36" descr="MCj04113200000[1]">
          <a:extLst>
            <a:ext uri="{FF2B5EF4-FFF2-40B4-BE49-F238E27FC236}">
              <a16:creationId xmlns:a16="http://schemas.microsoft.com/office/drawing/2014/main" id="{10091597-68C4-4424-8CDB-2A95E7C6CE0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9150" y="139386564"/>
          <a:ext cx="360000" cy="290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210525</xdr:colOff>
      <xdr:row>401</xdr:row>
      <xdr:rowOff>45339</xdr:rowOff>
    </xdr:from>
    <xdr:ext cx="360000" cy="290322"/>
    <xdr:pic>
      <xdr:nvPicPr>
        <xdr:cNvPr id="10" name="Picture 36" descr="MCj04113200000[1]">
          <a:extLst>
            <a:ext uri="{FF2B5EF4-FFF2-40B4-BE49-F238E27FC236}">
              <a16:creationId xmlns:a16="http://schemas.microsoft.com/office/drawing/2014/main" id="{5939828E-4035-4234-8FAA-C08EDEFC85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9150" y="142148814"/>
          <a:ext cx="360000" cy="290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210525</xdr:colOff>
      <xdr:row>405</xdr:row>
      <xdr:rowOff>45339</xdr:rowOff>
    </xdr:from>
    <xdr:ext cx="360000" cy="290322"/>
    <xdr:pic>
      <xdr:nvPicPr>
        <xdr:cNvPr id="11" name="Picture 36" descr="MCj04113200000[1]">
          <a:extLst>
            <a:ext uri="{FF2B5EF4-FFF2-40B4-BE49-F238E27FC236}">
              <a16:creationId xmlns:a16="http://schemas.microsoft.com/office/drawing/2014/main" id="{FD9B5648-3D0A-45CC-9AD8-1FC069DA8FB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9150" y="143291814"/>
          <a:ext cx="360000" cy="290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6</xdr:col>
      <xdr:colOff>416718</xdr:colOff>
      <xdr:row>3</xdr:row>
      <xdr:rowOff>11906</xdr:rowOff>
    </xdr:from>
    <xdr:to>
      <xdr:col>15</xdr:col>
      <xdr:colOff>394493</xdr:colOff>
      <xdr:row>6</xdr:row>
      <xdr:rowOff>127794</xdr:rowOff>
    </xdr:to>
    <xdr:sp macro="" textlink="">
      <xdr:nvSpPr>
        <xdr:cNvPr id="2" name="AutoShape 12">
          <a:extLst>
            <a:ext uri="{FF2B5EF4-FFF2-40B4-BE49-F238E27FC236}">
              <a16:creationId xmlns:a16="http://schemas.microsoft.com/office/drawing/2014/main" id="{3ED30640-433D-4BAC-8663-30AD75F0B713}"/>
            </a:ext>
          </a:extLst>
        </xdr:cNvPr>
        <xdr:cNvSpPr>
          <a:spLocks/>
        </xdr:cNvSpPr>
      </xdr:nvSpPr>
      <xdr:spPr bwMode="auto">
        <a:xfrm>
          <a:off x="2664618" y="783431"/>
          <a:ext cx="3835400" cy="887413"/>
        </a:xfrm>
        <a:prstGeom prst="borderCallout1">
          <a:avLst>
            <a:gd name="adj1" fmla="val 17648"/>
            <a:gd name="adj2" fmla="val -2907"/>
            <a:gd name="adj3" fmla="val 265673"/>
            <a:gd name="adj4" fmla="val -20201"/>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100"/>
            </a:lnSpc>
            <a:defRPr sz="1000"/>
          </a:pPr>
          <a:r>
            <a:rPr lang="ja-JP" altLang="en-US" sz="1400" b="0" i="0" strike="noStrike">
              <a:solidFill>
                <a:srgbClr val="000000"/>
              </a:solidFill>
              <a:latin typeface="ＭＳ Ｐゴシック"/>
              <a:ea typeface="ＭＳ Ｐゴシック"/>
            </a:rPr>
            <a:t>福祉用具貸与と介護予防福祉用具貸与の両サービスの指定を受けているのであれば、職員は両サービスを兼務していることになるので、勤務形態は常勤であればＢ、非常勤であればＤになります。</a:t>
          </a:r>
        </a:p>
      </xdr:txBody>
    </xdr:sp>
    <xdr:clientData/>
  </xdr:twoCellAnchor>
  <xdr:twoCellAnchor>
    <xdr:from>
      <xdr:col>13</xdr:col>
      <xdr:colOff>202406</xdr:colOff>
      <xdr:row>17</xdr:row>
      <xdr:rowOff>226219</xdr:rowOff>
    </xdr:from>
    <xdr:to>
      <xdr:col>19</xdr:col>
      <xdr:colOff>399256</xdr:colOff>
      <xdr:row>18</xdr:row>
      <xdr:rowOff>259556</xdr:rowOff>
    </xdr:to>
    <xdr:sp macro="" textlink="">
      <xdr:nvSpPr>
        <xdr:cNvPr id="3" name="AutoShape 14">
          <a:extLst>
            <a:ext uri="{FF2B5EF4-FFF2-40B4-BE49-F238E27FC236}">
              <a16:creationId xmlns:a16="http://schemas.microsoft.com/office/drawing/2014/main" id="{D06EEE24-85C0-4C56-AF3D-E521C189C5EA}"/>
            </a:ext>
          </a:extLst>
        </xdr:cNvPr>
        <xdr:cNvSpPr>
          <a:spLocks/>
        </xdr:cNvSpPr>
      </xdr:nvSpPr>
      <xdr:spPr bwMode="auto">
        <a:xfrm>
          <a:off x="5450681" y="5579269"/>
          <a:ext cx="2768600" cy="538162"/>
        </a:xfrm>
        <a:prstGeom prst="borderCallout1">
          <a:avLst>
            <a:gd name="adj1" fmla="val 21819"/>
            <a:gd name="adj2" fmla="val -4653"/>
            <a:gd name="adj3" fmla="val -356808"/>
            <a:gd name="adj4" fmla="val -15709"/>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100"/>
            </a:lnSpc>
            <a:defRPr sz="1000"/>
          </a:pPr>
          <a:r>
            <a:rPr lang="ja-JP" altLang="en-US" sz="1400" b="0" i="0" u="none" strike="noStrike" baseline="0">
              <a:solidFill>
                <a:srgbClr val="000000"/>
              </a:solidFill>
              <a:latin typeface="ＭＳ Ｐゴシック"/>
              <a:ea typeface="ＭＳ Ｐゴシック"/>
            </a:rPr>
            <a:t>他の職務と兼務している場合は職務ごとの勤務時間を記載します。</a:t>
          </a:r>
          <a:endParaRPr lang="en-US" altLang="ja-JP" sz="1400" b="0" i="0" u="none" strike="noStrike" baseline="0">
            <a:solidFill>
              <a:srgbClr val="000000"/>
            </a:solidFill>
            <a:latin typeface="ＭＳ Ｐゴシック"/>
            <a:ea typeface="ＭＳ Ｐゴシック"/>
          </a:endParaRPr>
        </a:p>
      </xdr:txBody>
    </xdr:sp>
    <xdr:clientData/>
  </xdr:twoCellAnchor>
  <xdr:twoCellAnchor>
    <xdr:from>
      <xdr:col>27</xdr:col>
      <xdr:colOff>261938</xdr:colOff>
      <xdr:row>17</xdr:row>
      <xdr:rowOff>178594</xdr:rowOff>
    </xdr:from>
    <xdr:to>
      <xdr:col>35</xdr:col>
      <xdr:colOff>100013</xdr:colOff>
      <xdr:row>19</xdr:row>
      <xdr:rowOff>311944</xdr:rowOff>
    </xdr:to>
    <xdr:sp macro="" textlink="">
      <xdr:nvSpPr>
        <xdr:cNvPr id="4" name="AutoShape 15">
          <a:extLst>
            <a:ext uri="{FF2B5EF4-FFF2-40B4-BE49-F238E27FC236}">
              <a16:creationId xmlns:a16="http://schemas.microsoft.com/office/drawing/2014/main" id="{595C7638-FF8A-4892-8DEA-BE426EEB3525}"/>
            </a:ext>
          </a:extLst>
        </xdr:cNvPr>
        <xdr:cNvSpPr>
          <a:spLocks/>
        </xdr:cNvSpPr>
      </xdr:nvSpPr>
      <xdr:spPr bwMode="auto">
        <a:xfrm>
          <a:off x="11510963" y="5531644"/>
          <a:ext cx="3267075" cy="1143000"/>
        </a:xfrm>
        <a:prstGeom prst="borderCallout1">
          <a:avLst>
            <a:gd name="adj1" fmla="val 47898"/>
            <a:gd name="adj2" fmla="val 100850"/>
            <a:gd name="adj3" fmla="val -76819"/>
            <a:gd name="adj4" fmla="val 124000"/>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100"/>
            </a:lnSpc>
            <a:defRPr sz="1000"/>
          </a:pPr>
          <a:r>
            <a:rPr lang="ja-JP" altLang="en-US" sz="1400" b="0" i="0" u="none" strike="noStrike" baseline="0">
              <a:solidFill>
                <a:srgbClr val="000000"/>
              </a:solidFill>
              <a:latin typeface="ＭＳ Ｐゴシック"/>
              <a:ea typeface="ＭＳ Ｐゴシック"/>
            </a:rPr>
            <a:t>常勤職員の休暇等については、１月を超える休暇等を除き、常勤換算の計算上、勤務したものとみなすことができます。</a:t>
          </a:r>
          <a:endParaRPr lang="en-US" altLang="ja-JP" sz="1400" b="0" i="0" u="none" strike="noStrike" baseline="0">
            <a:solidFill>
              <a:srgbClr val="000000"/>
            </a:solidFill>
            <a:latin typeface="ＭＳ Ｐゴシック"/>
            <a:ea typeface="ＭＳ Ｐゴシック"/>
          </a:endParaRPr>
        </a:p>
        <a:p>
          <a:pPr algn="l" rtl="0">
            <a:lnSpc>
              <a:spcPts val="1100"/>
            </a:lnSpc>
            <a:defRPr sz="1000"/>
          </a:pPr>
          <a:r>
            <a:rPr lang="ja-JP" altLang="en-US" sz="1400" b="0" i="0" u="none" strike="noStrike" baseline="0">
              <a:solidFill>
                <a:srgbClr val="000000"/>
              </a:solidFill>
              <a:latin typeface="ＭＳ Ｐゴシック"/>
              <a:ea typeface="ＭＳ Ｐゴシック"/>
            </a:rPr>
            <a:t>その場合、勤務形態一覧表には「休」と記載してください。非常勤職員の休暇は勤務したものとしては認められません。</a:t>
          </a:r>
        </a:p>
      </xdr:txBody>
    </xdr:sp>
    <xdr:clientData/>
  </xdr:twoCellAnchor>
  <xdr:twoCellAnchor>
    <xdr:from>
      <xdr:col>21</xdr:col>
      <xdr:colOff>190500</xdr:colOff>
      <xdr:row>17</xdr:row>
      <xdr:rowOff>178594</xdr:rowOff>
    </xdr:from>
    <xdr:to>
      <xdr:col>27</xdr:col>
      <xdr:colOff>209550</xdr:colOff>
      <xdr:row>19</xdr:row>
      <xdr:rowOff>54769</xdr:rowOff>
    </xdr:to>
    <xdr:sp macro="" textlink="">
      <xdr:nvSpPr>
        <xdr:cNvPr id="5" name="AutoShape 13">
          <a:extLst>
            <a:ext uri="{FF2B5EF4-FFF2-40B4-BE49-F238E27FC236}">
              <a16:creationId xmlns:a16="http://schemas.microsoft.com/office/drawing/2014/main" id="{C39A7A6A-9A11-4FBE-A778-E7A56ACF517D}"/>
            </a:ext>
          </a:extLst>
        </xdr:cNvPr>
        <xdr:cNvSpPr>
          <a:spLocks/>
        </xdr:cNvSpPr>
      </xdr:nvSpPr>
      <xdr:spPr bwMode="auto">
        <a:xfrm>
          <a:off x="8867775" y="5531644"/>
          <a:ext cx="2590800" cy="885825"/>
        </a:xfrm>
        <a:prstGeom prst="borderCallout1">
          <a:avLst>
            <a:gd name="adj1" fmla="val 17144"/>
            <a:gd name="adj2" fmla="val -5162"/>
            <a:gd name="adj3" fmla="val -142796"/>
            <a:gd name="adj4" fmla="val -7335"/>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100"/>
            </a:lnSpc>
            <a:defRPr sz="1000"/>
          </a:pPr>
          <a:r>
            <a:rPr lang="ja-JP" altLang="en-US" sz="1400" b="0" i="0" u="none" strike="noStrike" baseline="0">
              <a:solidFill>
                <a:srgbClr val="000000"/>
              </a:solidFill>
              <a:latin typeface="ＭＳ Ｐゴシック"/>
              <a:ea typeface="ＭＳ Ｐゴシック"/>
            </a:rPr>
            <a:t>勤務時間は休憩時間を除いた実労働時間で記載します。</a:t>
          </a:r>
          <a:endParaRPr lang="en-US" altLang="ja-JP" sz="1400" b="0" i="0" u="none" strike="noStrike" baseline="0">
            <a:solidFill>
              <a:srgbClr val="000000"/>
            </a:solidFill>
            <a:latin typeface="ＭＳ Ｐゴシック"/>
            <a:ea typeface="ＭＳ Ｐゴシック"/>
          </a:endParaRPr>
        </a:p>
        <a:p>
          <a:pPr algn="l" rtl="0">
            <a:lnSpc>
              <a:spcPts val="1100"/>
            </a:lnSpc>
            <a:defRPr sz="1000"/>
          </a:pPr>
          <a:r>
            <a:rPr lang="ja-JP" altLang="en-US" sz="1400" b="0" i="0" u="none" strike="noStrike" baseline="0">
              <a:solidFill>
                <a:srgbClr val="000000"/>
              </a:solidFill>
              <a:latin typeface="ＭＳ Ｐゴシック"/>
              <a:ea typeface="ＭＳ Ｐゴシック"/>
            </a:rPr>
            <a:t>時間外の勤務については除いてください。</a:t>
          </a:r>
          <a:endParaRPr lang="en-US" altLang="ja-JP" sz="1400" b="0" i="0" u="none" strike="noStrike" baseline="0">
            <a:solidFill>
              <a:srgbClr val="000000"/>
            </a:solidFill>
            <a:latin typeface="ＭＳ Ｐゴシック"/>
            <a:ea typeface="ＭＳ Ｐゴシック"/>
          </a:endParaRPr>
        </a:p>
      </xdr:txBody>
    </xdr:sp>
    <xdr:clientData/>
  </xdr:twoCellAnchor>
  <xdr:twoCellAnchor>
    <xdr:from>
      <xdr:col>43</xdr:col>
      <xdr:colOff>333375</xdr:colOff>
      <xdr:row>1</xdr:row>
      <xdr:rowOff>250031</xdr:rowOff>
    </xdr:from>
    <xdr:to>
      <xdr:col>49</xdr:col>
      <xdr:colOff>390525</xdr:colOff>
      <xdr:row>3</xdr:row>
      <xdr:rowOff>214312</xdr:rowOff>
    </xdr:to>
    <xdr:sp macro="" textlink="">
      <xdr:nvSpPr>
        <xdr:cNvPr id="6" name="AutoShape 17">
          <a:extLst>
            <a:ext uri="{FF2B5EF4-FFF2-40B4-BE49-F238E27FC236}">
              <a16:creationId xmlns:a16="http://schemas.microsoft.com/office/drawing/2014/main" id="{6B21A4F5-B0AF-427E-A819-956B45EA874A}"/>
            </a:ext>
          </a:extLst>
        </xdr:cNvPr>
        <xdr:cNvSpPr>
          <a:spLocks/>
        </xdr:cNvSpPr>
      </xdr:nvSpPr>
      <xdr:spPr bwMode="auto">
        <a:xfrm>
          <a:off x="18440400" y="507206"/>
          <a:ext cx="2628900" cy="478631"/>
        </a:xfrm>
        <a:prstGeom prst="borderCallout1">
          <a:avLst>
            <a:gd name="adj1" fmla="val 51208"/>
            <a:gd name="adj2" fmla="val 100482"/>
            <a:gd name="adj3" fmla="val 28577"/>
            <a:gd name="adj4" fmla="val 124229"/>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100"/>
            </a:lnSpc>
            <a:defRPr sz="1000"/>
          </a:pPr>
          <a:r>
            <a:rPr lang="ja-JP" altLang="en-US" sz="1400" b="0" i="0" strike="noStrike">
              <a:solidFill>
                <a:srgbClr val="000000"/>
              </a:solidFill>
              <a:latin typeface="ＭＳ Ｐゴシック"/>
              <a:ea typeface="ＭＳ Ｐゴシック"/>
            </a:rPr>
            <a:t>勤務形態一覧表は暦月（毎月１日から末日）分のものを作成します。</a:t>
          </a:r>
        </a:p>
      </xdr:txBody>
    </xdr:sp>
    <xdr:clientData/>
  </xdr:twoCellAnchor>
  <xdr:twoCellAnchor>
    <xdr:from>
      <xdr:col>35</xdr:col>
      <xdr:colOff>142875</xdr:colOff>
      <xdr:row>5</xdr:row>
      <xdr:rowOff>59531</xdr:rowOff>
    </xdr:from>
    <xdr:to>
      <xdr:col>41</xdr:col>
      <xdr:colOff>200025</xdr:colOff>
      <xdr:row>7</xdr:row>
      <xdr:rowOff>132556</xdr:rowOff>
    </xdr:to>
    <xdr:sp macro="" textlink="">
      <xdr:nvSpPr>
        <xdr:cNvPr id="7" name="AutoShape 17">
          <a:extLst>
            <a:ext uri="{FF2B5EF4-FFF2-40B4-BE49-F238E27FC236}">
              <a16:creationId xmlns:a16="http://schemas.microsoft.com/office/drawing/2014/main" id="{7AB6147A-FA06-4B1A-8D6D-B19D7F2DB02F}"/>
            </a:ext>
          </a:extLst>
        </xdr:cNvPr>
        <xdr:cNvSpPr>
          <a:spLocks/>
        </xdr:cNvSpPr>
      </xdr:nvSpPr>
      <xdr:spPr bwMode="auto">
        <a:xfrm>
          <a:off x="14820900" y="1345406"/>
          <a:ext cx="2628900" cy="587375"/>
        </a:xfrm>
        <a:prstGeom prst="borderCallout1">
          <a:avLst>
            <a:gd name="adj1" fmla="val 51208"/>
            <a:gd name="adj2" fmla="val 100482"/>
            <a:gd name="adj3" fmla="val -25413"/>
            <a:gd name="adj4" fmla="val 260280"/>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100"/>
            </a:lnSpc>
            <a:defRPr sz="1000"/>
          </a:pPr>
          <a:r>
            <a:rPr lang="ja-JP" altLang="en-US" sz="1400" b="0" i="0" strike="noStrike">
              <a:solidFill>
                <a:srgbClr val="000000"/>
              </a:solidFill>
              <a:latin typeface="ＭＳ Ｐゴシック"/>
              <a:ea typeface="ＭＳ Ｐゴシック"/>
            </a:rPr>
            <a:t>常勤の勤務すべき時間数が事業所で複数設定されることは想定されません。</a:t>
          </a:r>
        </a:p>
      </xdr:txBody>
    </xdr:sp>
    <xdr:clientData/>
  </xdr:twoCellAnchor>
  <xdr:twoCellAnchor>
    <xdr:from>
      <xdr:col>17</xdr:col>
      <xdr:colOff>190500</xdr:colOff>
      <xdr:row>4</xdr:row>
      <xdr:rowOff>0</xdr:rowOff>
    </xdr:from>
    <xdr:to>
      <xdr:col>25</xdr:col>
      <xdr:colOff>369094</xdr:colOff>
      <xdr:row>6</xdr:row>
      <xdr:rowOff>73025</xdr:rowOff>
    </xdr:to>
    <xdr:sp macro="" textlink="">
      <xdr:nvSpPr>
        <xdr:cNvPr id="8" name="AutoShape 17">
          <a:extLst>
            <a:ext uri="{FF2B5EF4-FFF2-40B4-BE49-F238E27FC236}">
              <a16:creationId xmlns:a16="http://schemas.microsoft.com/office/drawing/2014/main" id="{72806ADE-6C21-4792-8548-A71F261F85D9}"/>
            </a:ext>
          </a:extLst>
        </xdr:cNvPr>
        <xdr:cNvSpPr>
          <a:spLocks/>
        </xdr:cNvSpPr>
      </xdr:nvSpPr>
      <xdr:spPr bwMode="auto">
        <a:xfrm>
          <a:off x="7153275" y="1028700"/>
          <a:ext cx="3607594" cy="587375"/>
        </a:xfrm>
        <a:prstGeom prst="borderCallout1">
          <a:avLst>
            <a:gd name="adj1" fmla="val 69160"/>
            <a:gd name="adj2" fmla="val 100482"/>
            <a:gd name="adj3" fmla="val 339613"/>
            <a:gd name="adj4" fmla="val 118588"/>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100"/>
            </a:lnSpc>
            <a:defRPr sz="1000"/>
          </a:pPr>
          <a:r>
            <a:rPr lang="ja-JP" altLang="en-US" sz="1400" b="0" i="0" strike="noStrike">
              <a:solidFill>
                <a:srgbClr val="000000"/>
              </a:solidFill>
              <a:latin typeface="ＭＳ Ｐゴシック"/>
              <a:ea typeface="ＭＳ Ｐゴシック"/>
            </a:rPr>
            <a:t>福祉用具貸与と特定福祉用具販売の両サービスを受けているのであれば、勤務時間は両サービスを合わせた勤務時間を記載してください。</a:t>
          </a:r>
        </a:p>
      </xdr:txBody>
    </xdr:sp>
    <xdr:clientData/>
  </xdr:twoCellAnchor>
  <xdr:twoCellAnchor>
    <xdr:from>
      <xdr:col>16</xdr:col>
      <xdr:colOff>69055</xdr:colOff>
      <xdr:row>39</xdr:row>
      <xdr:rowOff>214312</xdr:rowOff>
    </xdr:from>
    <xdr:to>
      <xdr:col>29</xdr:col>
      <xdr:colOff>357188</xdr:colOff>
      <xdr:row>41</xdr:row>
      <xdr:rowOff>178594</xdr:rowOff>
    </xdr:to>
    <xdr:sp macro="" textlink="">
      <xdr:nvSpPr>
        <xdr:cNvPr id="9" name="AutoShape 14">
          <a:extLst>
            <a:ext uri="{FF2B5EF4-FFF2-40B4-BE49-F238E27FC236}">
              <a16:creationId xmlns:a16="http://schemas.microsoft.com/office/drawing/2014/main" id="{4E085C1A-B769-4BE9-9CDA-7CD221C77256}"/>
            </a:ext>
          </a:extLst>
        </xdr:cNvPr>
        <xdr:cNvSpPr>
          <a:spLocks/>
        </xdr:cNvSpPr>
      </xdr:nvSpPr>
      <xdr:spPr bwMode="auto">
        <a:xfrm>
          <a:off x="6603205" y="14444662"/>
          <a:ext cx="5860258" cy="478632"/>
        </a:xfrm>
        <a:prstGeom prst="borderCallout1">
          <a:avLst>
            <a:gd name="adj1" fmla="val 21819"/>
            <a:gd name="adj2" fmla="val -4653"/>
            <a:gd name="adj3" fmla="val -232418"/>
            <a:gd name="adj4" fmla="val -37762"/>
          </a:avLst>
        </a:prstGeom>
        <a:solidFill>
          <a:srgbClr val="FFFFFF"/>
        </a:solidFill>
        <a:ln w="9525">
          <a:solidFill>
            <a:srgbClr val="000000"/>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ja-JP" sz="1400" b="0" i="0">
              <a:effectLst/>
              <a:latin typeface="ＭＳ Ｐゴシック" panose="020B0600070205080204" pitchFamily="50" charset="-128"/>
              <a:ea typeface="ＭＳ Ｐゴシック" panose="020B0600070205080204" pitchFamily="50" charset="-128"/>
              <a:cs typeface="+mn-cs"/>
            </a:rPr>
            <a:t>常勤職員が他の職務を兼務している場合、非常勤職員の場合、月途中に採用、又は、退職の場合は、「常勤換算の対象時間数」に記載してください。</a:t>
          </a:r>
          <a:endParaRPr lang="ja-JP" altLang="ja-JP" sz="1400">
            <a:effectLst/>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47E2A-4BA8-42C6-9291-E4D289D4F4AB}">
  <dimension ref="A1:WVY446"/>
  <sheetViews>
    <sheetView tabSelected="1" showRuler="0" zoomScale="106" zoomScaleNormal="106" workbookViewId="0">
      <selection activeCell="Q370" sqref="Q370"/>
    </sheetView>
  </sheetViews>
  <sheetFormatPr defaultColWidth="0" defaultRowHeight="15" customHeight="1" zeroHeight="1"/>
  <cols>
    <col min="1" max="1" width="5.625" style="141" customWidth="1"/>
    <col min="2" max="15" width="5.125" style="141" customWidth="1"/>
    <col min="16" max="16" width="9.625" style="141" customWidth="1"/>
    <col min="17" max="17" width="5.625" style="141" customWidth="1"/>
    <col min="18" max="256" width="9" style="141" hidden="1"/>
    <col min="257" max="271" width="5" style="141" hidden="1"/>
    <col min="272" max="272" width="9.375" style="141" hidden="1"/>
    <col min="273" max="273" width="5" style="141" hidden="1"/>
    <col min="274" max="512" width="9" style="141" hidden="1"/>
    <col min="513" max="527" width="5" style="141" hidden="1"/>
    <col min="528" max="528" width="9.375" style="141" hidden="1"/>
    <col min="529" max="529" width="5" style="141" hidden="1"/>
    <col min="530" max="768" width="9" style="141" hidden="1"/>
    <col min="769" max="783" width="5" style="141" hidden="1"/>
    <col min="784" max="784" width="9.375" style="141" hidden="1"/>
    <col min="785" max="785" width="5" style="141" hidden="1"/>
    <col min="786" max="1024" width="9" style="141" hidden="1"/>
    <col min="1025" max="1039" width="5" style="141" hidden="1"/>
    <col min="1040" max="1040" width="9.375" style="141" hidden="1"/>
    <col min="1041" max="1041" width="5" style="141" hidden="1"/>
    <col min="1042" max="1280" width="9" style="141" hidden="1"/>
    <col min="1281" max="1295" width="5" style="141" hidden="1"/>
    <col min="1296" max="1296" width="9.375" style="141" hidden="1"/>
    <col min="1297" max="1297" width="5" style="141" hidden="1"/>
    <col min="1298" max="1536" width="9" style="141" hidden="1"/>
    <col min="1537" max="1551" width="5" style="141" hidden="1"/>
    <col min="1552" max="1552" width="9.375" style="141" hidden="1"/>
    <col min="1553" max="1553" width="5" style="141" hidden="1"/>
    <col min="1554" max="1792" width="9" style="141" hidden="1"/>
    <col min="1793" max="1807" width="5" style="141" hidden="1"/>
    <col min="1808" max="1808" width="9.375" style="141" hidden="1"/>
    <col min="1809" max="1809" width="5" style="141" hidden="1"/>
    <col min="1810" max="2048" width="9" style="141" hidden="1"/>
    <col min="2049" max="2063" width="5" style="141" hidden="1"/>
    <col min="2064" max="2064" width="9.375" style="141" hidden="1"/>
    <col min="2065" max="2065" width="5" style="141" hidden="1"/>
    <col min="2066" max="2304" width="9" style="141" hidden="1"/>
    <col min="2305" max="2319" width="5" style="141" hidden="1"/>
    <col min="2320" max="2320" width="9.375" style="141" hidden="1"/>
    <col min="2321" max="2321" width="5" style="141" hidden="1"/>
    <col min="2322" max="2560" width="9" style="141" hidden="1"/>
    <col min="2561" max="2575" width="5" style="141" hidden="1"/>
    <col min="2576" max="2576" width="9.375" style="141" hidden="1"/>
    <col min="2577" max="2577" width="5" style="141" hidden="1"/>
    <col min="2578" max="2816" width="9" style="141" hidden="1"/>
    <col min="2817" max="2831" width="5" style="141" hidden="1"/>
    <col min="2832" max="2832" width="9.375" style="141" hidden="1"/>
    <col min="2833" max="2833" width="5" style="141" hidden="1"/>
    <col min="2834" max="3072" width="9" style="141" hidden="1"/>
    <col min="3073" max="3087" width="5" style="141" hidden="1"/>
    <col min="3088" max="3088" width="9.375" style="141" hidden="1"/>
    <col min="3089" max="3089" width="5" style="141" hidden="1"/>
    <col min="3090" max="3328" width="9" style="141" hidden="1"/>
    <col min="3329" max="3343" width="5" style="141" hidden="1"/>
    <col min="3344" max="3344" width="9.375" style="141" hidden="1"/>
    <col min="3345" max="3345" width="5" style="141" hidden="1"/>
    <col min="3346" max="3584" width="9" style="141" hidden="1"/>
    <col min="3585" max="3599" width="5" style="141" hidden="1"/>
    <col min="3600" max="3600" width="9.375" style="141" hidden="1"/>
    <col min="3601" max="3601" width="5" style="141" hidden="1"/>
    <col min="3602" max="3840" width="9" style="141" hidden="1"/>
    <col min="3841" max="3855" width="5" style="141" hidden="1"/>
    <col min="3856" max="3856" width="9.375" style="141" hidden="1"/>
    <col min="3857" max="3857" width="5" style="141" hidden="1"/>
    <col min="3858" max="4096" width="9" style="141" hidden="1"/>
    <col min="4097" max="4111" width="5" style="141" hidden="1"/>
    <col min="4112" max="4112" width="9.375" style="141" hidden="1"/>
    <col min="4113" max="4113" width="5" style="141" hidden="1"/>
    <col min="4114" max="4352" width="9" style="141" hidden="1"/>
    <col min="4353" max="4367" width="5" style="141" hidden="1"/>
    <col min="4368" max="4368" width="9.375" style="141" hidden="1"/>
    <col min="4369" max="4369" width="5" style="141" hidden="1"/>
    <col min="4370" max="4608" width="9" style="141" hidden="1"/>
    <col min="4609" max="4623" width="5" style="141" hidden="1"/>
    <col min="4624" max="4624" width="9.375" style="141" hidden="1"/>
    <col min="4625" max="4625" width="5" style="141" hidden="1"/>
    <col min="4626" max="4864" width="9" style="141" hidden="1"/>
    <col min="4865" max="4879" width="5" style="141" hidden="1"/>
    <col min="4880" max="4880" width="9.375" style="141" hidden="1"/>
    <col min="4881" max="4881" width="5" style="141" hidden="1"/>
    <col min="4882" max="5120" width="9" style="141" hidden="1"/>
    <col min="5121" max="5135" width="5" style="141" hidden="1"/>
    <col min="5136" max="5136" width="9.375" style="141" hidden="1"/>
    <col min="5137" max="5137" width="5" style="141" hidden="1"/>
    <col min="5138" max="5376" width="9" style="141" hidden="1"/>
    <col min="5377" max="5391" width="5" style="141" hidden="1"/>
    <col min="5392" max="5392" width="9.375" style="141" hidden="1"/>
    <col min="5393" max="5393" width="5" style="141" hidden="1"/>
    <col min="5394" max="5632" width="9" style="141" hidden="1"/>
    <col min="5633" max="5647" width="5" style="141" hidden="1"/>
    <col min="5648" max="5648" width="9.375" style="141" hidden="1"/>
    <col min="5649" max="5649" width="5" style="141" hidden="1"/>
    <col min="5650" max="5888" width="9" style="141" hidden="1"/>
    <col min="5889" max="5903" width="5" style="141" hidden="1"/>
    <col min="5904" max="5904" width="9.375" style="141" hidden="1"/>
    <col min="5905" max="5905" width="5" style="141" hidden="1"/>
    <col min="5906" max="6144" width="9" style="141" hidden="1"/>
    <col min="6145" max="6159" width="5" style="141" hidden="1"/>
    <col min="6160" max="6160" width="9.375" style="141" hidden="1"/>
    <col min="6161" max="6161" width="5" style="141" hidden="1"/>
    <col min="6162" max="6400" width="9" style="141" hidden="1"/>
    <col min="6401" max="6415" width="5" style="141" hidden="1"/>
    <col min="6416" max="6416" width="9.375" style="141" hidden="1"/>
    <col min="6417" max="6417" width="5" style="141" hidden="1"/>
    <col min="6418" max="6656" width="9" style="141" hidden="1"/>
    <col min="6657" max="6671" width="5" style="141" hidden="1"/>
    <col min="6672" max="6672" width="9.375" style="141" hidden="1"/>
    <col min="6673" max="6673" width="5" style="141" hidden="1"/>
    <col min="6674" max="6912" width="9" style="141" hidden="1"/>
    <col min="6913" max="6927" width="5" style="141" hidden="1"/>
    <col min="6928" max="6928" width="9.375" style="141" hidden="1"/>
    <col min="6929" max="6929" width="5" style="141" hidden="1"/>
    <col min="6930" max="7168" width="9" style="141" hidden="1"/>
    <col min="7169" max="7183" width="5" style="141" hidden="1"/>
    <col min="7184" max="7184" width="9.375" style="141" hidden="1"/>
    <col min="7185" max="7185" width="5" style="141" hidden="1"/>
    <col min="7186" max="7424" width="9" style="141" hidden="1"/>
    <col min="7425" max="7439" width="5" style="141" hidden="1"/>
    <col min="7440" max="7440" width="9.375" style="141" hidden="1"/>
    <col min="7441" max="7441" width="5" style="141" hidden="1"/>
    <col min="7442" max="7680" width="9" style="141" hidden="1"/>
    <col min="7681" max="7695" width="5" style="141" hidden="1"/>
    <col min="7696" max="7696" width="9.375" style="141" hidden="1"/>
    <col min="7697" max="7697" width="5" style="141" hidden="1"/>
    <col min="7698" max="7936" width="9" style="141" hidden="1"/>
    <col min="7937" max="7951" width="5" style="141" hidden="1"/>
    <col min="7952" max="7952" width="9.375" style="141" hidden="1"/>
    <col min="7953" max="7953" width="5" style="141" hidden="1"/>
    <col min="7954" max="8192" width="9" style="141" hidden="1"/>
    <col min="8193" max="8207" width="5" style="141" hidden="1"/>
    <col min="8208" max="8208" width="9.375" style="141" hidden="1"/>
    <col min="8209" max="8209" width="5" style="141" hidden="1"/>
    <col min="8210" max="8448" width="9" style="141" hidden="1"/>
    <col min="8449" max="8463" width="5" style="141" hidden="1"/>
    <col min="8464" max="8464" width="9.375" style="141" hidden="1"/>
    <col min="8465" max="8465" width="5" style="141" hidden="1"/>
    <col min="8466" max="8704" width="9" style="141" hidden="1"/>
    <col min="8705" max="8719" width="5" style="141" hidden="1"/>
    <col min="8720" max="8720" width="9.375" style="141" hidden="1"/>
    <col min="8721" max="8721" width="5" style="141" hidden="1"/>
    <col min="8722" max="8960" width="9" style="141" hidden="1"/>
    <col min="8961" max="8975" width="5" style="141" hidden="1"/>
    <col min="8976" max="8976" width="9.375" style="141" hidden="1"/>
    <col min="8977" max="8977" width="5" style="141" hidden="1"/>
    <col min="8978" max="9216" width="9" style="141" hidden="1"/>
    <col min="9217" max="9231" width="5" style="141" hidden="1"/>
    <col min="9232" max="9232" width="9.375" style="141" hidden="1"/>
    <col min="9233" max="9233" width="5" style="141" hidden="1"/>
    <col min="9234" max="9472" width="9" style="141" hidden="1"/>
    <col min="9473" max="9487" width="5" style="141" hidden="1"/>
    <col min="9488" max="9488" width="9.375" style="141" hidden="1"/>
    <col min="9489" max="9489" width="5" style="141" hidden="1"/>
    <col min="9490" max="9728" width="9" style="141" hidden="1"/>
    <col min="9729" max="9743" width="5" style="141" hidden="1"/>
    <col min="9744" max="9744" width="9.375" style="141" hidden="1"/>
    <col min="9745" max="9745" width="5" style="141" hidden="1"/>
    <col min="9746" max="9984" width="9" style="141" hidden="1"/>
    <col min="9985" max="9999" width="5" style="141" hidden="1"/>
    <col min="10000" max="10000" width="9.375" style="141" hidden="1"/>
    <col min="10001" max="10001" width="5" style="141" hidden="1"/>
    <col min="10002" max="10240" width="9" style="141" hidden="1"/>
    <col min="10241" max="10255" width="5" style="141" hidden="1"/>
    <col min="10256" max="10256" width="9.375" style="141" hidden="1"/>
    <col min="10257" max="10257" width="5" style="141" hidden="1"/>
    <col min="10258" max="10496" width="9" style="141" hidden="1"/>
    <col min="10497" max="10511" width="5" style="141" hidden="1"/>
    <col min="10512" max="10512" width="9.375" style="141" hidden="1"/>
    <col min="10513" max="10513" width="5" style="141" hidden="1"/>
    <col min="10514" max="10752" width="9" style="141" hidden="1"/>
    <col min="10753" max="10767" width="5" style="141" hidden="1"/>
    <col min="10768" max="10768" width="9.375" style="141" hidden="1"/>
    <col min="10769" max="10769" width="5" style="141" hidden="1"/>
    <col min="10770" max="11008" width="9" style="141" hidden="1"/>
    <col min="11009" max="11023" width="5" style="141" hidden="1"/>
    <col min="11024" max="11024" width="9.375" style="141" hidden="1"/>
    <col min="11025" max="11025" width="5" style="141" hidden="1"/>
    <col min="11026" max="11264" width="9" style="141" hidden="1"/>
    <col min="11265" max="11279" width="5" style="141" hidden="1"/>
    <col min="11280" max="11280" width="9.375" style="141" hidden="1"/>
    <col min="11281" max="11281" width="5" style="141" hidden="1"/>
    <col min="11282" max="11520" width="9" style="141" hidden="1"/>
    <col min="11521" max="11535" width="5" style="141" hidden="1"/>
    <col min="11536" max="11536" width="9.375" style="141" hidden="1"/>
    <col min="11537" max="11537" width="5" style="141" hidden="1"/>
    <col min="11538" max="11776" width="9" style="141" hidden="1"/>
    <col min="11777" max="11791" width="5" style="141" hidden="1"/>
    <col min="11792" max="11792" width="9.375" style="141" hidden="1"/>
    <col min="11793" max="11793" width="5" style="141" hidden="1"/>
    <col min="11794" max="12032" width="9" style="141" hidden="1"/>
    <col min="12033" max="12047" width="5" style="141" hidden="1"/>
    <col min="12048" max="12048" width="9.375" style="141" hidden="1"/>
    <col min="12049" max="12049" width="5" style="141" hidden="1"/>
    <col min="12050" max="12288" width="9" style="141" hidden="1"/>
    <col min="12289" max="12303" width="5" style="141" hidden="1"/>
    <col min="12304" max="12304" width="9.375" style="141" hidden="1"/>
    <col min="12305" max="12305" width="5" style="141" hidden="1"/>
    <col min="12306" max="12544" width="9" style="141" hidden="1"/>
    <col min="12545" max="12559" width="5" style="141" hidden="1"/>
    <col min="12560" max="12560" width="9.375" style="141" hidden="1"/>
    <col min="12561" max="12561" width="5" style="141" hidden="1"/>
    <col min="12562" max="12800" width="9" style="141" hidden="1"/>
    <col min="12801" max="12815" width="5" style="141" hidden="1"/>
    <col min="12816" max="12816" width="9.375" style="141" hidden="1"/>
    <col min="12817" max="12817" width="5" style="141" hidden="1"/>
    <col min="12818" max="13056" width="9" style="141" hidden="1"/>
    <col min="13057" max="13071" width="5" style="141" hidden="1"/>
    <col min="13072" max="13072" width="9.375" style="141" hidden="1"/>
    <col min="13073" max="13073" width="5" style="141" hidden="1"/>
    <col min="13074" max="13312" width="9" style="141" hidden="1"/>
    <col min="13313" max="13327" width="5" style="141" hidden="1"/>
    <col min="13328" max="13328" width="9.375" style="141" hidden="1"/>
    <col min="13329" max="13329" width="5" style="141" hidden="1"/>
    <col min="13330" max="13568" width="9" style="141" hidden="1"/>
    <col min="13569" max="13583" width="5" style="141" hidden="1"/>
    <col min="13584" max="13584" width="9.375" style="141" hidden="1"/>
    <col min="13585" max="13585" width="5" style="141" hidden="1"/>
    <col min="13586" max="13824" width="9" style="141" hidden="1"/>
    <col min="13825" max="13839" width="5" style="141" hidden="1"/>
    <col min="13840" max="13840" width="9.375" style="141" hidden="1"/>
    <col min="13841" max="13841" width="5" style="141" hidden="1"/>
    <col min="13842" max="14080" width="9" style="141" hidden="1"/>
    <col min="14081" max="14095" width="5" style="141" hidden="1"/>
    <col min="14096" max="14096" width="9.375" style="141" hidden="1"/>
    <col min="14097" max="14097" width="5" style="141" hidden="1"/>
    <col min="14098" max="14336" width="9" style="141" hidden="1"/>
    <col min="14337" max="14351" width="5" style="141" hidden="1"/>
    <col min="14352" max="14352" width="9.375" style="141" hidden="1"/>
    <col min="14353" max="14353" width="5" style="141" hidden="1"/>
    <col min="14354" max="14592" width="9" style="141" hidden="1"/>
    <col min="14593" max="14607" width="5" style="141" hidden="1"/>
    <col min="14608" max="14608" width="9.375" style="141" hidden="1"/>
    <col min="14609" max="14609" width="5" style="141" hidden="1"/>
    <col min="14610" max="14848" width="9" style="141" hidden="1"/>
    <col min="14849" max="14863" width="5" style="141" hidden="1"/>
    <col min="14864" max="14864" width="9.375" style="141" hidden="1"/>
    <col min="14865" max="14865" width="5" style="141" hidden="1"/>
    <col min="14866" max="15104" width="9" style="141" hidden="1"/>
    <col min="15105" max="15119" width="5" style="141" hidden="1"/>
    <col min="15120" max="15120" width="9.375" style="141" hidden="1"/>
    <col min="15121" max="15121" width="5" style="141" hidden="1"/>
    <col min="15122" max="15360" width="9" style="141" hidden="1"/>
    <col min="15361" max="15375" width="5" style="141" hidden="1"/>
    <col min="15376" max="15376" width="9.375" style="141" hidden="1"/>
    <col min="15377" max="15377" width="5" style="141" hidden="1"/>
    <col min="15378" max="15616" width="9" style="141" hidden="1"/>
    <col min="15617" max="15631" width="5" style="141" hidden="1"/>
    <col min="15632" max="15632" width="9.375" style="141" hidden="1"/>
    <col min="15633" max="15633" width="5" style="141" hidden="1"/>
    <col min="15634" max="15872" width="9" style="141" hidden="1"/>
    <col min="15873" max="15887" width="5" style="141" hidden="1"/>
    <col min="15888" max="15888" width="9.375" style="141" hidden="1"/>
    <col min="15889" max="15889" width="5" style="141" hidden="1"/>
    <col min="15890" max="16128" width="9" style="141" hidden="1"/>
    <col min="16129" max="16143" width="5" style="141" hidden="1"/>
    <col min="16144" max="16144" width="9.375" style="141" hidden="1"/>
    <col min="16145" max="16145" width="5" style="141" hidden="1"/>
    <col min="16146" max="16384" width="9" style="141" hidden="1"/>
  </cols>
  <sheetData>
    <row r="1" spans="2:29" ht="45" customHeight="1">
      <c r="B1" s="376" t="s">
        <v>153</v>
      </c>
      <c r="C1" s="376"/>
      <c r="D1" s="376"/>
      <c r="E1" s="376"/>
      <c r="F1" s="376"/>
      <c r="G1" s="376"/>
      <c r="H1" s="376"/>
      <c r="I1" s="376"/>
      <c r="J1" s="376"/>
      <c r="K1" s="376"/>
      <c r="L1" s="376"/>
      <c r="M1" s="376"/>
      <c r="N1" s="376"/>
      <c r="O1" s="376"/>
      <c r="P1" s="376"/>
    </row>
    <row r="2" spans="2:29" s="142" customFormat="1" ht="30" customHeight="1">
      <c r="B2" s="377" t="s">
        <v>154</v>
      </c>
      <c r="C2" s="377"/>
      <c r="D2" s="377"/>
      <c r="E2" s="377"/>
      <c r="F2" s="377"/>
      <c r="G2" s="377"/>
      <c r="H2" s="377"/>
      <c r="I2" s="377"/>
      <c r="J2" s="377"/>
      <c r="K2" s="377"/>
      <c r="L2" s="377"/>
      <c r="M2" s="377"/>
      <c r="N2" s="377"/>
      <c r="O2" s="377"/>
      <c r="P2" s="377"/>
    </row>
    <row r="3" spans="2:29" ht="15" customHeight="1" thickBot="1"/>
    <row r="4" spans="2:29" ht="20.100000000000001" customHeight="1">
      <c r="B4" s="378" t="s">
        <v>155</v>
      </c>
      <c r="C4" s="379"/>
      <c r="D4" s="379"/>
      <c r="E4" s="379"/>
      <c r="F4" s="379"/>
      <c r="G4" s="380"/>
      <c r="H4" s="381" t="s">
        <v>156</v>
      </c>
      <c r="I4" s="382"/>
      <c r="J4" s="382"/>
      <c r="K4" s="382"/>
      <c r="L4" s="382"/>
      <c r="M4" s="382"/>
      <c r="N4" s="382"/>
      <c r="O4" s="382"/>
      <c r="P4" s="383"/>
      <c r="Q4" s="143"/>
      <c r="R4" s="143"/>
      <c r="S4" s="143"/>
      <c r="T4" s="143"/>
    </row>
    <row r="5" spans="2:29" ht="30" customHeight="1" thickBot="1">
      <c r="B5" s="384" t="s">
        <v>157</v>
      </c>
      <c r="C5" s="385"/>
      <c r="D5" s="386" t="s">
        <v>158</v>
      </c>
      <c r="E5" s="386"/>
      <c r="F5" s="387" t="s">
        <v>159</v>
      </c>
      <c r="G5" s="388"/>
      <c r="H5" s="389"/>
      <c r="I5" s="385"/>
      <c r="J5" s="385"/>
      <c r="K5" s="385"/>
      <c r="L5" s="385"/>
      <c r="M5" s="385"/>
      <c r="N5" s="385"/>
      <c r="O5" s="385"/>
      <c r="P5" s="390"/>
      <c r="Q5" s="143"/>
      <c r="R5" s="143"/>
      <c r="S5" s="143"/>
      <c r="T5" s="143"/>
    </row>
    <row r="6" spans="2:29" ht="15" customHeight="1" thickBot="1"/>
    <row r="7" spans="2:29" ht="30" customHeight="1">
      <c r="B7" s="340" t="s">
        <v>160</v>
      </c>
      <c r="C7" s="341"/>
      <c r="D7" s="346" t="s">
        <v>161</v>
      </c>
      <c r="E7" s="347"/>
      <c r="F7" s="348"/>
      <c r="G7" s="349">
        <v>14</v>
      </c>
      <c r="H7" s="350"/>
      <c r="I7" s="350"/>
      <c r="J7" s="350"/>
      <c r="K7" s="350"/>
      <c r="L7" s="350"/>
      <c r="M7" s="350"/>
      <c r="N7" s="350"/>
      <c r="O7" s="350"/>
      <c r="P7" s="351"/>
    </row>
    <row r="8" spans="2:29" ht="30" customHeight="1">
      <c r="B8" s="342"/>
      <c r="C8" s="343"/>
      <c r="D8" s="352" t="s">
        <v>162</v>
      </c>
      <c r="E8" s="353"/>
      <c r="F8" s="354"/>
      <c r="G8" s="355"/>
      <c r="H8" s="356"/>
      <c r="I8" s="356"/>
      <c r="J8" s="356"/>
      <c r="K8" s="356"/>
      <c r="L8" s="356"/>
      <c r="M8" s="356"/>
      <c r="N8" s="356"/>
      <c r="O8" s="356"/>
      <c r="P8" s="357"/>
    </row>
    <row r="9" spans="2:29" ht="30" customHeight="1">
      <c r="B9" s="342"/>
      <c r="C9" s="343"/>
      <c r="D9" s="358" t="s">
        <v>163</v>
      </c>
      <c r="E9" s="359"/>
      <c r="F9" s="360"/>
      <c r="G9" s="361"/>
      <c r="H9" s="362"/>
      <c r="I9" s="362"/>
      <c r="J9" s="362"/>
      <c r="K9" s="362"/>
      <c r="L9" s="362"/>
      <c r="M9" s="362"/>
      <c r="N9" s="362"/>
      <c r="O9" s="362"/>
      <c r="P9" s="363"/>
    </row>
    <row r="10" spans="2:29" ht="30" customHeight="1">
      <c r="B10" s="342"/>
      <c r="C10" s="343"/>
      <c r="D10" s="364" t="s">
        <v>164</v>
      </c>
      <c r="E10" s="365"/>
      <c r="F10" s="366"/>
      <c r="G10" s="370" t="s">
        <v>165</v>
      </c>
      <c r="H10" s="371"/>
      <c r="I10" s="371"/>
      <c r="J10" s="371"/>
      <c r="K10" s="371"/>
      <c r="L10" s="371"/>
      <c r="M10" s="371"/>
      <c r="N10" s="371"/>
      <c r="O10" s="371"/>
      <c r="P10" s="372"/>
    </row>
    <row r="11" spans="2:29" ht="30" customHeight="1" thickBot="1">
      <c r="B11" s="344"/>
      <c r="C11" s="345"/>
      <c r="D11" s="367"/>
      <c r="E11" s="368"/>
      <c r="F11" s="369"/>
      <c r="G11" s="373"/>
      <c r="H11" s="374"/>
      <c r="I11" s="374"/>
      <c r="J11" s="374"/>
      <c r="K11" s="374"/>
      <c r="L11" s="374"/>
      <c r="M11" s="374"/>
      <c r="N11" s="374"/>
      <c r="O11" s="374"/>
      <c r="P11" s="375"/>
    </row>
    <row r="12" spans="2:29" ht="15" customHeight="1" thickBot="1"/>
    <row r="13" spans="2:29" ht="30" customHeight="1" thickBot="1">
      <c r="B13" s="330" t="s">
        <v>166</v>
      </c>
      <c r="C13" s="331"/>
      <c r="D13" s="331"/>
      <c r="E13" s="331"/>
      <c r="F13" s="331"/>
      <c r="G13" s="331"/>
      <c r="H13" s="331"/>
      <c r="I13" s="331"/>
      <c r="J13" s="331"/>
      <c r="K13" s="331"/>
      <c r="L13" s="331"/>
      <c r="M13" s="331"/>
      <c r="N13" s="331"/>
      <c r="O13" s="331"/>
      <c r="P13" s="332"/>
      <c r="Q13" s="143"/>
      <c r="R13" s="143"/>
      <c r="S13" s="143"/>
      <c r="T13" s="143"/>
      <c r="U13" s="143"/>
      <c r="V13" s="143"/>
      <c r="W13" s="143"/>
      <c r="X13" s="143"/>
      <c r="Y13" s="143"/>
      <c r="Z13" s="143"/>
      <c r="AA13" s="143"/>
      <c r="AB13" s="143"/>
      <c r="AC13" s="143"/>
    </row>
    <row r="14" spans="2:29" ht="30" customHeight="1">
      <c r="B14" s="333" t="b">
        <v>0</v>
      </c>
      <c r="C14" s="334"/>
      <c r="D14" s="335" t="s">
        <v>167</v>
      </c>
      <c r="E14" s="335"/>
      <c r="F14" s="335"/>
      <c r="G14" s="335"/>
      <c r="H14" s="335"/>
      <c r="I14" s="335"/>
      <c r="J14" s="334" t="b">
        <v>0</v>
      </c>
      <c r="K14" s="334"/>
      <c r="L14" s="335" t="s">
        <v>168</v>
      </c>
      <c r="M14" s="335"/>
      <c r="N14" s="335"/>
      <c r="O14" s="335"/>
      <c r="P14" s="336"/>
      <c r="Q14" s="143"/>
      <c r="R14" s="143"/>
      <c r="S14" s="143"/>
      <c r="T14" s="143"/>
      <c r="U14" s="143"/>
      <c r="V14" s="143"/>
      <c r="W14" s="143"/>
      <c r="X14" s="143"/>
      <c r="Y14" s="143"/>
      <c r="Z14" s="143"/>
      <c r="AA14" s="143"/>
      <c r="AB14" s="143"/>
      <c r="AC14" s="143"/>
    </row>
    <row r="15" spans="2:29" ht="30" customHeight="1" thickBot="1">
      <c r="B15" s="337" t="b">
        <v>0</v>
      </c>
      <c r="C15" s="338"/>
      <c r="D15" s="251" t="s">
        <v>169</v>
      </c>
      <c r="E15" s="251"/>
      <c r="F15" s="251"/>
      <c r="G15" s="251"/>
      <c r="H15" s="251"/>
      <c r="I15" s="251"/>
      <c r="J15" s="338" t="b">
        <v>0</v>
      </c>
      <c r="K15" s="338"/>
      <c r="L15" s="251" t="s">
        <v>170</v>
      </c>
      <c r="M15" s="251"/>
      <c r="N15" s="251"/>
      <c r="O15" s="251"/>
      <c r="P15" s="339"/>
      <c r="Q15" s="143"/>
      <c r="R15" s="143"/>
      <c r="S15" s="143"/>
      <c r="T15" s="143"/>
      <c r="U15" s="143"/>
      <c r="V15" s="143"/>
      <c r="W15" s="143"/>
      <c r="X15" s="143"/>
      <c r="Y15" s="143"/>
      <c r="Z15" s="143"/>
      <c r="AA15" s="143"/>
      <c r="AB15" s="143"/>
      <c r="AC15" s="143"/>
    </row>
    <row r="16" spans="2:29" ht="15" customHeight="1">
      <c r="Q16" s="143"/>
      <c r="R16" s="143"/>
      <c r="S16" s="143"/>
      <c r="T16" s="143"/>
      <c r="U16" s="143"/>
      <c r="V16" s="143"/>
      <c r="W16" s="143"/>
      <c r="X16" s="143"/>
      <c r="Y16" s="143"/>
      <c r="Z16" s="143"/>
      <c r="AA16" s="143"/>
      <c r="AB16" s="143"/>
      <c r="AC16" s="143"/>
    </row>
    <row r="17" spans="2:20" ht="20.100000000000001" customHeight="1">
      <c r="B17" s="326" t="s">
        <v>171</v>
      </c>
      <c r="C17" s="326"/>
      <c r="D17" s="326"/>
      <c r="E17" s="326"/>
      <c r="F17" s="326"/>
      <c r="G17" s="326"/>
      <c r="H17" s="326"/>
      <c r="I17" s="326"/>
      <c r="J17" s="326"/>
      <c r="K17" s="326"/>
      <c r="L17" s="326"/>
      <c r="M17" s="326"/>
      <c r="N17" s="326"/>
      <c r="O17" s="326"/>
      <c r="P17" s="326"/>
    </row>
    <row r="18" spans="2:20" ht="75" customHeight="1">
      <c r="B18" s="200" t="s">
        <v>172</v>
      </c>
      <c r="C18" s="201"/>
      <c r="D18" s="201"/>
      <c r="E18" s="201"/>
      <c r="F18" s="201"/>
      <c r="G18" s="201"/>
      <c r="H18" s="201"/>
      <c r="I18" s="201"/>
      <c r="J18" s="201"/>
      <c r="K18" s="201"/>
      <c r="L18" s="201"/>
      <c r="M18" s="201"/>
      <c r="N18" s="201"/>
      <c r="O18" s="201"/>
      <c r="P18" s="327"/>
    </row>
    <row r="19" spans="2:20" ht="15" customHeight="1">
      <c r="B19" s="144"/>
      <c r="C19" s="144"/>
      <c r="D19" s="144"/>
      <c r="E19" s="144"/>
      <c r="F19" s="144"/>
      <c r="G19" s="144"/>
      <c r="H19" s="144"/>
      <c r="I19" s="144"/>
      <c r="J19" s="144"/>
      <c r="K19" s="144"/>
      <c r="L19" s="144"/>
      <c r="M19" s="144"/>
      <c r="N19" s="144"/>
      <c r="O19" s="144"/>
      <c r="P19" s="144"/>
    </row>
    <row r="20" spans="2:20" s="147" customFormat="1" ht="20.100000000000001" customHeight="1" thickBot="1">
      <c r="B20" s="145" t="s">
        <v>173</v>
      </c>
      <c r="C20" s="266" t="s">
        <v>174</v>
      </c>
      <c r="D20" s="266"/>
      <c r="E20" s="266"/>
      <c r="F20" s="266"/>
      <c r="G20" s="266"/>
      <c r="H20" s="266"/>
      <c r="I20" s="266"/>
      <c r="J20" s="266"/>
      <c r="K20" s="266"/>
      <c r="L20" s="266"/>
      <c r="M20" s="266"/>
      <c r="N20" s="266"/>
      <c r="O20" s="266"/>
      <c r="P20" s="266"/>
      <c r="Q20" s="146"/>
      <c r="R20" s="146"/>
      <c r="S20" s="146"/>
      <c r="T20" s="146"/>
    </row>
    <row r="21" spans="2:20" ht="15" customHeight="1" thickBot="1">
      <c r="B21" s="222" t="s">
        <v>175</v>
      </c>
      <c r="C21" s="222"/>
      <c r="D21" s="222"/>
      <c r="E21" s="222"/>
      <c r="F21" s="222"/>
      <c r="G21" s="222"/>
      <c r="H21" s="222"/>
      <c r="I21" s="222"/>
      <c r="J21" s="222"/>
      <c r="K21" s="222"/>
      <c r="L21" s="222"/>
      <c r="M21" s="222"/>
      <c r="N21" s="222"/>
      <c r="O21" s="328"/>
      <c r="P21" s="148" t="s">
        <v>176</v>
      </c>
      <c r="Q21" s="143"/>
    </row>
    <row r="22" spans="2:20" ht="58.5" customHeight="1" thickBot="1">
      <c r="B22" s="149" t="s">
        <v>177</v>
      </c>
      <c r="C22" s="271" t="s">
        <v>178</v>
      </c>
      <c r="D22" s="219"/>
      <c r="E22" s="219"/>
      <c r="F22" s="219"/>
      <c r="G22" s="219"/>
      <c r="H22" s="219"/>
      <c r="I22" s="219"/>
      <c r="J22" s="219"/>
      <c r="K22" s="219"/>
      <c r="L22" s="219"/>
      <c r="M22" s="219"/>
      <c r="N22" s="219"/>
      <c r="O22" s="220"/>
      <c r="P22" s="150"/>
      <c r="Q22" s="143"/>
      <c r="R22" s="143"/>
      <c r="S22" s="143"/>
    </row>
    <row r="23" spans="2:20" s="151" customFormat="1" ht="20.100000000000001" customHeight="1">
      <c r="B23" s="329" t="s">
        <v>179</v>
      </c>
      <c r="C23" s="329"/>
      <c r="D23" s="329"/>
      <c r="E23" s="329"/>
      <c r="F23" s="329"/>
      <c r="G23" s="329"/>
      <c r="H23" s="329"/>
      <c r="I23" s="329"/>
      <c r="J23" s="329"/>
      <c r="K23" s="329"/>
      <c r="L23" s="329"/>
      <c r="M23" s="329"/>
      <c r="N23" s="329"/>
      <c r="O23" s="329"/>
      <c r="P23" s="329"/>
    </row>
    <row r="24" spans="2:20" ht="30" customHeight="1">
      <c r="B24" s="247" t="s">
        <v>180</v>
      </c>
      <c r="C24" s="247"/>
      <c r="D24" s="247"/>
      <c r="E24" s="247"/>
      <c r="F24" s="247"/>
      <c r="G24" s="247"/>
      <c r="H24" s="247"/>
      <c r="I24" s="247"/>
      <c r="J24" s="247"/>
      <c r="K24" s="247"/>
      <c r="L24" s="247"/>
      <c r="M24" s="247"/>
      <c r="N24" s="247"/>
      <c r="O24" s="247"/>
      <c r="P24" s="247"/>
    </row>
    <row r="25" spans="2:20" ht="30" customHeight="1">
      <c r="B25" s="152" t="s">
        <v>181</v>
      </c>
      <c r="C25" s="252" t="s">
        <v>182</v>
      </c>
      <c r="D25" s="252"/>
      <c r="E25" s="252"/>
      <c r="F25" s="252"/>
      <c r="G25" s="252"/>
      <c r="H25" s="252"/>
      <c r="I25" s="252"/>
      <c r="J25" s="252"/>
      <c r="K25" s="252"/>
      <c r="L25" s="252"/>
      <c r="M25" s="252"/>
      <c r="N25" s="252"/>
      <c r="O25" s="252"/>
      <c r="P25" s="252"/>
    </row>
    <row r="26" spans="2:20" ht="30" customHeight="1">
      <c r="B26" s="152" t="s">
        <v>181</v>
      </c>
      <c r="C26" s="252" t="s">
        <v>183</v>
      </c>
      <c r="D26" s="252"/>
      <c r="E26" s="252"/>
      <c r="F26" s="252"/>
      <c r="G26" s="252"/>
      <c r="H26" s="252"/>
      <c r="I26" s="252"/>
      <c r="J26" s="252"/>
      <c r="K26" s="252"/>
      <c r="L26" s="252"/>
      <c r="M26" s="252"/>
      <c r="N26" s="252"/>
      <c r="O26" s="252"/>
      <c r="P26" s="252"/>
    </row>
    <row r="27" spans="2:20" ht="15" customHeight="1">
      <c r="B27" s="153"/>
      <c r="C27" s="207" t="s">
        <v>184</v>
      </c>
      <c r="D27" s="207"/>
      <c r="E27" s="207"/>
      <c r="F27" s="207"/>
      <c r="G27" s="207"/>
      <c r="H27" s="207"/>
      <c r="I27" s="207"/>
      <c r="J27" s="207"/>
      <c r="K27" s="207"/>
      <c r="L27" s="207"/>
      <c r="M27" s="207"/>
      <c r="N27" s="207"/>
      <c r="O27" s="207"/>
      <c r="P27" s="207"/>
    </row>
    <row r="28" spans="2:20" ht="15" customHeight="1" thickBot="1"/>
    <row r="29" spans="2:20" ht="30" customHeight="1">
      <c r="B29" s="318" t="s">
        <v>185</v>
      </c>
      <c r="C29" s="319"/>
      <c r="D29" s="319"/>
      <c r="E29" s="319"/>
      <c r="F29" s="320"/>
      <c r="G29" s="321"/>
      <c r="H29" s="321"/>
      <c r="I29" s="321"/>
      <c r="J29" s="321"/>
      <c r="K29" s="322"/>
      <c r="L29" s="323" t="s">
        <v>186</v>
      </c>
      <c r="M29" s="324"/>
      <c r="N29" s="320"/>
      <c r="O29" s="321"/>
      <c r="P29" s="325"/>
    </row>
    <row r="30" spans="2:20" ht="30" customHeight="1">
      <c r="B30" s="304" t="s">
        <v>187</v>
      </c>
      <c r="C30" s="305"/>
      <c r="D30" s="305"/>
      <c r="E30" s="305"/>
      <c r="F30" s="305"/>
      <c r="G30" s="305"/>
      <c r="H30" s="305"/>
      <c r="I30" s="305"/>
      <c r="J30" s="305"/>
      <c r="K30" s="305"/>
      <c r="L30" s="305"/>
      <c r="M30" s="305"/>
      <c r="N30" s="305"/>
      <c r="O30" s="305"/>
      <c r="P30" s="306"/>
      <c r="Q30" s="143"/>
      <c r="R30" s="143"/>
      <c r="S30" s="143"/>
      <c r="T30" s="143"/>
    </row>
    <row r="31" spans="2:20" ht="30" customHeight="1">
      <c r="B31" s="304" t="s">
        <v>188</v>
      </c>
      <c r="C31" s="305"/>
      <c r="D31" s="305"/>
      <c r="E31" s="305"/>
      <c r="F31" s="305" t="s">
        <v>189</v>
      </c>
      <c r="G31" s="305"/>
      <c r="H31" s="309"/>
      <c r="I31" s="309"/>
      <c r="J31" s="309"/>
      <c r="K31" s="309"/>
      <c r="L31" s="309"/>
      <c r="M31" s="309"/>
      <c r="N31" s="309"/>
      <c r="O31" s="309"/>
      <c r="P31" s="310"/>
    </row>
    <row r="32" spans="2:20" ht="30" customHeight="1" thickBot="1">
      <c r="B32" s="307"/>
      <c r="C32" s="308"/>
      <c r="D32" s="308"/>
      <c r="E32" s="308"/>
      <c r="F32" s="311" t="s">
        <v>190</v>
      </c>
      <c r="G32" s="311"/>
      <c r="H32" s="312"/>
      <c r="I32" s="313"/>
      <c r="J32" s="313"/>
      <c r="K32" s="314"/>
      <c r="L32" s="312" t="s">
        <v>191</v>
      </c>
      <c r="M32" s="314"/>
      <c r="N32" s="315"/>
      <c r="O32" s="316"/>
      <c r="P32" s="317"/>
    </row>
    <row r="33" spans="2:19" ht="15" customHeight="1">
      <c r="B33" s="143"/>
      <c r="C33" s="143"/>
      <c r="D33" s="143"/>
      <c r="E33" s="143"/>
      <c r="F33" s="143"/>
      <c r="G33" s="143"/>
      <c r="H33" s="143"/>
      <c r="I33" s="143"/>
    </row>
    <row r="34" spans="2:19" s="151" customFormat="1" ht="20.100000000000001" customHeight="1" thickBot="1">
      <c r="B34" s="270" t="s">
        <v>192</v>
      </c>
      <c r="C34" s="270"/>
      <c r="D34" s="270"/>
      <c r="E34" s="270"/>
      <c r="F34" s="270"/>
      <c r="G34" s="270"/>
      <c r="H34" s="270"/>
      <c r="I34" s="270"/>
      <c r="J34" s="270"/>
      <c r="K34" s="270"/>
      <c r="L34" s="270"/>
      <c r="M34" s="270"/>
      <c r="N34" s="270"/>
      <c r="O34" s="270"/>
      <c r="P34" s="270"/>
    </row>
    <row r="35" spans="2:19" ht="30" customHeight="1" thickBot="1">
      <c r="B35" s="154" t="s">
        <v>177</v>
      </c>
      <c r="C35" s="212" t="s">
        <v>193</v>
      </c>
      <c r="D35" s="213"/>
      <c r="E35" s="213"/>
      <c r="F35" s="213"/>
      <c r="G35" s="213"/>
      <c r="H35" s="213"/>
      <c r="I35" s="213"/>
      <c r="J35" s="213"/>
      <c r="K35" s="213"/>
      <c r="L35" s="213"/>
      <c r="M35" s="213"/>
      <c r="N35" s="213"/>
      <c r="O35" s="221"/>
      <c r="P35" s="150"/>
      <c r="Q35" s="143"/>
      <c r="R35" s="143"/>
      <c r="S35" s="143"/>
    </row>
    <row r="36" spans="2:19" ht="30" customHeight="1" thickBot="1">
      <c r="B36" s="155" t="s">
        <v>194</v>
      </c>
      <c r="C36" s="200" t="s">
        <v>195</v>
      </c>
      <c r="D36" s="201"/>
      <c r="E36" s="201"/>
      <c r="F36" s="201"/>
      <c r="G36" s="201"/>
      <c r="H36" s="201"/>
      <c r="I36" s="201"/>
      <c r="J36" s="201"/>
      <c r="K36" s="201"/>
      <c r="L36" s="201"/>
      <c r="M36" s="201"/>
      <c r="N36" s="201"/>
      <c r="O36" s="272"/>
      <c r="P36" s="150"/>
    </row>
    <row r="37" spans="2:19" ht="30" customHeight="1" thickBot="1">
      <c r="B37" s="155" t="s">
        <v>196</v>
      </c>
      <c r="C37" s="200" t="s">
        <v>197</v>
      </c>
      <c r="D37" s="201"/>
      <c r="E37" s="201"/>
      <c r="F37" s="201"/>
      <c r="G37" s="201"/>
      <c r="H37" s="201"/>
      <c r="I37" s="201"/>
      <c r="J37" s="201"/>
      <c r="K37" s="201"/>
      <c r="L37" s="201"/>
      <c r="M37" s="201"/>
      <c r="N37" s="201"/>
      <c r="O37" s="272"/>
      <c r="P37" s="150"/>
    </row>
    <row r="38" spans="2:19" ht="30" customHeight="1" thickBot="1">
      <c r="B38" s="156" t="s">
        <v>198</v>
      </c>
      <c r="C38" s="202" t="s">
        <v>199</v>
      </c>
      <c r="D38" s="203"/>
      <c r="E38" s="203"/>
      <c r="F38" s="203"/>
      <c r="G38" s="203"/>
      <c r="H38" s="203"/>
      <c r="I38" s="203"/>
      <c r="J38" s="203"/>
      <c r="K38" s="203"/>
      <c r="L38" s="203"/>
      <c r="M38" s="203"/>
      <c r="N38" s="203"/>
      <c r="O38" s="214"/>
      <c r="P38" s="150"/>
    </row>
    <row r="39" spans="2:19" ht="15" customHeight="1"/>
    <row r="40" spans="2:19" ht="15" customHeight="1" thickBot="1">
      <c r="B40" s="222" t="s">
        <v>200</v>
      </c>
      <c r="C40" s="222"/>
      <c r="D40" s="222"/>
      <c r="E40" s="222"/>
      <c r="F40" s="222"/>
      <c r="G40" s="222"/>
      <c r="H40" s="222"/>
      <c r="I40" s="222"/>
      <c r="J40" s="222"/>
      <c r="K40" s="222"/>
      <c r="L40" s="222"/>
      <c r="M40" s="222"/>
      <c r="N40" s="222"/>
      <c r="O40" s="222"/>
      <c r="P40" s="157"/>
      <c r="Q40" s="143"/>
    </row>
    <row r="41" spans="2:19" ht="30" customHeight="1" thickBot="1">
      <c r="B41" s="158" t="s">
        <v>177</v>
      </c>
      <c r="C41" s="271" t="s">
        <v>201</v>
      </c>
      <c r="D41" s="219"/>
      <c r="E41" s="219"/>
      <c r="F41" s="219"/>
      <c r="G41" s="219"/>
      <c r="H41" s="219"/>
      <c r="I41" s="219"/>
      <c r="J41" s="219"/>
      <c r="K41" s="219"/>
      <c r="L41" s="219"/>
      <c r="M41" s="219"/>
      <c r="N41" s="219"/>
      <c r="O41" s="220"/>
      <c r="P41" s="150"/>
      <c r="Q41" s="143"/>
      <c r="R41" s="143"/>
      <c r="S41" s="143"/>
    </row>
    <row r="42" spans="2:19" ht="15" customHeight="1" thickBot="1"/>
    <row r="43" spans="2:19" ht="30" customHeight="1" thickBot="1">
      <c r="B43" s="215"/>
      <c r="C43" s="216"/>
      <c r="D43" s="217" t="s">
        <v>202</v>
      </c>
      <c r="E43" s="217"/>
      <c r="F43" s="217"/>
      <c r="G43" s="217"/>
      <c r="H43" s="217"/>
      <c r="I43" s="217"/>
      <c r="J43" s="217"/>
      <c r="K43" s="217"/>
      <c r="L43" s="217"/>
      <c r="M43" s="217"/>
      <c r="N43" s="217"/>
      <c r="O43" s="217"/>
      <c r="P43" s="218"/>
    </row>
    <row r="44" spans="2:19" ht="15" customHeight="1"/>
    <row r="45" spans="2:19" ht="15" customHeight="1" thickBot="1">
      <c r="B45" s="222" t="s">
        <v>203</v>
      </c>
      <c r="C45" s="222"/>
      <c r="D45" s="222"/>
      <c r="E45" s="222"/>
      <c r="F45" s="222"/>
      <c r="G45" s="222"/>
      <c r="H45" s="222"/>
      <c r="I45" s="222"/>
      <c r="J45" s="222"/>
      <c r="K45" s="222"/>
      <c r="L45" s="222"/>
      <c r="M45" s="222"/>
      <c r="N45" s="222"/>
      <c r="O45" s="222"/>
      <c r="P45" s="157"/>
      <c r="Q45" s="143"/>
    </row>
    <row r="46" spans="2:19" ht="15" customHeight="1">
      <c r="B46" s="231" t="s">
        <v>177</v>
      </c>
      <c r="C46" s="234" t="s">
        <v>204</v>
      </c>
      <c r="D46" s="234"/>
      <c r="E46" s="234"/>
      <c r="F46" s="234"/>
      <c r="G46" s="234"/>
      <c r="H46" s="234"/>
      <c r="I46" s="234"/>
      <c r="J46" s="234"/>
      <c r="K46" s="234"/>
      <c r="L46" s="234"/>
      <c r="M46" s="234"/>
      <c r="N46" s="234"/>
      <c r="O46" s="235"/>
      <c r="P46" s="236"/>
      <c r="Q46" s="143"/>
      <c r="R46" s="143"/>
      <c r="S46" s="143"/>
    </row>
    <row r="47" spans="2:19" ht="15" customHeight="1" thickBot="1">
      <c r="B47" s="232"/>
      <c r="C47" s="159" t="s">
        <v>205</v>
      </c>
      <c r="D47" s="225" t="s">
        <v>206</v>
      </c>
      <c r="E47" s="225"/>
      <c r="F47" s="225"/>
      <c r="G47" s="225"/>
      <c r="H47" s="225"/>
      <c r="I47" s="225"/>
      <c r="J47" s="225"/>
      <c r="K47" s="225"/>
      <c r="L47" s="225"/>
      <c r="M47" s="225"/>
      <c r="N47" s="225"/>
      <c r="O47" s="226"/>
      <c r="P47" s="237"/>
      <c r="Q47" s="143"/>
      <c r="R47" s="143"/>
      <c r="S47" s="143"/>
    </row>
    <row r="48" spans="2:19" ht="15" customHeight="1" thickBot="1"/>
    <row r="49" spans="2:20" ht="30" customHeight="1" thickBot="1">
      <c r="B49" s="215"/>
      <c r="C49" s="216"/>
      <c r="D49" s="217" t="s">
        <v>207</v>
      </c>
      <c r="E49" s="217"/>
      <c r="F49" s="217"/>
      <c r="G49" s="217"/>
      <c r="H49" s="217"/>
      <c r="I49" s="217"/>
      <c r="J49" s="217"/>
      <c r="K49" s="217"/>
      <c r="L49" s="217"/>
      <c r="M49" s="217"/>
      <c r="N49" s="217"/>
      <c r="O49" s="217"/>
      <c r="P49" s="218"/>
    </row>
    <row r="50" spans="2:20" ht="15" customHeight="1" thickBot="1"/>
    <row r="51" spans="2:20" ht="15" customHeight="1">
      <c r="B51" s="231" t="s">
        <v>208</v>
      </c>
      <c r="C51" s="233" t="s">
        <v>209</v>
      </c>
      <c r="D51" s="234"/>
      <c r="E51" s="234"/>
      <c r="F51" s="234"/>
      <c r="G51" s="234"/>
      <c r="H51" s="234"/>
      <c r="I51" s="234"/>
      <c r="J51" s="234"/>
      <c r="K51" s="234"/>
      <c r="L51" s="234"/>
      <c r="M51" s="234"/>
      <c r="N51" s="234"/>
      <c r="O51" s="235"/>
      <c r="P51" s="236"/>
      <c r="Q51" s="143"/>
      <c r="R51" s="143"/>
      <c r="S51" s="143"/>
    </row>
    <row r="52" spans="2:20" s="161" customFormat="1" ht="56.25" customHeight="1" thickBot="1">
      <c r="B52" s="232"/>
      <c r="C52" s="238" t="s">
        <v>210</v>
      </c>
      <c r="D52" s="225"/>
      <c r="E52" s="225"/>
      <c r="F52" s="225"/>
      <c r="G52" s="225"/>
      <c r="H52" s="225"/>
      <c r="I52" s="225"/>
      <c r="J52" s="225"/>
      <c r="K52" s="225"/>
      <c r="L52" s="225"/>
      <c r="M52" s="225"/>
      <c r="N52" s="225"/>
      <c r="O52" s="226"/>
      <c r="P52" s="237"/>
      <c r="Q52" s="160"/>
      <c r="R52" s="160"/>
      <c r="S52" s="160"/>
    </row>
    <row r="53" spans="2:20" ht="15" customHeight="1"/>
    <row r="54" spans="2:20" s="147" customFormat="1" ht="20.100000000000001" customHeight="1" thickBot="1">
      <c r="B54" s="145" t="s">
        <v>211</v>
      </c>
      <c r="C54" s="303" t="s">
        <v>212</v>
      </c>
      <c r="D54" s="303"/>
      <c r="E54" s="303"/>
      <c r="F54" s="303"/>
      <c r="G54" s="303"/>
      <c r="H54" s="303"/>
      <c r="I54" s="303"/>
      <c r="J54" s="303"/>
      <c r="K54" s="303"/>
      <c r="L54" s="303"/>
      <c r="M54" s="303"/>
      <c r="N54" s="303"/>
      <c r="O54" s="303"/>
      <c r="P54" s="303"/>
      <c r="Q54" s="146"/>
      <c r="R54" s="146"/>
      <c r="S54" s="146"/>
      <c r="T54" s="146"/>
    </row>
    <row r="55" spans="2:20" ht="30" customHeight="1" thickBot="1">
      <c r="B55" s="158" t="s">
        <v>177</v>
      </c>
      <c r="C55" s="271" t="s">
        <v>213</v>
      </c>
      <c r="D55" s="219"/>
      <c r="E55" s="219"/>
      <c r="F55" s="219"/>
      <c r="G55" s="219"/>
      <c r="H55" s="219"/>
      <c r="I55" s="219"/>
      <c r="J55" s="219"/>
      <c r="K55" s="219"/>
      <c r="L55" s="219"/>
      <c r="M55" s="219"/>
      <c r="N55" s="219"/>
      <c r="O55" s="220"/>
      <c r="P55" s="150"/>
      <c r="Q55" s="143"/>
      <c r="R55" s="143"/>
      <c r="S55" s="143"/>
    </row>
    <row r="56" spans="2:20" ht="15" customHeight="1"/>
    <row r="57" spans="2:20" s="151" customFormat="1" ht="20.100000000000001" customHeight="1" thickBot="1">
      <c r="B57" s="270" t="s">
        <v>214</v>
      </c>
      <c r="C57" s="270"/>
      <c r="D57" s="270"/>
      <c r="E57" s="270"/>
      <c r="F57" s="270"/>
      <c r="G57" s="270"/>
      <c r="H57" s="270"/>
      <c r="I57" s="270"/>
      <c r="J57" s="270"/>
      <c r="K57" s="270"/>
      <c r="L57" s="270"/>
      <c r="M57" s="270"/>
      <c r="N57" s="270"/>
      <c r="O57" s="270"/>
      <c r="P57" s="270"/>
    </row>
    <row r="58" spans="2:20" ht="45" customHeight="1">
      <c r="B58" s="231" t="s">
        <v>208</v>
      </c>
      <c r="C58" s="234" t="s">
        <v>215</v>
      </c>
      <c r="D58" s="234"/>
      <c r="E58" s="234"/>
      <c r="F58" s="234"/>
      <c r="G58" s="234"/>
      <c r="H58" s="234"/>
      <c r="I58" s="234"/>
      <c r="J58" s="234"/>
      <c r="K58" s="234"/>
      <c r="L58" s="234"/>
      <c r="M58" s="234"/>
      <c r="N58" s="234"/>
      <c r="O58" s="235"/>
      <c r="P58" s="236"/>
      <c r="Q58" s="143"/>
      <c r="R58" s="143"/>
      <c r="S58" s="143"/>
    </row>
    <row r="59" spans="2:20" ht="15" customHeight="1">
      <c r="B59" s="244"/>
      <c r="C59" s="152" t="s">
        <v>216</v>
      </c>
      <c r="D59" s="252" t="s">
        <v>217</v>
      </c>
      <c r="E59" s="252"/>
      <c r="F59" s="252"/>
      <c r="G59" s="252"/>
      <c r="H59" s="252"/>
      <c r="I59" s="252"/>
      <c r="J59" s="252"/>
      <c r="K59" s="252"/>
      <c r="L59" s="252"/>
      <c r="M59" s="252"/>
      <c r="N59" s="252"/>
      <c r="O59" s="253"/>
      <c r="P59" s="245"/>
      <c r="Q59" s="143"/>
      <c r="R59" s="143"/>
      <c r="S59" s="143"/>
    </row>
    <row r="60" spans="2:20" ht="15" customHeight="1">
      <c r="B60" s="244"/>
      <c r="C60" s="162"/>
      <c r="D60" s="152" t="s">
        <v>218</v>
      </c>
      <c r="E60" s="252" t="s">
        <v>219</v>
      </c>
      <c r="F60" s="252"/>
      <c r="G60" s="252"/>
      <c r="H60" s="252"/>
      <c r="I60" s="252"/>
      <c r="J60" s="252"/>
      <c r="K60" s="252"/>
      <c r="L60" s="252"/>
      <c r="M60" s="252"/>
      <c r="N60" s="252"/>
      <c r="O60" s="253"/>
      <c r="P60" s="245"/>
      <c r="Q60" s="143"/>
      <c r="R60" s="143"/>
      <c r="S60" s="143"/>
    </row>
    <row r="61" spans="2:20" ht="30" customHeight="1">
      <c r="B61" s="244"/>
      <c r="C61" s="162"/>
      <c r="D61" s="152" t="s">
        <v>220</v>
      </c>
      <c r="E61" s="252" t="s">
        <v>221</v>
      </c>
      <c r="F61" s="252"/>
      <c r="G61" s="252"/>
      <c r="H61" s="252"/>
      <c r="I61" s="252"/>
      <c r="J61" s="252"/>
      <c r="K61" s="252"/>
      <c r="L61" s="252"/>
      <c r="M61" s="252"/>
      <c r="N61" s="252"/>
      <c r="O61" s="253"/>
      <c r="P61" s="245"/>
      <c r="Q61" s="143"/>
      <c r="R61" s="143"/>
      <c r="S61" s="143"/>
    </row>
    <row r="62" spans="2:20" ht="15" customHeight="1">
      <c r="B62" s="244"/>
      <c r="C62" s="152" t="s">
        <v>222</v>
      </c>
      <c r="D62" s="252" t="s">
        <v>223</v>
      </c>
      <c r="E62" s="252"/>
      <c r="F62" s="252"/>
      <c r="G62" s="252"/>
      <c r="H62" s="252"/>
      <c r="I62" s="252"/>
      <c r="J62" s="252"/>
      <c r="K62" s="252"/>
      <c r="L62" s="252"/>
      <c r="M62" s="252"/>
      <c r="N62" s="252"/>
      <c r="O62" s="253"/>
      <c r="P62" s="245"/>
      <c r="Q62" s="143"/>
      <c r="R62" s="143"/>
      <c r="S62" s="143"/>
    </row>
    <row r="63" spans="2:20" ht="30" customHeight="1" thickBot="1">
      <c r="B63" s="232"/>
      <c r="C63" s="163"/>
      <c r="D63" s="255" t="s">
        <v>224</v>
      </c>
      <c r="E63" s="255"/>
      <c r="F63" s="255"/>
      <c r="G63" s="255"/>
      <c r="H63" s="255"/>
      <c r="I63" s="255"/>
      <c r="J63" s="255"/>
      <c r="K63" s="255"/>
      <c r="L63" s="255"/>
      <c r="M63" s="255"/>
      <c r="N63" s="255"/>
      <c r="O63" s="256"/>
      <c r="P63" s="237"/>
      <c r="Q63" s="143"/>
      <c r="R63" s="143"/>
      <c r="S63" s="143"/>
    </row>
    <row r="64" spans="2:20" ht="15" customHeight="1"/>
    <row r="65" spans="2:20" ht="20.100000000000001" customHeight="1">
      <c r="B65" s="145" t="s">
        <v>225</v>
      </c>
      <c r="C65" s="266" t="s">
        <v>226</v>
      </c>
      <c r="D65" s="266"/>
      <c r="E65" s="266"/>
      <c r="F65" s="266"/>
      <c r="G65" s="266"/>
      <c r="H65" s="266"/>
      <c r="I65" s="266"/>
      <c r="J65" s="266"/>
      <c r="K65" s="266"/>
      <c r="L65" s="266"/>
      <c r="M65" s="266"/>
      <c r="N65" s="266"/>
      <c r="O65" s="266"/>
      <c r="P65" s="266"/>
      <c r="Q65" s="164"/>
      <c r="R65" s="164"/>
      <c r="S65" s="164"/>
      <c r="T65" s="164"/>
    </row>
    <row r="66" spans="2:20" ht="15" customHeight="1" thickBot="1">
      <c r="B66" s="211" t="s">
        <v>227</v>
      </c>
      <c r="C66" s="211"/>
      <c r="D66" s="211"/>
      <c r="E66" s="211"/>
      <c r="F66" s="211"/>
      <c r="G66" s="211"/>
      <c r="H66" s="211"/>
      <c r="I66" s="211"/>
      <c r="J66" s="211"/>
      <c r="K66" s="211"/>
      <c r="L66" s="211"/>
      <c r="M66" s="211"/>
      <c r="N66" s="211"/>
      <c r="O66" s="211"/>
      <c r="P66" s="143"/>
      <c r="Q66" s="143"/>
    </row>
    <row r="67" spans="2:20" ht="75" customHeight="1">
      <c r="B67" s="301" t="s">
        <v>177</v>
      </c>
      <c r="C67" s="506" t="s">
        <v>228</v>
      </c>
      <c r="D67" s="507"/>
      <c r="E67" s="507"/>
      <c r="F67" s="507"/>
      <c r="G67" s="507"/>
      <c r="H67" s="507"/>
      <c r="I67" s="507"/>
      <c r="J67" s="507"/>
      <c r="K67" s="507"/>
      <c r="L67" s="507"/>
      <c r="M67" s="507"/>
      <c r="N67" s="507"/>
      <c r="O67" s="508"/>
      <c r="P67" s="236"/>
      <c r="Q67" s="143"/>
      <c r="R67" s="143"/>
      <c r="S67" s="143"/>
    </row>
    <row r="68" spans="2:20" ht="45" customHeight="1" thickBot="1">
      <c r="B68" s="302"/>
      <c r="C68" s="165" t="s">
        <v>229</v>
      </c>
      <c r="D68" s="255" t="s">
        <v>230</v>
      </c>
      <c r="E68" s="255"/>
      <c r="F68" s="255"/>
      <c r="G68" s="255"/>
      <c r="H68" s="255"/>
      <c r="I68" s="255"/>
      <c r="J68" s="255"/>
      <c r="K68" s="255"/>
      <c r="L68" s="255"/>
      <c r="M68" s="255"/>
      <c r="N68" s="255"/>
      <c r="O68" s="255"/>
      <c r="P68" s="237"/>
      <c r="Q68" s="143"/>
      <c r="R68" s="143"/>
      <c r="S68" s="143"/>
    </row>
    <row r="69" spans="2:20" ht="15" customHeight="1"/>
    <row r="70" spans="2:20" ht="15" customHeight="1" thickBot="1">
      <c r="B70" s="222" t="s">
        <v>231</v>
      </c>
      <c r="C70" s="222"/>
      <c r="D70" s="222"/>
      <c r="E70" s="222"/>
      <c r="F70" s="222"/>
      <c r="G70" s="222"/>
      <c r="H70" s="222"/>
      <c r="I70" s="222"/>
      <c r="J70" s="222"/>
      <c r="K70" s="222"/>
      <c r="L70" s="222"/>
      <c r="M70" s="222"/>
      <c r="N70" s="222"/>
      <c r="O70" s="222"/>
      <c r="P70" s="157"/>
      <c r="Q70" s="143"/>
    </row>
    <row r="71" spans="2:20" ht="30" customHeight="1" thickBot="1">
      <c r="B71" s="158" t="s">
        <v>177</v>
      </c>
      <c r="C71" s="219" t="s">
        <v>232</v>
      </c>
      <c r="D71" s="219"/>
      <c r="E71" s="219"/>
      <c r="F71" s="219"/>
      <c r="G71" s="219"/>
      <c r="H71" s="219"/>
      <c r="I71" s="219"/>
      <c r="J71" s="219"/>
      <c r="K71" s="219"/>
      <c r="L71" s="219"/>
      <c r="M71" s="219"/>
      <c r="N71" s="219"/>
      <c r="O71" s="220"/>
      <c r="P71" s="150"/>
      <c r="Q71" s="143"/>
      <c r="R71" s="143"/>
      <c r="S71" s="143"/>
    </row>
    <row r="72" spans="2:20" ht="15" customHeight="1"/>
    <row r="73" spans="2:20" ht="15" customHeight="1" thickBot="1">
      <c r="B73" s="222" t="s">
        <v>233</v>
      </c>
      <c r="C73" s="222"/>
      <c r="D73" s="222"/>
      <c r="E73" s="222"/>
      <c r="F73" s="222"/>
      <c r="G73" s="222"/>
      <c r="H73" s="222"/>
      <c r="I73" s="222"/>
      <c r="J73" s="222"/>
      <c r="K73" s="222"/>
      <c r="L73" s="222"/>
      <c r="M73" s="222"/>
      <c r="N73" s="222"/>
      <c r="O73" s="222"/>
      <c r="P73" s="157"/>
      <c r="Q73" s="143"/>
    </row>
    <row r="74" spans="2:20" ht="75" customHeight="1" thickBot="1">
      <c r="B74" s="158" t="s">
        <v>177</v>
      </c>
      <c r="C74" s="271" t="s">
        <v>234</v>
      </c>
      <c r="D74" s="219"/>
      <c r="E74" s="219"/>
      <c r="F74" s="219"/>
      <c r="G74" s="219"/>
      <c r="H74" s="219"/>
      <c r="I74" s="219"/>
      <c r="J74" s="219"/>
      <c r="K74" s="219"/>
      <c r="L74" s="219"/>
      <c r="M74" s="219"/>
      <c r="N74" s="219"/>
      <c r="O74" s="220"/>
      <c r="P74" s="150"/>
      <c r="Q74" s="143"/>
      <c r="R74" s="143"/>
      <c r="S74" s="143"/>
    </row>
    <row r="75" spans="2:20" ht="15" customHeight="1"/>
    <row r="76" spans="2:20" ht="15" customHeight="1" thickBot="1">
      <c r="B76" s="222" t="s">
        <v>235</v>
      </c>
      <c r="C76" s="222"/>
      <c r="D76" s="222"/>
      <c r="E76" s="222"/>
      <c r="F76" s="222"/>
      <c r="G76" s="222"/>
      <c r="H76" s="222"/>
      <c r="I76" s="222"/>
      <c r="J76" s="222"/>
      <c r="K76" s="222"/>
      <c r="L76" s="222"/>
      <c r="M76" s="222"/>
      <c r="N76" s="222"/>
      <c r="O76" s="222"/>
      <c r="P76" s="157"/>
      <c r="Q76" s="143"/>
    </row>
    <row r="77" spans="2:20" ht="45" customHeight="1" thickBot="1">
      <c r="B77" s="154" t="s">
        <v>177</v>
      </c>
      <c r="C77" s="212" t="s">
        <v>236</v>
      </c>
      <c r="D77" s="213"/>
      <c r="E77" s="213"/>
      <c r="F77" s="213"/>
      <c r="G77" s="213"/>
      <c r="H77" s="213"/>
      <c r="I77" s="213"/>
      <c r="J77" s="213"/>
      <c r="K77" s="213"/>
      <c r="L77" s="213"/>
      <c r="M77" s="213"/>
      <c r="N77" s="213"/>
      <c r="O77" s="221"/>
      <c r="P77" s="150"/>
      <c r="Q77" s="143"/>
      <c r="R77" s="143"/>
      <c r="S77" s="143"/>
    </row>
    <row r="78" spans="2:20" ht="45" customHeight="1" thickBot="1">
      <c r="B78" s="156" t="s">
        <v>237</v>
      </c>
      <c r="C78" s="202" t="s">
        <v>238</v>
      </c>
      <c r="D78" s="203"/>
      <c r="E78" s="203"/>
      <c r="F78" s="203"/>
      <c r="G78" s="203"/>
      <c r="H78" s="203"/>
      <c r="I78" s="203"/>
      <c r="J78" s="203"/>
      <c r="K78" s="203"/>
      <c r="L78" s="203"/>
      <c r="M78" s="203"/>
      <c r="N78" s="203"/>
      <c r="O78" s="214"/>
      <c r="P78" s="150"/>
    </row>
    <row r="79" spans="2:20" ht="15" customHeight="1"/>
    <row r="80" spans="2:20" ht="15" customHeight="1" thickBot="1">
      <c r="B80" s="222" t="s">
        <v>239</v>
      </c>
      <c r="C80" s="222"/>
      <c r="D80" s="222"/>
      <c r="E80" s="222"/>
      <c r="F80" s="222"/>
      <c r="G80" s="222"/>
      <c r="H80" s="222"/>
      <c r="I80" s="222"/>
      <c r="J80" s="222"/>
      <c r="K80" s="222"/>
      <c r="L80" s="222"/>
      <c r="M80" s="222"/>
      <c r="N80" s="222"/>
      <c r="O80" s="222"/>
      <c r="P80" s="157"/>
      <c r="Q80" s="143"/>
    </row>
    <row r="81" spans="2:19" ht="60" customHeight="1" thickBot="1">
      <c r="B81" s="154" t="s">
        <v>177</v>
      </c>
      <c r="C81" s="212" t="s">
        <v>240</v>
      </c>
      <c r="D81" s="213"/>
      <c r="E81" s="213"/>
      <c r="F81" s="213"/>
      <c r="G81" s="213"/>
      <c r="H81" s="213"/>
      <c r="I81" s="213"/>
      <c r="J81" s="213"/>
      <c r="K81" s="213"/>
      <c r="L81" s="213"/>
      <c r="M81" s="213"/>
      <c r="N81" s="213"/>
      <c r="O81" s="221"/>
      <c r="P81" s="150"/>
      <c r="Q81" s="143"/>
      <c r="R81" s="143"/>
      <c r="S81" s="143"/>
    </row>
    <row r="82" spans="2:19" ht="45" customHeight="1" thickBot="1">
      <c r="B82" s="156" t="s">
        <v>237</v>
      </c>
      <c r="C82" s="202" t="s">
        <v>241</v>
      </c>
      <c r="D82" s="203"/>
      <c r="E82" s="203"/>
      <c r="F82" s="203"/>
      <c r="G82" s="203"/>
      <c r="H82" s="203"/>
      <c r="I82" s="203"/>
      <c r="J82" s="203"/>
      <c r="K82" s="203"/>
      <c r="L82" s="203"/>
      <c r="M82" s="203"/>
      <c r="N82" s="203"/>
      <c r="O82" s="214"/>
      <c r="P82" s="150"/>
    </row>
    <row r="83" spans="2:19" ht="15" customHeight="1"/>
    <row r="84" spans="2:19" ht="15" customHeight="1" thickBot="1">
      <c r="B84" s="222" t="s">
        <v>242</v>
      </c>
      <c r="C84" s="222"/>
      <c r="D84" s="222"/>
      <c r="E84" s="222"/>
      <c r="F84" s="222"/>
      <c r="G84" s="222"/>
      <c r="H84" s="222"/>
      <c r="I84" s="222"/>
      <c r="J84" s="222"/>
      <c r="K84" s="222"/>
      <c r="L84" s="222"/>
      <c r="M84" s="222"/>
      <c r="N84" s="222"/>
      <c r="O84" s="222"/>
      <c r="P84" s="157"/>
      <c r="Q84" s="143"/>
    </row>
    <row r="85" spans="2:19" ht="60" customHeight="1" thickBot="1">
      <c r="B85" s="158" t="s">
        <v>177</v>
      </c>
      <c r="C85" s="271" t="s">
        <v>243</v>
      </c>
      <c r="D85" s="219"/>
      <c r="E85" s="219"/>
      <c r="F85" s="219"/>
      <c r="G85" s="219"/>
      <c r="H85" s="219"/>
      <c r="I85" s="219"/>
      <c r="J85" s="219"/>
      <c r="K85" s="219"/>
      <c r="L85" s="219"/>
      <c r="M85" s="219"/>
      <c r="N85" s="219"/>
      <c r="O85" s="220"/>
      <c r="P85" s="150"/>
      <c r="Q85" s="143"/>
      <c r="R85" s="143"/>
      <c r="S85" s="143"/>
    </row>
    <row r="86" spans="2:19" ht="15" customHeight="1"/>
    <row r="87" spans="2:19" ht="15" customHeight="1" thickBot="1">
      <c r="B87" s="222" t="s">
        <v>244</v>
      </c>
      <c r="C87" s="222"/>
      <c r="D87" s="222"/>
      <c r="E87" s="222"/>
      <c r="F87" s="222"/>
      <c r="G87" s="222"/>
      <c r="H87" s="222"/>
      <c r="I87" s="222"/>
      <c r="J87" s="222"/>
      <c r="K87" s="222"/>
      <c r="L87" s="222"/>
      <c r="M87" s="222"/>
      <c r="N87" s="222"/>
      <c r="O87" s="222"/>
      <c r="P87" s="157"/>
      <c r="Q87" s="143"/>
    </row>
    <row r="88" spans="2:19" ht="45" customHeight="1" thickBot="1">
      <c r="B88" s="154" t="s">
        <v>177</v>
      </c>
      <c r="C88" s="212" t="s">
        <v>245</v>
      </c>
      <c r="D88" s="213"/>
      <c r="E88" s="213"/>
      <c r="F88" s="213"/>
      <c r="G88" s="213"/>
      <c r="H88" s="213"/>
      <c r="I88" s="213"/>
      <c r="J88" s="213"/>
      <c r="K88" s="213"/>
      <c r="L88" s="213"/>
      <c r="M88" s="213"/>
      <c r="N88" s="213"/>
      <c r="O88" s="221"/>
      <c r="P88" s="150"/>
      <c r="Q88" s="143"/>
      <c r="R88" s="143"/>
      <c r="S88" s="143"/>
    </row>
    <row r="89" spans="2:19" ht="60" customHeight="1" thickBot="1">
      <c r="B89" s="156" t="s">
        <v>237</v>
      </c>
      <c r="C89" s="202" t="s">
        <v>246</v>
      </c>
      <c r="D89" s="203"/>
      <c r="E89" s="203"/>
      <c r="F89" s="203"/>
      <c r="G89" s="203"/>
      <c r="H89" s="203"/>
      <c r="I89" s="203"/>
      <c r="J89" s="203"/>
      <c r="K89" s="203"/>
      <c r="L89" s="203"/>
      <c r="M89" s="203"/>
      <c r="N89" s="203"/>
      <c r="O89" s="214"/>
      <c r="P89" s="150"/>
    </row>
    <row r="90" spans="2:19" ht="15" customHeight="1"/>
    <row r="91" spans="2:19" ht="15" customHeight="1" thickBot="1">
      <c r="B91" s="222" t="s">
        <v>247</v>
      </c>
      <c r="C91" s="222"/>
      <c r="D91" s="222"/>
      <c r="E91" s="222"/>
      <c r="F91" s="222"/>
      <c r="G91" s="222"/>
      <c r="H91" s="222"/>
      <c r="I91" s="222"/>
      <c r="J91" s="222"/>
      <c r="K91" s="222"/>
      <c r="L91" s="222"/>
      <c r="M91" s="222"/>
      <c r="N91" s="222"/>
      <c r="O91" s="222"/>
      <c r="P91" s="157"/>
      <c r="Q91" s="143"/>
    </row>
    <row r="92" spans="2:19" ht="90" customHeight="1" thickBot="1">
      <c r="B92" s="158" t="s">
        <v>177</v>
      </c>
      <c r="C92" s="271" t="s">
        <v>248</v>
      </c>
      <c r="D92" s="219"/>
      <c r="E92" s="219"/>
      <c r="F92" s="219"/>
      <c r="G92" s="219"/>
      <c r="H92" s="219"/>
      <c r="I92" s="219"/>
      <c r="J92" s="219"/>
      <c r="K92" s="219"/>
      <c r="L92" s="219"/>
      <c r="M92" s="219"/>
      <c r="N92" s="219"/>
      <c r="O92" s="220"/>
      <c r="P92" s="150"/>
      <c r="Q92" s="143"/>
      <c r="R92" s="143"/>
      <c r="S92" s="143"/>
    </row>
    <row r="93" spans="2:19" ht="15" customHeight="1"/>
    <row r="94" spans="2:19" s="167" customFormat="1" ht="30" customHeight="1">
      <c r="B94" s="166" t="s">
        <v>229</v>
      </c>
      <c r="C94" s="299" t="s">
        <v>249</v>
      </c>
      <c r="D94" s="299"/>
      <c r="E94" s="299"/>
      <c r="F94" s="299"/>
      <c r="G94" s="299"/>
      <c r="H94" s="299"/>
      <c r="I94" s="299"/>
      <c r="J94" s="299"/>
      <c r="K94" s="299"/>
      <c r="L94" s="299"/>
      <c r="M94" s="299"/>
      <c r="N94" s="299"/>
      <c r="O94" s="299"/>
      <c r="P94" s="300"/>
    </row>
    <row r="95" spans="2:19" ht="60" customHeight="1">
      <c r="B95" s="296" t="s">
        <v>250</v>
      </c>
      <c r="C95" s="297"/>
      <c r="D95" s="297"/>
      <c r="E95" s="297"/>
      <c r="F95" s="297"/>
      <c r="G95" s="297"/>
      <c r="H95" s="297"/>
      <c r="I95" s="297"/>
      <c r="J95" s="297"/>
      <c r="K95" s="297"/>
      <c r="L95" s="297"/>
      <c r="M95" s="297"/>
      <c r="N95" s="297"/>
      <c r="O95" s="297"/>
      <c r="P95" s="298"/>
    </row>
    <row r="96" spans="2:19" ht="15" customHeight="1"/>
    <row r="97" spans="2:19" ht="15" customHeight="1" thickBot="1">
      <c r="B97" s="222" t="s">
        <v>251</v>
      </c>
      <c r="C97" s="222"/>
      <c r="D97" s="222"/>
      <c r="E97" s="222"/>
      <c r="F97" s="222"/>
      <c r="G97" s="222"/>
      <c r="H97" s="222"/>
      <c r="I97" s="222"/>
      <c r="J97" s="222"/>
      <c r="K97" s="222"/>
      <c r="L97" s="222"/>
      <c r="M97" s="222"/>
      <c r="N97" s="222"/>
      <c r="O97" s="222"/>
      <c r="P97" s="157"/>
      <c r="Q97" s="143"/>
    </row>
    <row r="98" spans="2:19" ht="30" customHeight="1" thickBot="1">
      <c r="B98" s="158" t="s">
        <v>177</v>
      </c>
      <c r="C98" s="271" t="s">
        <v>252</v>
      </c>
      <c r="D98" s="219"/>
      <c r="E98" s="219"/>
      <c r="F98" s="219"/>
      <c r="G98" s="219"/>
      <c r="H98" s="219"/>
      <c r="I98" s="219"/>
      <c r="J98" s="219"/>
      <c r="K98" s="219"/>
      <c r="L98" s="219"/>
      <c r="M98" s="219"/>
      <c r="N98" s="219"/>
      <c r="O98" s="220"/>
      <c r="P98" s="150"/>
      <c r="Q98" s="143"/>
      <c r="R98" s="143"/>
      <c r="S98" s="143"/>
    </row>
    <row r="99" spans="2:19" ht="15" customHeight="1"/>
    <row r="100" spans="2:19" ht="15" customHeight="1" thickBot="1">
      <c r="B100" s="222" t="s">
        <v>253</v>
      </c>
      <c r="C100" s="222"/>
      <c r="D100" s="222"/>
      <c r="E100" s="222"/>
      <c r="F100" s="222"/>
      <c r="G100" s="222"/>
      <c r="H100" s="222"/>
      <c r="I100" s="222"/>
      <c r="J100" s="222"/>
      <c r="K100" s="222"/>
      <c r="L100" s="222"/>
      <c r="M100" s="222"/>
      <c r="N100" s="222"/>
      <c r="O100" s="222"/>
      <c r="P100" s="157"/>
      <c r="Q100" s="143"/>
    </row>
    <row r="101" spans="2:19" ht="30" customHeight="1" thickBot="1">
      <c r="B101" s="158" t="s">
        <v>177</v>
      </c>
      <c r="C101" s="271" t="s">
        <v>254</v>
      </c>
      <c r="D101" s="219"/>
      <c r="E101" s="219"/>
      <c r="F101" s="219"/>
      <c r="G101" s="219"/>
      <c r="H101" s="219"/>
      <c r="I101" s="219"/>
      <c r="J101" s="219"/>
      <c r="K101" s="219"/>
      <c r="L101" s="219"/>
      <c r="M101" s="219"/>
      <c r="N101" s="219"/>
      <c r="O101" s="220"/>
      <c r="P101" s="150"/>
      <c r="Q101" s="143"/>
      <c r="R101" s="143"/>
      <c r="S101" s="143"/>
    </row>
    <row r="102" spans="2:19" ht="15" customHeight="1"/>
    <row r="103" spans="2:19" ht="15" customHeight="1" thickBot="1">
      <c r="B103" s="222" t="s">
        <v>255</v>
      </c>
      <c r="C103" s="222"/>
      <c r="D103" s="222"/>
      <c r="E103" s="222"/>
      <c r="F103" s="222"/>
      <c r="G103" s="222"/>
      <c r="H103" s="222"/>
      <c r="I103" s="222"/>
      <c r="J103" s="222"/>
      <c r="K103" s="222"/>
      <c r="L103" s="222"/>
      <c r="M103" s="222"/>
      <c r="N103" s="222"/>
      <c r="O103" s="222"/>
      <c r="P103" s="157"/>
      <c r="Q103" s="143"/>
    </row>
    <row r="104" spans="2:19" ht="30" customHeight="1" thickBot="1">
      <c r="B104" s="158" t="s">
        <v>177</v>
      </c>
      <c r="C104" s="271" t="s">
        <v>256</v>
      </c>
      <c r="D104" s="219"/>
      <c r="E104" s="219"/>
      <c r="F104" s="219"/>
      <c r="G104" s="219"/>
      <c r="H104" s="219"/>
      <c r="I104" s="219"/>
      <c r="J104" s="219"/>
      <c r="K104" s="219"/>
      <c r="L104" s="219"/>
      <c r="M104" s="219"/>
      <c r="N104" s="219"/>
      <c r="O104" s="220"/>
      <c r="P104" s="150"/>
      <c r="Q104" s="143"/>
      <c r="R104" s="143"/>
      <c r="S104" s="143"/>
    </row>
    <row r="105" spans="2:19" ht="15" customHeight="1"/>
    <row r="106" spans="2:19" ht="15" customHeight="1">
      <c r="B106" s="211" t="s">
        <v>257</v>
      </c>
      <c r="C106" s="211"/>
      <c r="D106" s="211"/>
      <c r="E106" s="211"/>
      <c r="F106" s="211"/>
      <c r="G106" s="211"/>
      <c r="H106" s="211"/>
      <c r="I106" s="211"/>
      <c r="J106" s="211"/>
      <c r="K106" s="211"/>
      <c r="L106" s="211"/>
      <c r="M106" s="211"/>
      <c r="N106" s="211"/>
      <c r="O106" s="211"/>
      <c r="P106" s="143"/>
      <c r="Q106" s="143"/>
    </row>
    <row r="107" spans="2:19" s="151" customFormat="1" ht="20.100000000000001" customHeight="1" thickBot="1">
      <c r="B107" s="270" t="s">
        <v>214</v>
      </c>
      <c r="C107" s="270"/>
      <c r="D107" s="270"/>
      <c r="E107" s="270"/>
      <c r="F107" s="270"/>
      <c r="G107" s="270"/>
      <c r="H107" s="270"/>
      <c r="I107" s="270"/>
      <c r="J107" s="270"/>
      <c r="K107" s="270"/>
      <c r="L107" s="270"/>
      <c r="M107" s="270"/>
      <c r="N107" s="270"/>
      <c r="O107" s="270"/>
      <c r="P107" s="270"/>
    </row>
    <row r="108" spans="2:19" ht="105" customHeight="1" thickBot="1">
      <c r="B108" s="154" t="s">
        <v>177</v>
      </c>
      <c r="C108" s="212" t="s">
        <v>258</v>
      </c>
      <c r="D108" s="213"/>
      <c r="E108" s="213"/>
      <c r="F108" s="213"/>
      <c r="G108" s="213"/>
      <c r="H108" s="213"/>
      <c r="I108" s="213"/>
      <c r="J108" s="213"/>
      <c r="K108" s="213"/>
      <c r="L108" s="213"/>
      <c r="M108" s="213"/>
      <c r="N108" s="213"/>
      <c r="O108" s="221"/>
      <c r="P108" s="150"/>
      <c r="Q108" s="143"/>
      <c r="R108" s="143"/>
      <c r="S108" s="143"/>
    </row>
    <row r="109" spans="2:19" ht="45" customHeight="1" thickBot="1">
      <c r="B109" s="156" t="s">
        <v>237</v>
      </c>
      <c r="C109" s="202" t="s">
        <v>259</v>
      </c>
      <c r="D109" s="203"/>
      <c r="E109" s="203"/>
      <c r="F109" s="203"/>
      <c r="G109" s="203"/>
      <c r="H109" s="203"/>
      <c r="I109" s="203"/>
      <c r="J109" s="203"/>
      <c r="K109" s="203"/>
      <c r="L109" s="203"/>
      <c r="M109" s="203"/>
      <c r="N109" s="203"/>
      <c r="O109" s="214"/>
      <c r="P109" s="150"/>
    </row>
    <row r="110" spans="2:19" ht="8.25" customHeight="1"/>
    <row r="111" spans="2:19" s="151" customFormat="1" ht="20.100000000000001" customHeight="1" thickBot="1">
      <c r="B111" s="270" t="s">
        <v>260</v>
      </c>
      <c r="C111" s="270"/>
      <c r="D111" s="270"/>
      <c r="E111" s="270"/>
      <c r="F111" s="270"/>
      <c r="G111" s="270"/>
      <c r="H111" s="270"/>
      <c r="I111" s="270"/>
      <c r="J111" s="270"/>
      <c r="K111" s="270"/>
      <c r="L111" s="270"/>
      <c r="M111" s="270"/>
      <c r="N111" s="270"/>
      <c r="O111" s="270"/>
      <c r="P111" s="270"/>
    </row>
    <row r="112" spans="2:19" ht="45" customHeight="1" thickBot="1">
      <c r="B112" s="158" t="s">
        <v>177</v>
      </c>
      <c r="C112" s="271" t="s">
        <v>261</v>
      </c>
      <c r="D112" s="219"/>
      <c r="E112" s="219"/>
      <c r="F112" s="219"/>
      <c r="G112" s="219"/>
      <c r="H112" s="219"/>
      <c r="I112" s="219"/>
      <c r="J112" s="219"/>
      <c r="K112" s="219"/>
      <c r="L112" s="219"/>
      <c r="M112" s="219"/>
      <c r="N112" s="219"/>
      <c r="O112" s="220"/>
      <c r="P112" s="150"/>
      <c r="Q112" s="143"/>
      <c r="R112" s="143"/>
      <c r="S112" s="143"/>
    </row>
    <row r="113" spans="2:19" ht="15" customHeight="1"/>
    <row r="114" spans="2:19" ht="15" customHeight="1" thickBot="1">
      <c r="B114" s="222" t="s">
        <v>262</v>
      </c>
      <c r="C114" s="222"/>
      <c r="D114" s="222"/>
      <c r="E114" s="222"/>
      <c r="F114" s="222"/>
      <c r="G114" s="222"/>
      <c r="H114" s="222"/>
      <c r="I114" s="222"/>
      <c r="J114" s="222"/>
      <c r="K114" s="222"/>
      <c r="L114" s="222"/>
      <c r="M114" s="222"/>
      <c r="N114" s="222"/>
      <c r="O114" s="222"/>
      <c r="P114" s="157"/>
      <c r="Q114" s="143"/>
    </row>
    <row r="115" spans="2:19" ht="30" customHeight="1" thickBot="1">
      <c r="B115" s="158" t="s">
        <v>177</v>
      </c>
      <c r="C115" s="271" t="s">
        <v>263</v>
      </c>
      <c r="D115" s="219"/>
      <c r="E115" s="219"/>
      <c r="F115" s="219"/>
      <c r="G115" s="219"/>
      <c r="H115" s="219"/>
      <c r="I115" s="219"/>
      <c r="J115" s="219"/>
      <c r="K115" s="219"/>
      <c r="L115" s="219"/>
      <c r="M115" s="219"/>
      <c r="N115" s="219"/>
      <c r="O115" s="220"/>
      <c r="P115" s="150"/>
      <c r="Q115" s="143"/>
      <c r="R115" s="143"/>
      <c r="S115" s="143"/>
    </row>
    <row r="116" spans="2:19" ht="7.5" customHeight="1"/>
    <row r="117" spans="2:19" s="151" customFormat="1" ht="20.100000000000001" customHeight="1" thickBot="1">
      <c r="B117" s="270" t="s">
        <v>214</v>
      </c>
      <c r="C117" s="270"/>
      <c r="D117" s="270"/>
      <c r="E117" s="270"/>
      <c r="F117" s="270"/>
      <c r="G117" s="270"/>
      <c r="H117" s="270"/>
      <c r="I117" s="270"/>
      <c r="J117" s="270"/>
      <c r="K117" s="270"/>
      <c r="L117" s="270"/>
      <c r="M117" s="270"/>
      <c r="N117" s="270"/>
      <c r="O117" s="270"/>
      <c r="P117" s="270"/>
    </row>
    <row r="118" spans="2:19" ht="60" customHeight="1" thickBot="1">
      <c r="B118" s="154" t="s">
        <v>177</v>
      </c>
      <c r="C118" s="212" t="s">
        <v>264</v>
      </c>
      <c r="D118" s="213"/>
      <c r="E118" s="213"/>
      <c r="F118" s="213"/>
      <c r="G118" s="213"/>
      <c r="H118" s="213"/>
      <c r="I118" s="213"/>
      <c r="J118" s="213"/>
      <c r="K118" s="213"/>
      <c r="L118" s="213"/>
      <c r="M118" s="213"/>
      <c r="N118" s="213"/>
      <c r="O118" s="213"/>
      <c r="P118" s="150"/>
      <c r="Q118" s="143"/>
      <c r="R118" s="143"/>
      <c r="S118" s="143"/>
    </row>
    <row r="119" spans="2:19" ht="45" customHeight="1" thickBot="1">
      <c r="B119" s="168" t="s">
        <v>194</v>
      </c>
      <c r="C119" s="295" t="s">
        <v>265</v>
      </c>
      <c r="D119" s="295"/>
      <c r="E119" s="295"/>
      <c r="F119" s="295"/>
      <c r="G119" s="295"/>
      <c r="H119" s="295"/>
      <c r="I119" s="295"/>
      <c r="J119" s="295"/>
      <c r="K119" s="295"/>
      <c r="L119" s="295"/>
      <c r="M119" s="295"/>
      <c r="N119" s="295"/>
      <c r="O119" s="200"/>
      <c r="P119" s="150"/>
      <c r="Q119" s="143"/>
      <c r="R119" s="143"/>
      <c r="S119" s="143"/>
    </row>
    <row r="120" spans="2:19" ht="15" customHeight="1">
      <c r="B120" s="294" t="s">
        <v>196</v>
      </c>
      <c r="C120" s="223" t="s">
        <v>266</v>
      </c>
      <c r="D120" s="223"/>
      <c r="E120" s="223"/>
      <c r="F120" s="223"/>
      <c r="G120" s="223"/>
      <c r="H120" s="223"/>
      <c r="I120" s="223"/>
      <c r="J120" s="223"/>
      <c r="K120" s="223"/>
      <c r="L120" s="223"/>
      <c r="M120" s="223"/>
      <c r="N120" s="223"/>
      <c r="O120" s="223"/>
      <c r="P120" s="236"/>
      <c r="Q120" s="143"/>
      <c r="R120" s="143"/>
      <c r="S120" s="143"/>
    </row>
    <row r="121" spans="2:19" ht="30" customHeight="1">
      <c r="B121" s="294"/>
      <c r="C121" s="152" t="s">
        <v>216</v>
      </c>
      <c r="D121" s="252" t="s">
        <v>267</v>
      </c>
      <c r="E121" s="252"/>
      <c r="F121" s="252"/>
      <c r="G121" s="252"/>
      <c r="H121" s="252"/>
      <c r="I121" s="252"/>
      <c r="J121" s="252"/>
      <c r="K121" s="252"/>
      <c r="L121" s="252"/>
      <c r="M121" s="252"/>
      <c r="N121" s="252"/>
      <c r="O121" s="253"/>
      <c r="P121" s="245"/>
      <c r="Q121" s="143"/>
      <c r="R121" s="143"/>
      <c r="S121" s="143"/>
    </row>
    <row r="122" spans="2:19" ht="15" customHeight="1" thickBot="1">
      <c r="B122" s="294"/>
      <c r="C122" s="152" t="s">
        <v>222</v>
      </c>
      <c r="D122" s="268" t="s">
        <v>268</v>
      </c>
      <c r="E122" s="268"/>
      <c r="F122" s="268"/>
      <c r="G122" s="268"/>
      <c r="H122" s="268"/>
      <c r="I122" s="268"/>
      <c r="J122" s="268"/>
      <c r="K122" s="268"/>
      <c r="L122" s="268"/>
      <c r="M122" s="268"/>
      <c r="N122" s="268"/>
      <c r="O122" s="269"/>
      <c r="P122" s="237"/>
      <c r="Q122" s="143"/>
      <c r="R122" s="143"/>
      <c r="S122" s="143"/>
    </row>
    <row r="123" spans="2:19" ht="45" customHeight="1" thickBot="1">
      <c r="B123" s="169" t="s">
        <v>270</v>
      </c>
      <c r="C123" s="202" t="s">
        <v>271</v>
      </c>
      <c r="D123" s="203"/>
      <c r="E123" s="203"/>
      <c r="F123" s="203"/>
      <c r="G123" s="203"/>
      <c r="H123" s="203"/>
      <c r="I123" s="203"/>
      <c r="J123" s="203"/>
      <c r="K123" s="203"/>
      <c r="L123" s="203"/>
      <c r="M123" s="203"/>
      <c r="N123" s="203"/>
      <c r="O123" s="203"/>
      <c r="P123" s="150"/>
    </row>
    <row r="124" spans="2:19" ht="15" customHeight="1"/>
    <row r="125" spans="2:19" s="151" customFormat="1" ht="20.100000000000001" customHeight="1" thickBot="1">
      <c r="B125" s="270" t="s">
        <v>260</v>
      </c>
      <c r="C125" s="270"/>
      <c r="D125" s="270"/>
      <c r="E125" s="270"/>
      <c r="F125" s="270"/>
      <c r="G125" s="270"/>
      <c r="H125" s="270"/>
      <c r="I125" s="270"/>
      <c r="J125" s="270"/>
      <c r="K125" s="270"/>
      <c r="L125" s="270"/>
      <c r="M125" s="270"/>
      <c r="N125" s="270"/>
      <c r="O125" s="270"/>
      <c r="P125" s="270"/>
    </row>
    <row r="126" spans="2:19" ht="37.5" customHeight="1" thickBot="1">
      <c r="B126" s="154" t="s">
        <v>177</v>
      </c>
      <c r="C126" s="212" t="s">
        <v>272</v>
      </c>
      <c r="D126" s="213"/>
      <c r="E126" s="213"/>
      <c r="F126" s="213"/>
      <c r="G126" s="213"/>
      <c r="H126" s="213"/>
      <c r="I126" s="213"/>
      <c r="J126" s="213"/>
      <c r="K126" s="213"/>
      <c r="L126" s="213"/>
      <c r="M126" s="213"/>
      <c r="N126" s="213"/>
      <c r="O126" s="213"/>
      <c r="P126" s="150"/>
      <c r="Q126" s="143"/>
      <c r="R126" s="143"/>
      <c r="S126" s="143"/>
    </row>
    <row r="127" spans="2:19" ht="15" customHeight="1">
      <c r="B127" s="294" t="s">
        <v>237</v>
      </c>
      <c r="C127" s="223" t="s">
        <v>273</v>
      </c>
      <c r="D127" s="223"/>
      <c r="E127" s="223"/>
      <c r="F127" s="223"/>
      <c r="G127" s="223"/>
      <c r="H127" s="223"/>
      <c r="I127" s="223"/>
      <c r="J127" s="223"/>
      <c r="K127" s="223"/>
      <c r="L127" s="223"/>
      <c r="M127" s="223"/>
      <c r="N127" s="223"/>
      <c r="O127" s="223"/>
      <c r="P127" s="236"/>
      <c r="Q127" s="143"/>
      <c r="R127" s="143"/>
      <c r="S127" s="143"/>
    </row>
    <row r="128" spans="2:19" ht="27.75" customHeight="1">
      <c r="B128" s="294"/>
      <c r="C128" s="152" t="s">
        <v>216</v>
      </c>
      <c r="D128" s="252" t="s">
        <v>274</v>
      </c>
      <c r="E128" s="252"/>
      <c r="F128" s="252"/>
      <c r="G128" s="252"/>
      <c r="H128" s="252"/>
      <c r="I128" s="252"/>
      <c r="J128" s="252"/>
      <c r="K128" s="252"/>
      <c r="L128" s="252"/>
      <c r="M128" s="252"/>
      <c r="N128" s="252"/>
      <c r="O128" s="253"/>
      <c r="P128" s="245"/>
      <c r="Q128" s="143"/>
      <c r="R128" s="143"/>
      <c r="S128" s="143"/>
    </row>
    <row r="129" spans="2:19" ht="12" customHeight="1" thickBot="1">
      <c r="B129" s="294"/>
      <c r="C129" s="152" t="s">
        <v>222</v>
      </c>
      <c r="D129" s="268" t="s">
        <v>275</v>
      </c>
      <c r="E129" s="268"/>
      <c r="F129" s="268"/>
      <c r="G129" s="268"/>
      <c r="H129" s="268"/>
      <c r="I129" s="268"/>
      <c r="J129" s="268"/>
      <c r="K129" s="268"/>
      <c r="L129" s="268"/>
      <c r="M129" s="268"/>
      <c r="N129" s="268"/>
      <c r="O129" s="269"/>
      <c r="P129" s="237"/>
      <c r="Q129" s="143"/>
      <c r="R129" s="143"/>
      <c r="S129" s="143"/>
    </row>
    <row r="130" spans="2:19" ht="45" customHeight="1" thickBot="1">
      <c r="B130" s="169" t="s">
        <v>277</v>
      </c>
      <c r="C130" s="202" t="s">
        <v>278</v>
      </c>
      <c r="D130" s="203"/>
      <c r="E130" s="203"/>
      <c r="F130" s="203"/>
      <c r="G130" s="203"/>
      <c r="H130" s="203"/>
      <c r="I130" s="203"/>
      <c r="J130" s="203"/>
      <c r="K130" s="203"/>
      <c r="L130" s="203"/>
      <c r="M130" s="203"/>
      <c r="N130" s="203"/>
      <c r="O130" s="203"/>
      <c r="P130" s="150"/>
    </row>
    <row r="131" spans="2:19" ht="15" customHeight="1"/>
    <row r="132" spans="2:19" ht="15" customHeight="1">
      <c r="B132" s="211" t="s">
        <v>279</v>
      </c>
      <c r="C132" s="211"/>
      <c r="D132" s="211"/>
      <c r="E132" s="211"/>
      <c r="F132" s="211"/>
      <c r="G132" s="211"/>
      <c r="H132" s="211"/>
      <c r="I132" s="211"/>
      <c r="J132" s="211"/>
      <c r="K132" s="211"/>
      <c r="L132" s="211"/>
      <c r="M132" s="211"/>
      <c r="N132" s="211"/>
      <c r="O132" s="211"/>
      <c r="P132" s="143"/>
      <c r="Q132" s="143"/>
    </row>
    <row r="133" spans="2:19" s="151" customFormat="1" ht="20.100000000000001" customHeight="1" thickBot="1">
      <c r="B133" s="270" t="s">
        <v>214</v>
      </c>
      <c r="C133" s="270"/>
      <c r="D133" s="270"/>
      <c r="E133" s="270"/>
      <c r="F133" s="270"/>
      <c r="G133" s="270"/>
      <c r="H133" s="270"/>
      <c r="I133" s="270"/>
      <c r="J133" s="270"/>
      <c r="K133" s="270"/>
      <c r="L133" s="270"/>
      <c r="M133" s="270"/>
      <c r="N133" s="270"/>
      <c r="O133" s="270"/>
      <c r="P133" s="270"/>
    </row>
    <row r="134" spans="2:19" ht="60" customHeight="1" thickBot="1">
      <c r="B134" s="158" t="s">
        <v>177</v>
      </c>
      <c r="C134" s="271" t="s">
        <v>280</v>
      </c>
      <c r="D134" s="219"/>
      <c r="E134" s="219"/>
      <c r="F134" s="219"/>
      <c r="G134" s="219"/>
      <c r="H134" s="219"/>
      <c r="I134" s="219"/>
      <c r="J134" s="219"/>
      <c r="K134" s="219"/>
      <c r="L134" s="219"/>
      <c r="M134" s="219"/>
      <c r="N134" s="219"/>
      <c r="O134" s="220"/>
      <c r="P134" s="150"/>
      <c r="Q134" s="143"/>
      <c r="R134" s="143"/>
      <c r="S134" s="143"/>
    </row>
    <row r="135" spans="2:19" ht="15" customHeight="1"/>
    <row r="136" spans="2:19" s="151" customFormat="1" ht="20.100000000000001" customHeight="1" thickBot="1">
      <c r="B136" s="270" t="s">
        <v>260</v>
      </c>
      <c r="C136" s="270"/>
      <c r="D136" s="270"/>
      <c r="E136" s="270"/>
      <c r="F136" s="270"/>
      <c r="G136" s="270"/>
      <c r="H136" s="270"/>
      <c r="I136" s="270"/>
      <c r="J136" s="270"/>
      <c r="K136" s="270"/>
      <c r="L136" s="270"/>
      <c r="M136" s="270"/>
      <c r="N136" s="270"/>
      <c r="O136" s="270"/>
      <c r="P136" s="270"/>
    </row>
    <row r="137" spans="2:19" ht="30" customHeight="1">
      <c r="B137" s="231" t="s">
        <v>177</v>
      </c>
      <c r="C137" s="233" t="s">
        <v>281</v>
      </c>
      <c r="D137" s="234"/>
      <c r="E137" s="234"/>
      <c r="F137" s="234"/>
      <c r="G137" s="234"/>
      <c r="H137" s="234"/>
      <c r="I137" s="234"/>
      <c r="J137" s="234"/>
      <c r="K137" s="234"/>
      <c r="L137" s="234"/>
      <c r="M137" s="234"/>
      <c r="N137" s="234"/>
      <c r="O137" s="235"/>
      <c r="P137" s="236"/>
      <c r="Q137" s="143"/>
      <c r="R137" s="143"/>
      <c r="S137" s="143"/>
    </row>
    <row r="138" spans="2:19" s="167" customFormat="1" ht="15" customHeight="1">
      <c r="B138" s="244"/>
      <c r="C138" s="152" t="s">
        <v>216</v>
      </c>
      <c r="D138" s="252" t="s">
        <v>282</v>
      </c>
      <c r="E138" s="252"/>
      <c r="F138" s="252"/>
      <c r="G138" s="252"/>
      <c r="H138" s="252"/>
      <c r="I138" s="252"/>
      <c r="J138" s="252"/>
      <c r="K138" s="252"/>
      <c r="L138" s="252"/>
      <c r="M138" s="252"/>
      <c r="N138" s="252"/>
      <c r="O138" s="253"/>
      <c r="P138" s="245"/>
    </row>
    <row r="139" spans="2:19" s="167" customFormat="1" ht="15" customHeight="1">
      <c r="B139" s="244"/>
      <c r="C139" s="152" t="s">
        <v>222</v>
      </c>
      <c r="D139" s="252" t="s">
        <v>283</v>
      </c>
      <c r="E139" s="252"/>
      <c r="F139" s="252"/>
      <c r="G139" s="252"/>
      <c r="H139" s="252"/>
      <c r="I139" s="252"/>
      <c r="J139" s="252"/>
      <c r="K139" s="252"/>
      <c r="L139" s="252"/>
      <c r="M139" s="252"/>
      <c r="N139" s="252"/>
      <c r="O139" s="253"/>
      <c r="P139" s="245"/>
    </row>
    <row r="140" spans="2:19" s="167" customFormat="1" ht="15" customHeight="1">
      <c r="B140" s="244"/>
      <c r="C140" s="152"/>
      <c r="D140" s="252" t="s">
        <v>284</v>
      </c>
      <c r="E140" s="252"/>
      <c r="F140" s="252"/>
      <c r="G140" s="252"/>
      <c r="H140" s="252"/>
      <c r="I140" s="252"/>
      <c r="J140" s="252"/>
      <c r="K140" s="252"/>
      <c r="L140" s="252"/>
      <c r="M140" s="252"/>
      <c r="N140" s="252"/>
      <c r="O140" s="253"/>
      <c r="P140" s="245"/>
    </row>
    <row r="141" spans="2:19" s="167" customFormat="1" ht="15" customHeight="1">
      <c r="B141" s="244"/>
      <c r="C141" s="152" t="s">
        <v>285</v>
      </c>
      <c r="D141" s="252" t="s">
        <v>286</v>
      </c>
      <c r="E141" s="252"/>
      <c r="F141" s="252"/>
      <c r="G141" s="252"/>
      <c r="H141" s="252"/>
      <c r="I141" s="252"/>
      <c r="J141" s="252"/>
      <c r="K141" s="252"/>
      <c r="L141" s="252"/>
      <c r="M141" s="252"/>
      <c r="N141" s="252"/>
      <c r="O141" s="253"/>
      <c r="P141" s="245"/>
    </row>
    <row r="142" spans="2:19" s="167" customFormat="1" ht="15" customHeight="1" thickBot="1">
      <c r="B142" s="232"/>
      <c r="C142" s="170" t="s">
        <v>287</v>
      </c>
      <c r="D142" s="255" t="s">
        <v>288</v>
      </c>
      <c r="E142" s="255"/>
      <c r="F142" s="255"/>
      <c r="G142" s="255"/>
      <c r="H142" s="255"/>
      <c r="I142" s="255"/>
      <c r="J142" s="255"/>
      <c r="K142" s="255"/>
      <c r="L142" s="255"/>
      <c r="M142" s="255"/>
      <c r="N142" s="255"/>
      <c r="O142" s="256"/>
      <c r="P142" s="237"/>
    </row>
    <row r="143" spans="2:19" ht="15" customHeight="1"/>
    <row r="144" spans="2:19" ht="15" customHeight="1" thickBot="1">
      <c r="B144" s="222" t="s">
        <v>289</v>
      </c>
      <c r="C144" s="222"/>
      <c r="D144" s="222"/>
      <c r="E144" s="222"/>
      <c r="F144" s="222"/>
      <c r="G144" s="222"/>
      <c r="H144" s="222"/>
      <c r="I144" s="222"/>
      <c r="J144" s="222"/>
      <c r="K144" s="222"/>
      <c r="L144" s="222"/>
      <c r="M144" s="222"/>
      <c r="N144" s="222"/>
      <c r="O144" s="222"/>
      <c r="P144" s="157"/>
      <c r="Q144" s="143"/>
    </row>
    <row r="145" spans="2:19" ht="45" customHeight="1" thickBot="1">
      <c r="B145" s="154" t="s">
        <v>177</v>
      </c>
      <c r="C145" s="212" t="s">
        <v>290</v>
      </c>
      <c r="D145" s="213"/>
      <c r="E145" s="213"/>
      <c r="F145" s="213"/>
      <c r="G145" s="213"/>
      <c r="H145" s="213"/>
      <c r="I145" s="213"/>
      <c r="J145" s="213"/>
      <c r="K145" s="213"/>
      <c r="L145" s="213"/>
      <c r="M145" s="213"/>
      <c r="N145" s="213"/>
      <c r="O145" s="221"/>
      <c r="P145" s="150"/>
      <c r="Q145" s="143"/>
      <c r="R145" s="143"/>
      <c r="S145" s="143"/>
    </row>
    <row r="146" spans="2:19" ht="30" customHeight="1" thickBot="1">
      <c r="B146" s="168" t="s">
        <v>194</v>
      </c>
      <c r="C146" s="200" t="s">
        <v>291</v>
      </c>
      <c r="D146" s="201"/>
      <c r="E146" s="201"/>
      <c r="F146" s="201"/>
      <c r="G146" s="201"/>
      <c r="H146" s="201"/>
      <c r="I146" s="201"/>
      <c r="J146" s="201"/>
      <c r="K146" s="201"/>
      <c r="L146" s="201"/>
      <c r="M146" s="201"/>
      <c r="N146" s="201"/>
      <c r="O146" s="272"/>
      <c r="P146" s="150"/>
      <c r="Q146" s="143"/>
      <c r="R146" s="143"/>
      <c r="S146" s="143"/>
    </row>
    <row r="147" spans="2:19" ht="45" customHeight="1" thickBot="1">
      <c r="B147" s="156" t="s">
        <v>196</v>
      </c>
      <c r="C147" s="202" t="s">
        <v>292</v>
      </c>
      <c r="D147" s="203"/>
      <c r="E147" s="203"/>
      <c r="F147" s="203"/>
      <c r="G147" s="203"/>
      <c r="H147" s="203"/>
      <c r="I147" s="203"/>
      <c r="J147" s="203"/>
      <c r="K147" s="203"/>
      <c r="L147" s="203"/>
      <c r="M147" s="203"/>
      <c r="N147" s="203"/>
      <c r="O147" s="214"/>
      <c r="P147" s="150"/>
    </row>
    <row r="148" spans="2:19" ht="9" customHeight="1"/>
    <row r="149" spans="2:19" s="151" customFormat="1" ht="20.100000000000001" customHeight="1" thickBot="1">
      <c r="B149" s="270" t="s">
        <v>293</v>
      </c>
      <c r="C149" s="270"/>
      <c r="D149" s="270"/>
      <c r="E149" s="270"/>
      <c r="F149" s="270"/>
      <c r="G149" s="270"/>
      <c r="H149" s="270"/>
      <c r="I149" s="270"/>
      <c r="J149" s="270"/>
      <c r="K149" s="270"/>
      <c r="L149" s="270"/>
      <c r="M149" s="270"/>
      <c r="N149" s="270"/>
      <c r="O149" s="270"/>
      <c r="P149" s="270"/>
    </row>
    <row r="150" spans="2:19" ht="60" customHeight="1" thickBot="1">
      <c r="B150" s="158" t="s">
        <v>177</v>
      </c>
      <c r="C150" s="271" t="s">
        <v>294</v>
      </c>
      <c r="D150" s="219"/>
      <c r="E150" s="219"/>
      <c r="F150" s="219"/>
      <c r="G150" s="219"/>
      <c r="H150" s="219"/>
      <c r="I150" s="219"/>
      <c r="J150" s="219"/>
      <c r="K150" s="219"/>
      <c r="L150" s="219"/>
      <c r="M150" s="219"/>
      <c r="N150" s="219"/>
      <c r="O150" s="220"/>
      <c r="P150" s="150"/>
      <c r="Q150" s="143"/>
      <c r="R150" s="143"/>
      <c r="S150" s="143"/>
    </row>
    <row r="151" spans="2:19" ht="15" customHeight="1" thickBot="1"/>
    <row r="152" spans="2:19" ht="60" customHeight="1" thickBot="1">
      <c r="B152" s="215"/>
      <c r="C152" s="216"/>
      <c r="D152" s="217" t="s">
        <v>295</v>
      </c>
      <c r="E152" s="217"/>
      <c r="F152" s="217"/>
      <c r="G152" s="217"/>
      <c r="H152" s="217"/>
      <c r="I152" s="217"/>
      <c r="J152" s="217"/>
      <c r="K152" s="217"/>
      <c r="L152" s="217"/>
      <c r="M152" s="217"/>
      <c r="N152" s="217"/>
      <c r="O152" s="217"/>
      <c r="P152" s="218"/>
    </row>
    <row r="153" spans="2:19" ht="10.5" customHeight="1"/>
    <row r="154" spans="2:19" ht="15" customHeight="1" thickBot="1">
      <c r="B154" s="211" t="s">
        <v>296</v>
      </c>
      <c r="C154" s="211"/>
      <c r="D154" s="211"/>
      <c r="E154" s="211"/>
      <c r="F154" s="211"/>
      <c r="G154" s="211"/>
      <c r="H154" s="211"/>
      <c r="I154" s="211"/>
      <c r="J154" s="211"/>
      <c r="K154" s="211"/>
      <c r="L154" s="211"/>
      <c r="M154" s="211"/>
      <c r="N154" s="211"/>
      <c r="O154" s="211"/>
      <c r="P154" s="143"/>
      <c r="Q154" s="143"/>
    </row>
    <row r="155" spans="2:19" ht="66" customHeight="1">
      <c r="B155" s="231" t="s">
        <v>177</v>
      </c>
      <c r="C155" s="234" t="s">
        <v>297</v>
      </c>
      <c r="D155" s="234"/>
      <c r="E155" s="234"/>
      <c r="F155" s="234"/>
      <c r="G155" s="234"/>
      <c r="H155" s="234"/>
      <c r="I155" s="234"/>
      <c r="J155" s="234"/>
      <c r="K155" s="234"/>
      <c r="L155" s="234"/>
      <c r="M155" s="234"/>
      <c r="N155" s="234"/>
      <c r="O155" s="235"/>
      <c r="P155" s="236"/>
      <c r="Q155" s="143"/>
      <c r="R155" s="143"/>
      <c r="S155" s="143"/>
    </row>
    <row r="156" spans="2:19" ht="30" customHeight="1" thickBot="1">
      <c r="B156" s="267"/>
      <c r="C156" s="171" t="s">
        <v>229</v>
      </c>
      <c r="D156" s="268" t="s">
        <v>298</v>
      </c>
      <c r="E156" s="268"/>
      <c r="F156" s="268"/>
      <c r="G156" s="268"/>
      <c r="H156" s="268"/>
      <c r="I156" s="268"/>
      <c r="J156" s="268"/>
      <c r="K156" s="268"/>
      <c r="L156" s="268"/>
      <c r="M156" s="268"/>
      <c r="N156" s="268"/>
      <c r="O156" s="269"/>
      <c r="P156" s="237"/>
      <c r="Q156" s="143"/>
      <c r="R156" s="143"/>
      <c r="S156" s="143"/>
    </row>
    <row r="157" spans="2:19" ht="68.25" customHeight="1" thickBot="1">
      <c r="B157" s="172" t="s">
        <v>299</v>
      </c>
      <c r="C157" s="290" t="s">
        <v>300</v>
      </c>
      <c r="D157" s="291"/>
      <c r="E157" s="291"/>
      <c r="F157" s="291"/>
      <c r="G157" s="291"/>
      <c r="H157" s="291"/>
      <c r="I157" s="291"/>
      <c r="J157" s="291"/>
      <c r="K157" s="291"/>
      <c r="L157" s="291"/>
      <c r="M157" s="291"/>
      <c r="N157" s="291"/>
      <c r="O157" s="292"/>
      <c r="P157" s="150"/>
      <c r="Q157" s="143"/>
      <c r="R157" s="143"/>
      <c r="S157" s="143"/>
    </row>
    <row r="158" spans="2:19" ht="42" customHeight="1" thickBot="1">
      <c r="B158" s="172" t="s">
        <v>301</v>
      </c>
      <c r="C158" s="290" t="s">
        <v>302</v>
      </c>
      <c r="D158" s="291"/>
      <c r="E158" s="291"/>
      <c r="F158" s="291"/>
      <c r="G158" s="291"/>
      <c r="H158" s="291"/>
      <c r="I158" s="291"/>
      <c r="J158" s="291"/>
      <c r="K158" s="291"/>
      <c r="L158" s="291"/>
      <c r="M158" s="291"/>
      <c r="N158" s="291"/>
      <c r="O158" s="292"/>
      <c r="P158" s="150"/>
      <c r="Q158" s="143"/>
      <c r="R158" s="143"/>
      <c r="S158" s="143"/>
    </row>
    <row r="159" spans="2:19" ht="30" customHeight="1" thickBot="1">
      <c r="B159" s="155" t="s">
        <v>303</v>
      </c>
      <c r="C159" s="200" t="s">
        <v>304</v>
      </c>
      <c r="D159" s="201"/>
      <c r="E159" s="201"/>
      <c r="F159" s="201"/>
      <c r="G159" s="201"/>
      <c r="H159" s="201"/>
      <c r="I159" s="201"/>
      <c r="J159" s="201"/>
      <c r="K159" s="201"/>
      <c r="L159" s="201"/>
      <c r="M159" s="201"/>
      <c r="N159" s="201"/>
      <c r="O159" s="272"/>
      <c r="P159" s="150"/>
      <c r="Q159" s="143"/>
      <c r="R159" s="143"/>
      <c r="S159" s="143"/>
    </row>
    <row r="160" spans="2:19" ht="60" customHeight="1" thickBot="1">
      <c r="B160" s="155" t="s">
        <v>305</v>
      </c>
      <c r="C160" s="200" t="s">
        <v>306</v>
      </c>
      <c r="D160" s="201"/>
      <c r="E160" s="201"/>
      <c r="F160" s="201"/>
      <c r="G160" s="201"/>
      <c r="H160" s="201"/>
      <c r="I160" s="201"/>
      <c r="J160" s="201"/>
      <c r="K160" s="201"/>
      <c r="L160" s="201"/>
      <c r="M160" s="201"/>
      <c r="N160" s="201"/>
      <c r="O160" s="272"/>
      <c r="P160" s="150"/>
      <c r="Q160" s="143"/>
      <c r="R160" s="143"/>
      <c r="S160" s="143"/>
    </row>
    <row r="161" spans="2:19" ht="45" customHeight="1" thickBot="1">
      <c r="B161" s="155" t="s">
        <v>307</v>
      </c>
      <c r="C161" s="200" t="s">
        <v>308</v>
      </c>
      <c r="D161" s="201"/>
      <c r="E161" s="201"/>
      <c r="F161" s="201"/>
      <c r="G161" s="201"/>
      <c r="H161" s="201"/>
      <c r="I161" s="201"/>
      <c r="J161" s="201"/>
      <c r="K161" s="201"/>
      <c r="L161" s="201"/>
      <c r="M161" s="201"/>
      <c r="N161" s="201"/>
      <c r="O161" s="272"/>
      <c r="P161" s="150"/>
      <c r="Q161" s="143"/>
      <c r="R161" s="143"/>
      <c r="S161" s="143"/>
    </row>
    <row r="162" spans="2:19" ht="45" customHeight="1" thickBot="1">
      <c r="B162" s="155" t="s">
        <v>309</v>
      </c>
      <c r="C162" s="200" t="s">
        <v>310</v>
      </c>
      <c r="D162" s="201"/>
      <c r="E162" s="201"/>
      <c r="F162" s="201"/>
      <c r="G162" s="201"/>
      <c r="H162" s="201"/>
      <c r="I162" s="201"/>
      <c r="J162" s="201"/>
      <c r="K162" s="201"/>
      <c r="L162" s="201"/>
      <c r="M162" s="201"/>
      <c r="N162" s="201"/>
      <c r="O162" s="272"/>
      <c r="P162" s="150"/>
      <c r="Q162" s="143"/>
      <c r="R162" s="143"/>
      <c r="S162" s="143"/>
    </row>
    <row r="163" spans="2:19" ht="45" customHeight="1" thickBot="1">
      <c r="B163" s="155" t="s">
        <v>311</v>
      </c>
      <c r="C163" s="293" t="s">
        <v>312</v>
      </c>
      <c r="D163" s="274"/>
      <c r="E163" s="274"/>
      <c r="F163" s="274"/>
      <c r="G163" s="274"/>
      <c r="H163" s="274"/>
      <c r="I163" s="274"/>
      <c r="J163" s="274"/>
      <c r="K163" s="274"/>
      <c r="L163" s="274"/>
      <c r="M163" s="274"/>
      <c r="N163" s="274"/>
      <c r="O163" s="275"/>
      <c r="P163" s="150"/>
      <c r="Q163" s="143"/>
      <c r="R163" s="143"/>
      <c r="S163" s="143"/>
    </row>
    <row r="164" spans="2:19" ht="75" customHeight="1" thickBot="1">
      <c r="B164" s="155" t="s">
        <v>313</v>
      </c>
      <c r="C164" s="200" t="s">
        <v>314</v>
      </c>
      <c r="D164" s="201"/>
      <c r="E164" s="201"/>
      <c r="F164" s="201"/>
      <c r="G164" s="201"/>
      <c r="H164" s="201"/>
      <c r="I164" s="201"/>
      <c r="J164" s="201"/>
      <c r="K164" s="201"/>
      <c r="L164" s="201"/>
      <c r="M164" s="201"/>
      <c r="N164" s="201"/>
      <c r="O164" s="272"/>
      <c r="P164" s="150"/>
      <c r="Q164" s="143"/>
      <c r="R164" s="143"/>
      <c r="S164" s="143"/>
    </row>
    <row r="165" spans="2:19" ht="45" customHeight="1" thickBot="1">
      <c r="B165" s="156" t="s">
        <v>315</v>
      </c>
      <c r="C165" s="202" t="s">
        <v>316</v>
      </c>
      <c r="D165" s="203"/>
      <c r="E165" s="203"/>
      <c r="F165" s="203"/>
      <c r="G165" s="203"/>
      <c r="H165" s="203"/>
      <c r="I165" s="203"/>
      <c r="J165" s="203"/>
      <c r="K165" s="203"/>
      <c r="L165" s="203"/>
      <c r="M165" s="203"/>
      <c r="N165" s="203"/>
      <c r="O165" s="214"/>
      <c r="P165" s="150"/>
    </row>
    <row r="166" spans="2:19" ht="15" customHeight="1"/>
    <row r="167" spans="2:19" ht="15" customHeight="1" thickBot="1">
      <c r="B167" s="222" t="s">
        <v>317</v>
      </c>
      <c r="C167" s="222"/>
      <c r="D167" s="222"/>
      <c r="E167" s="222"/>
      <c r="F167" s="222"/>
      <c r="G167" s="222"/>
      <c r="H167" s="222"/>
      <c r="I167" s="222"/>
      <c r="J167" s="222"/>
      <c r="K167" s="222"/>
      <c r="L167" s="222"/>
      <c r="M167" s="222"/>
      <c r="N167" s="222"/>
      <c r="O167" s="222"/>
      <c r="P167" s="157"/>
      <c r="Q167" s="143"/>
    </row>
    <row r="168" spans="2:19" ht="67.5" customHeight="1" thickBot="1">
      <c r="B168" s="154" t="s">
        <v>177</v>
      </c>
      <c r="C168" s="212" t="s">
        <v>318</v>
      </c>
      <c r="D168" s="213"/>
      <c r="E168" s="213"/>
      <c r="F168" s="213"/>
      <c r="G168" s="213"/>
      <c r="H168" s="213"/>
      <c r="I168" s="213"/>
      <c r="J168" s="213"/>
      <c r="K168" s="213"/>
      <c r="L168" s="213"/>
      <c r="M168" s="213"/>
      <c r="N168" s="213"/>
      <c r="O168" s="221"/>
      <c r="P168" s="150"/>
      <c r="Q168" s="143"/>
      <c r="R168" s="143"/>
      <c r="S168" s="143"/>
    </row>
    <row r="169" spans="2:19" ht="51.75" customHeight="1" thickBot="1">
      <c r="B169" s="172" t="s">
        <v>299</v>
      </c>
      <c r="C169" s="200" t="s">
        <v>319</v>
      </c>
      <c r="D169" s="201"/>
      <c r="E169" s="201"/>
      <c r="F169" s="201"/>
      <c r="G169" s="201"/>
      <c r="H169" s="201"/>
      <c r="I169" s="201"/>
      <c r="J169" s="201"/>
      <c r="K169" s="201"/>
      <c r="L169" s="201"/>
      <c r="M169" s="201"/>
      <c r="N169" s="201"/>
      <c r="O169" s="272"/>
      <c r="P169" s="150"/>
      <c r="Q169" s="143"/>
      <c r="R169" s="143"/>
      <c r="S169" s="143"/>
    </row>
    <row r="170" spans="2:19" ht="42.75" customHeight="1" thickBot="1">
      <c r="B170" s="155" t="s">
        <v>301</v>
      </c>
      <c r="C170" s="290" t="s">
        <v>302</v>
      </c>
      <c r="D170" s="291"/>
      <c r="E170" s="291"/>
      <c r="F170" s="291"/>
      <c r="G170" s="291"/>
      <c r="H170" s="291"/>
      <c r="I170" s="291"/>
      <c r="J170" s="291"/>
      <c r="K170" s="291"/>
      <c r="L170" s="291"/>
      <c r="M170" s="291"/>
      <c r="N170" s="291"/>
      <c r="O170" s="292"/>
      <c r="P170" s="150"/>
      <c r="Q170" s="143"/>
      <c r="R170" s="143"/>
      <c r="S170" s="143"/>
    </row>
    <row r="171" spans="2:19" ht="30" customHeight="1" thickBot="1">
      <c r="B171" s="155" t="s">
        <v>270</v>
      </c>
      <c r="C171" s="200" t="s">
        <v>320</v>
      </c>
      <c r="D171" s="201"/>
      <c r="E171" s="201"/>
      <c r="F171" s="201"/>
      <c r="G171" s="201"/>
      <c r="H171" s="201"/>
      <c r="I171" s="201"/>
      <c r="J171" s="201"/>
      <c r="K171" s="201"/>
      <c r="L171" s="201"/>
      <c r="M171" s="201"/>
      <c r="N171" s="201"/>
      <c r="O171" s="272"/>
      <c r="P171" s="150"/>
      <c r="Q171" s="143"/>
      <c r="R171" s="143"/>
      <c r="S171" s="143"/>
    </row>
    <row r="172" spans="2:19" ht="65.25" customHeight="1" thickBot="1">
      <c r="B172" s="155" t="s">
        <v>321</v>
      </c>
      <c r="C172" s="200" t="s">
        <v>322</v>
      </c>
      <c r="D172" s="201"/>
      <c r="E172" s="201"/>
      <c r="F172" s="201"/>
      <c r="G172" s="201"/>
      <c r="H172" s="201"/>
      <c r="I172" s="201"/>
      <c r="J172" s="201"/>
      <c r="K172" s="201"/>
      <c r="L172" s="201"/>
      <c r="M172" s="201"/>
      <c r="N172" s="201"/>
      <c r="O172" s="272"/>
      <c r="P172" s="150"/>
      <c r="Q172" s="143"/>
      <c r="R172" s="143"/>
      <c r="S172" s="143"/>
    </row>
    <row r="173" spans="2:19" ht="49.5" customHeight="1" thickBot="1">
      <c r="B173" s="155" t="s">
        <v>324</v>
      </c>
      <c r="C173" s="200" t="s">
        <v>325</v>
      </c>
      <c r="D173" s="201"/>
      <c r="E173" s="201"/>
      <c r="F173" s="201"/>
      <c r="G173" s="201"/>
      <c r="H173" s="201"/>
      <c r="I173" s="201"/>
      <c r="J173" s="201"/>
      <c r="K173" s="201"/>
      <c r="L173" s="201"/>
      <c r="M173" s="201"/>
      <c r="N173" s="201"/>
      <c r="O173" s="272"/>
      <c r="P173" s="150"/>
      <c r="Q173" s="143"/>
      <c r="R173" s="143"/>
      <c r="S173" s="143"/>
    </row>
    <row r="174" spans="2:19" ht="45.75" customHeight="1" thickBot="1">
      <c r="B174" s="173" t="s">
        <v>309</v>
      </c>
      <c r="C174" s="200" t="s">
        <v>326</v>
      </c>
      <c r="D174" s="201"/>
      <c r="E174" s="201"/>
      <c r="F174" s="201"/>
      <c r="G174" s="201"/>
      <c r="H174" s="201"/>
      <c r="I174" s="201"/>
      <c r="J174" s="201"/>
      <c r="K174" s="201"/>
      <c r="L174" s="201"/>
      <c r="M174" s="201"/>
      <c r="N174" s="201"/>
      <c r="O174" s="272"/>
      <c r="P174" s="150"/>
      <c r="Q174" s="143"/>
      <c r="R174" s="143"/>
      <c r="S174" s="143"/>
    </row>
    <row r="175" spans="2:19" ht="38.25" customHeight="1" thickBot="1">
      <c r="B175" s="173" t="s">
        <v>311</v>
      </c>
      <c r="C175" s="200" t="s">
        <v>312</v>
      </c>
      <c r="D175" s="201"/>
      <c r="E175" s="201"/>
      <c r="F175" s="201"/>
      <c r="G175" s="201"/>
      <c r="H175" s="201"/>
      <c r="I175" s="201"/>
      <c r="J175" s="201"/>
      <c r="K175" s="201"/>
      <c r="L175" s="201"/>
      <c r="M175" s="201"/>
      <c r="N175" s="201"/>
      <c r="O175" s="272"/>
      <c r="P175" s="150"/>
      <c r="Q175" s="143"/>
      <c r="R175" s="143"/>
      <c r="S175" s="143"/>
    </row>
    <row r="176" spans="2:19" ht="39" customHeight="1" thickBot="1">
      <c r="B176" s="156" t="s">
        <v>327</v>
      </c>
      <c r="C176" s="202" t="s">
        <v>328</v>
      </c>
      <c r="D176" s="203"/>
      <c r="E176" s="203"/>
      <c r="F176" s="203"/>
      <c r="G176" s="203"/>
      <c r="H176" s="203"/>
      <c r="I176" s="203"/>
      <c r="J176" s="203"/>
      <c r="K176" s="203"/>
      <c r="L176" s="203"/>
      <c r="M176" s="203"/>
      <c r="N176" s="203"/>
      <c r="O176" s="214"/>
      <c r="P176" s="150"/>
    </row>
    <row r="177" spans="2:19" ht="15" customHeight="1"/>
    <row r="178" spans="2:19" ht="15" customHeight="1" thickBot="1">
      <c r="B178" s="211" t="s">
        <v>329</v>
      </c>
      <c r="C178" s="211"/>
      <c r="D178" s="211"/>
      <c r="E178" s="211"/>
      <c r="F178" s="211"/>
      <c r="G178" s="211"/>
      <c r="H178" s="211"/>
      <c r="I178" s="211"/>
      <c r="J178" s="211"/>
      <c r="K178" s="211"/>
      <c r="L178" s="211"/>
      <c r="M178" s="211"/>
      <c r="N178" s="211"/>
      <c r="O178" s="211"/>
      <c r="P178" s="143"/>
      <c r="Q178" s="143"/>
    </row>
    <row r="179" spans="2:19" ht="72.75" customHeight="1" thickBot="1">
      <c r="B179" s="154" t="s">
        <v>177</v>
      </c>
      <c r="C179" s="212" t="s">
        <v>330</v>
      </c>
      <c r="D179" s="213"/>
      <c r="E179" s="213"/>
      <c r="F179" s="213"/>
      <c r="G179" s="213"/>
      <c r="H179" s="213"/>
      <c r="I179" s="213"/>
      <c r="J179" s="213"/>
      <c r="K179" s="213"/>
      <c r="L179" s="213"/>
      <c r="M179" s="213"/>
      <c r="N179" s="213"/>
      <c r="O179" s="221"/>
      <c r="P179" s="150"/>
      <c r="Q179" s="143"/>
      <c r="R179" s="143"/>
      <c r="S179" s="143"/>
    </row>
    <row r="180" spans="2:19" ht="60" customHeight="1" thickBot="1">
      <c r="B180" s="155" t="s">
        <v>194</v>
      </c>
      <c r="C180" s="200" t="s">
        <v>331</v>
      </c>
      <c r="D180" s="201"/>
      <c r="E180" s="201"/>
      <c r="F180" s="201"/>
      <c r="G180" s="201"/>
      <c r="H180" s="201"/>
      <c r="I180" s="201"/>
      <c r="J180" s="201"/>
      <c r="K180" s="201"/>
      <c r="L180" s="201"/>
      <c r="M180" s="201"/>
      <c r="N180" s="201"/>
      <c r="O180" s="272"/>
      <c r="P180" s="150"/>
      <c r="Q180" s="143"/>
      <c r="R180" s="143"/>
      <c r="S180" s="143"/>
    </row>
    <row r="181" spans="2:19" ht="30" customHeight="1" thickBot="1">
      <c r="B181" s="155" t="s">
        <v>196</v>
      </c>
      <c r="C181" s="200" t="s">
        <v>332</v>
      </c>
      <c r="D181" s="201"/>
      <c r="E181" s="201"/>
      <c r="F181" s="201"/>
      <c r="G181" s="201"/>
      <c r="H181" s="201"/>
      <c r="I181" s="201"/>
      <c r="J181" s="201"/>
      <c r="K181" s="201"/>
      <c r="L181" s="201"/>
      <c r="M181" s="201"/>
      <c r="N181" s="201"/>
      <c r="O181" s="272"/>
      <c r="P181" s="150"/>
      <c r="Q181" s="143"/>
      <c r="R181" s="143"/>
      <c r="S181" s="143"/>
    </row>
    <row r="182" spans="2:19" ht="31.5" customHeight="1" thickBot="1">
      <c r="B182" s="155" t="s">
        <v>198</v>
      </c>
      <c r="C182" s="200" t="s">
        <v>333</v>
      </c>
      <c r="D182" s="201"/>
      <c r="E182" s="201"/>
      <c r="F182" s="201"/>
      <c r="G182" s="201"/>
      <c r="H182" s="201"/>
      <c r="I182" s="201"/>
      <c r="J182" s="201"/>
      <c r="K182" s="201"/>
      <c r="L182" s="201"/>
      <c r="M182" s="201"/>
      <c r="N182" s="201"/>
      <c r="O182" s="272"/>
      <c r="P182" s="150"/>
      <c r="Q182" s="143"/>
      <c r="R182" s="143"/>
      <c r="S182" s="143"/>
    </row>
    <row r="183" spans="2:19" ht="34.5" customHeight="1" thickBot="1">
      <c r="B183" s="155" t="s">
        <v>321</v>
      </c>
      <c r="C183" s="200" t="s">
        <v>334</v>
      </c>
      <c r="D183" s="201"/>
      <c r="E183" s="201"/>
      <c r="F183" s="201"/>
      <c r="G183" s="201"/>
      <c r="H183" s="201"/>
      <c r="I183" s="201"/>
      <c r="J183" s="201"/>
      <c r="K183" s="201"/>
      <c r="L183" s="201"/>
      <c r="M183" s="201"/>
      <c r="N183" s="201"/>
      <c r="O183" s="272"/>
      <c r="P183" s="150"/>
    </row>
    <row r="184" spans="2:19" ht="30" customHeight="1" thickBot="1">
      <c r="B184" s="155" t="s">
        <v>335</v>
      </c>
      <c r="C184" s="200" t="s">
        <v>336</v>
      </c>
      <c r="D184" s="201"/>
      <c r="E184" s="201"/>
      <c r="F184" s="201"/>
      <c r="G184" s="201"/>
      <c r="H184" s="201"/>
      <c r="I184" s="201"/>
      <c r="J184" s="201"/>
      <c r="K184" s="201"/>
      <c r="L184" s="201"/>
      <c r="M184" s="201"/>
      <c r="N184" s="201"/>
      <c r="O184" s="272"/>
      <c r="P184" s="150"/>
      <c r="Q184" s="143"/>
      <c r="R184" s="143"/>
      <c r="S184" s="143"/>
    </row>
    <row r="185" spans="2:19" ht="23.25" customHeight="1" thickBot="1">
      <c r="B185" s="155" t="s">
        <v>337</v>
      </c>
      <c r="C185" s="200" t="s">
        <v>338</v>
      </c>
      <c r="D185" s="201"/>
      <c r="E185" s="201"/>
      <c r="F185" s="201"/>
      <c r="G185" s="201"/>
      <c r="H185" s="201"/>
      <c r="I185" s="201"/>
      <c r="J185" s="201"/>
      <c r="K185" s="201"/>
      <c r="L185" s="201"/>
      <c r="M185" s="201"/>
      <c r="N185" s="201"/>
      <c r="O185" s="272"/>
      <c r="P185" s="150"/>
      <c r="Q185" s="143"/>
      <c r="R185" s="143"/>
      <c r="S185" s="143"/>
    </row>
    <row r="186" spans="2:19" ht="45" customHeight="1" thickBot="1">
      <c r="B186" s="155" t="s">
        <v>339</v>
      </c>
      <c r="C186" s="200" t="s">
        <v>340</v>
      </c>
      <c r="D186" s="201"/>
      <c r="E186" s="201"/>
      <c r="F186" s="201"/>
      <c r="G186" s="201"/>
      <c r="H186" s="201"/>
      <c r="I186" s="201"/>
      <c r="J186" s="201"/>
      <c r="K186" s="201"/>
      <c r="L186" s="201"/>
      <c r="M186" s="201"/>
      <c r="N186" s="201"/>
      <c r="O186" s="272"/>
      <c r="P186" s="150"/>
      <c r="Q186" s="143"/>
      <c r="R186" s="143"/>
      <c r="S186" s="143"/>
    </row>
    <row r="187" spans="2:19" ht="38.25" customHeight="1" thickBot="1">
      <c r="B187" s="155" t="s">
        <v>341</v>
      </c>
      <c r="C187" s="200" t="s">
        <v>342</v>
      </c>
      <c r="D187" s="201"/>
      <c r="E187" s="201"/>
      <c r="F187" s="201"/>
      <c r="G187" s="201"/>
      <c r="H187" s="201"/>
      <c r="I187" s="201"/>
      <c r="J187" s="201"/>
      <c r="K187" s="201"/>
      <c r="L187" s="201"/>
      <c r="M187" s="201"/>
      <c r="N187" s="201"/>
      <c r="O187" s="272"/>
      <c r="P187" s="150"/>
      <c r="Q187" s="143"/>
      <c r="R187" s="143"/>
      <c r="S187" s="143"/>
    </row>
    <row r="188" spans="2:19" ht="21" customHeight="1" thickBot="1">
      <c r="B188" s="156" t="s">
        <v>343</v>
      </c>
      <c r="C188" s="202" t="s">
        <v>344</v>
      </c>
      <c r="D188" s="203"/>
      <c r="E188" s="203"/>
      <c r="F188" s="203"/>
      <c r="G188" s="203"/>
      <c r="H188" s="203"/>
      <c r="I188" s="203"/>
      <c r="J188" s="203"/>
      <c r="K188" s="203"/>
      <c r="L188" s="203"/>
      <c r="M188" s="203"/>
      <c r="N188" s="203"/>
      <c r="O188" s="214"/>
      <c r="P188" s="150"/>
    </row>
    <row r="189" spans="2:19" ht="15" customHeight="1" thickBot="1">
      <c r="B189" s="211" t="s">
        <v>345</v>
      </c>
      <c r="C189" s="211"/>
      <c r="D189" s="211"/>
      <c r="E189" s="211"/>
      <c r="F189" s="211"/>
      <c r="G189" s="211"/>
      <c r="H189" s="211"/>
      <c r="I189" s="211"/>
      <c r="J189" s="211"/>
      <c r="K189" s="211"/>
      <c r="L189" s="211"/>
      <c r="M189" s="211"/>
      <c r="N189" s="211"/>
      <c r="O189" s="211"/>
      <c r="P189" s="143"/>
      <c r="Q189" s="143"/>
    </row>
    <row r="190" spans="2:19" ht="60" customHeight="1" thickBot="1">
      <c r="B190" s="154" t="s">
        <v>177</v>
      </c>
      <c r="C190" s="212" t="s">
        <v>346</v>
      </c>
      <c r="D190" s="213"/>
      <c r="E190" s="213"/>
      <c r="F190" s="213"/>
      <c r="G190" s="213"/>
      <c r="H190" s="213"/>
      <c r="I190" s="213"/>
      <c r="J190" s="213"/>
      <c r="K190" s="213"/>
      <c r="L190" s="213"/>
      <c r="M190" s="213"/>
      <c r="N190" s="213"/>
      <c r="O190" s="221"/>
      <c r="P190" s="150"/>
      <c r="Q190" s="143"/>
      <c r="R190" s="143"/>
      <c r="S190" s="143"/>
    </row>
    <row r="191" spans="2:19" ht="60" customHeight="1" thickBot="1">
      <c r="B191" s="155" t="s">
        <v>194</v>
      </c>
      <c r="C191" s="200" t="s">
        <v>331</v>
      </c>
      <c r="D191" s="201"/>
      <c r="E191" s="201"/>
      <c r="F191" s="201"/>
      <c r="G191" s="201"/>
      <c r="H191" s="201"/>
      <c r="I191" s="201"/>
      <c r="J191" s="201"/>
      <c r="K191" s="201"/>
      <c r="L191" s="201"/>
      <c r="M191" s="201"/>
      <c r="N191" s="201"/>
      <c r="O191" s="272"/>
      <c r="P191" s="150"/>
      <c r="Q191" s="143"/>
      <c r="R191" s="143"/>
      <c r="S191" s="143"/>
    </row>
    <row r="192" spans="2:19" ht="30" customHeight="1" thickBot="1">
      <c r="B192" s="155" t="s">
        <v>196</v>
      </c>
      <c r="C192" s="200" t="s">
        <v>347</v>
      </c>
      <c r="D192" s="201"/>
      <c r="E192" s="201"/>
      <c r="F192" s="201"/>
      <c r="G192" s="201"/>
      <c r="H192" s="201"/>
      <c r="I192" s="201"/>
      <c r="J192" s="201"/>
      <c r="K192" s="201"/>
      <c r="L192" s="201"/>
      <c r="M192" s="201"/>
      <c r="N192" s="201"/>
      <c r="O192" s="272"/>
      <c r="P192" s="150"/>
      <c r="Q192" s="143"/>
      <c r="R192" s="143"/>
      <c r="S192" s="143"/>
    </row>
    <row r="193" spans="2:19" ht="36" customHeight="1" thickBot="1">
      <c r="B193" s="155" t="s">
        <v>198</v>
      </c>
      <c r="C193" s="200" t="s">
        <v>348</v>
      </c>
      <c r="D193" s="201"/>
      <c r="E193" s="201"/>
      <c r="F193" s="201"/>
      <c r="G193" s="201"/>
      <c r="H193" s="201"/>
      <c r="I193" s="201"/>
      <c r="J193" s="201"/>
      <c r="K193" s="201"/>
      <c r="L193" s="201"/>
      <c r="M193" s="201"/>
      <c r="N193" s="201"/>
      <c r="O193" s="272"/>
      <c r="P193" s="150"/>
      <c r="Q193" s="143"/>
      <c r="R193" s="143"/>
      <c r="S193" s="143"/>
    </row>
    <row r="194" spans="2:19" ht="34.5" customHeight="1" thickBot="1">
      <c r="B194" s="155" t="s">
        <v>321</v>
      </c>
      <c r="C194" s="200" t="s">
        <v>349</v>
      </c>
      <c r="D194" s="201"/>
      <c r="E194" s="201"/>
      <c r="F194" s="201"/>
      <c r="G194" s="201"/>
      <c r="H194" s="201"/>
      <c r="I194" s="201"/>
      <c r="J194" s="201"/>
      <c r="K194" s="201"/>
      <c r="L194" s="201"/>
      <c r="M194" s="201"/>
      <c r="N194" s="201"/>
      <c r="O194" s="272"/>
      <c r="P194" s="150"/>
    </row>
    <row r="195" spans="2:19" ht="32.25" customHeight="1" thickBot="1">
      <c r="B195" s="155" t="s">
        <v>323</v>
      </c>
      <c r="C195" s="200" t="s">
        <v>350</v>
      </c>
      <c r="D195" s="201"/>
      <c r="E195" s="201"/>
      <c r="F195" s="201"/>
      <c r="G195" s="201"/>
      <c r="H195" s="201"/>
      <c r="I195" s="201"/>
      <c r="J195" s="201"/>
      <c r="K195" s="201"/>
      <c r="L195" s="201"/>
      <c r="M195" s="201"/>
      <c r="N195" s="201"/>
      <c r="O195" s="272"/>
      <c r="P195" s="150"/>
    </row>
    <row r="196" spans="2:19" ht="47.25" customHeight="1" thickBot="1">
      <c r="B196" s="169" t="s">
        <v>351</v>
      </c>
      <c r="C196" s="238" t="s">
        <v>352</v>
      </c>
      <c r="D196" s="225"/>
      <c r="E196" s="225"/>
      <c r="F196" s="225"/>
      <c r="G196" s="225"/>
      <c r="H196" s="225"/>
      <c r="I196" s="225"/>
      <c r="J196" s="225"/>
      <c r="K196" s="225"/>
      <c r="L196" s="225"/>
      <c r="M196" s="225"/>
      <c r="N196" s="225"/>
      <c r="O196" s="226"/>
      <c r="P196" s="150"/>
      <c r="Q196" s="143"/>
      <c r="R196" s="143"/>
      <c r="S196" s="143"/>
    </row>
    <row r="197" spans="2:19" ht="15" customHeight="1"/>
    <row r="198" spans="2:19" ht="15" customHeight="1" thickBot="1">
      <c r="B198" s="211" t="s">
        <v>353</v>
      </c>
      <c r="C198" s="211"/>
      <c r="D198" s="211"/>
      <c r="E198" s="211"/>
      <c r="F198" s="211"/>
      <c r="G198" s="211"/>
      <c r="H198" s="211"/>
      <c r="I198" s="211"/>
      <c r="J198" s="211"/>
      <c r="K198" s="211"/>
      <c r="L198" s="211"/>
      <c r="M198" s="211"/>
      <c r="N198" s="211"/>
      <c r="O198" s="211"/>
      <c r="P198" s="143"/>
      <c r="Q198" s="143"/>
    </row>
    <row r="199" spans="2:19" ht="45" customHeight="1">
      <c r="B199" s="231" t="s">
        <v>177</v>
      </c>
      <c r="C199" s="233" t="s">
        <v>354</v>
      </c>
      <c r="D199" s="234"/>
      <c r="E199" s="234"/>
      <c r="F199" s="234"/>
      <c r="G199" s="234"/>
      <c r="H199" s="234"/>
      <c r="I199" s="234"/>
      <c r="J199" s="234"/>
      <c r="K199" s="234"/>
      <c r="L199" s="234"/>
      <c r="M199" s="234"/>
      <c r="N199" s="234"/>
      <c r="O199" s="235"/>
      <c r="P199" s="236"/>
      <c r="Q199" s="143"/>
      <c r="R199" s="143"/>
      <c r="S199" s="143"/>
    </row>
    <row r="200" spans="2:19" s="167" customFormat="1" ht="43.5" customHeight="1">
      <c r="B200" s="244"/>
      <c r="C200" s="152" t="s">
        <v>216</v>
      </c>
      <c r="D200" s="252" t="s">
        <v>355</v>
      </c>
      <c r="E200" s="252"/>
      <c r="F200" s="252"/>
      <c r="G200" s="252"/>
      <c r="H200" s="252"/>
      <c r="I200" s="252"/>
      <c r="J200" s="252"/>
      <c r="K200" s="252"/>
      <c r="L200" s="252"/>
      <c r="M200" s="252"/>
      <c r="N200" s="252"/>
      <c r="O200" s="253"/>
      <c r="P200" s="245"/>
    </row>
    <row r="201" spans="2:19" s="167" customFormat="1" ht="15" customHeight="1" thickBot="1">
      <c r="B201" s="232"/>
      <c r="C201" s="170" t="s">
        <v>222</v>
      </c>
      <c r="D201" s="255" t="s">
        <v>356</v>
      </c>
      <c r="E201" s="255"/>
      <c r="F201" s="255"/>
      <c r="G201" s="255"/>
      <c r="H201" s="255"/>
      <c r="I201" s="255"/>
      <c r="J201" s="255"/>
      <c r="K201" s="255"/>
      <c r="L201" s="255"/>
      <c r="M201" s="255"/>
      <c r="N201" s="255"/>
      <c r="O201" s="256"/>
      <c r="P201" s="237"/>
    </row>
    <row r="202" spans="2:19" ht="15" customHeight="1"/>
    <row r="203" spans="2:19" ht="15" customHeight="1" thickBot="1">
      <c r="B203" s="222" t="s">
        <v>357</v>
      </c>
      <c r="C203" s="222"/>
      <c r="D203" s="222"/>
      <c r="E203" s="222"/>
      <c r="F203" s="222"/>
      <c r="G203" s="222"/>
      <c r="H203" s="222"/>
      <c r="I203" s="222"/>
      <c r="J203" s="222"/>
      <c r="K203" s="222"/>
      <c r="L203" s="222"/>
      <c r="M203" s="222"/>
      <c r="N203" s="222"/>
      <c r="O203" s="222"/>
      <c r="P203" s="157"/>
      <c r="Q203" s="143"/>
    </row>
    <row r="204" spans="2:19" ht="60" customHeight="1" thickBot="1">
      <c r="B204" s="154" t="s">
        <v>177</v>
      </c>
      <c r="C204" s="212" t="s">
        <v>358</v>
      </c>
      <c r="D204" s="213"/>
      <c r="E204" s="213"/>
      <c r="F204" s="213"/>
      <c r="G204" s="213"/>
      <c r="H204" s="213"/>
      <c r="I204" s="213"/>
      <c r="J204" s="213"/>
      <c r="K204" s="213"/>
      <c r="L204" s="213"/>
      <c r="M204" s="213"/>
      <c r="N204" s="213"/>
      <c r="O204" s="221"/>
      <c r="P204" s="150"/>
      <c r="Q204" s="143"/>
      <c r="R204" s="143"/>
      <c r="S204" s="143"/>
    </row>
    <row r="205" spans="2:19" ht="45" customHeight="1" thickBot="1">
      <c r="B205" s="156" t="s">
        <v>237</v>
      </c>
      <c r="C205" s="202" t="s">
        <v>359</v>
      </c>
      <c r="D205" s="203"/>
      <c r="E205" s="203"/>
      <c r="F205" s="203"/>
      <c r="G205" s="203"/>
      <c r="H205" s="203"/>
      <c r="I205" s="203"/>
      <c r="J205" s="203"/>
      <c r="K205" s="203"/>
      <c r="L205" s="203"/>
      <c r="M205" s="203"/>
      <c r="N205" s="203"/>
      <c r="O205" s="214"/>
      <c r="P205" s="150"/>
    </row>
    <row r="206" spans="2:19" ht="15" customHeight="1"/>
    <row r="207" spans="2:19" ht="15" customHeight="1" thickBot="1">
      <c r="B207" s="211" t="s">
        <v>360</v>
      </c>
      <c r="C207" s="211"/>
      <c r="D207" s="211"/>
      <c r="E207" s="211"/>
      <c r="F207" s="211"/>
      <c r="G207" s="211"/>
      <c r="H207" s="211"/>
      <c r="I207" s="211"/>
      <c r="J207" s="211"/>
      <c r="K207" s="211"/>
      <c r="L207" s="211"/>
      <c r="M207" s="211"/>
      <c r="N207" s="211"/>
      <c r="O207" s="211"/>
      <c r="P207" s="143"/>
      <c r="Q207" s="143"/>
    </row>
    <row r="208" spans="2:19" ht="30" customHeight="1">
      <c r="B208" s="231" t="s">
        <v>177</v>
      </c>
      <c r="C208" s="233" t="s">
        <v>361</v>
      </c>
      <c r="D208" s="234"/>
      <c r="E208" s="234"/>
      <c r="F208" s="234"/>
      <c r="G208" s="234"/>
      <c r="H208" s="234"/>
      <c r="I208" s="234"/>
      <c r="J208" s="234"/>
      <c r="K208" s="234"/>
      <c r="L208" s="234"/>
      <c r="M208" s="234"/>
      <c r="N208" s="234"/>
      <c r="O208" s="235"/>
      <c r="P208" s="236"/>
      <c r="Q208" s="143"/>
      <c r="R208" s="143"/>
      <c r="S208" s="143"/>
    </row>
    <row r="209" spans="2:19" s="167" customFormat="1" ht="15" customHeight="1">
      <c r="B209" s="244"/>
      <c r="C209" s="152" t="s">
        <v>216</v>
      </c>
      <c r="D209" s="252" t="s">
        <v>362</v>
      </c>
      <c r="E209" s="252"/>
      <c r="F209" s="252"/>
      <c r="G209" s="252"/>
      <c r="H209" s="252"/>
      <c r="I209" s="252"/>
      <c r="J209" s="252"/>
      <c r="K209" s="252"/>
      <c r="L209" s="252"/>
      <c r="M209" s="252"/>
      <c r="N209" s="252"/>
      <c r="O209" s="253"/>
      <c r="P209" s="245"/>
    </row>
    <row r="210" spans="2:19" s="167" customFormat="1" ht="15" customHeight="1">
      <c r="B210" s="244"/>
      <c r="C210" s="152" t="s">
        <v>222</v>
      </c>
      <c r="D210" s="252" t="s">
        <v>363</v>
      </c>
      <c r="E210" s="252"/>
      <c r="F210" s="252"/>
      <c r="G210" s="252"/>
      <c r="H210" s="252"/>
      <c r="I210" s="252"/>
      <c r="J210" s="252"/>
      <c r="K210" s="252"/>
      <c r="L210" s="252"/>
      <c r="M210" s="252"/>
      <c r="N210" s="252"/>
      <c r="O210" s="253"/>
      <c r="P210" s="245"/>
    </row>
    <row r="211" spans="2:19" s="167" customFormat="1" ht="15" customHeight="1">
      <c r="B211" s="244"/>
      <c r="C211" s="152" t="s">
        <v>285</v>
      </c>
      <c r="D211" s="252" t="s">
        <v>364</v>
      </c>
      <c r="E211" s="252"/>
      <c r="F211" s="252"/>
      <c r="G211" s="252"/>
      <c r="H211" s="252"/>
      <c r="I211" s="252"/>
      <c r="J211" s="252"/>
      <c r="K211" s="252"/>
      <c r="L211" s="252"/>
      <c r="M211" s="252"/>
      <c r="N211" s="252"/>
      <c r="O211" s="253"/>
      <c r="P211" s="245"/>
    </row>
    <row r="212" spans="2:19" s="167" customFormat="1" ht="27.75" customHeight="1">
      <c r="B212" s="244"/>
      <c r="C212" s="152" t="s">
        <v>287</v>
      </c>
      <c r="D212" s="252" t="s">
        <v>365</v>
      </c>
      <c r="E212" s="252"/>
      <c r="F212" s="252"/>
      <c r="G212" s="252"/>
      <c r="H212" s="252"/>
      <c r="I212" s="252"/>
      <c r="J212" s="252"/>
      <c r="K212" s="252"/>
      <c r="L212" s="252"/>
      <c r="M212" s="252"/>
      <c r="N212" s="252"/>
      <c r="O212" s="253"/>
      <c r="P212" s="245"/>
    </row>
    <row r="213" spans="2:19" s="167" customFormat="1" ht="15" customHeight="1">
      <c r="B213" s="244"/>
      <c r="C213" s="152" t="s">
        <v>366</v>
      </c>
      <c r="D213" s="252" t="s">
        <v>367</v>
      </c>
      <c r="E213" s="252"/>
      <c r="F213" s="252"/>
      <c r="G213" s="252"/>
      <c r="H213" s="252"/>
      <c r="I213" s="252"/>
      <c r="J213" s="252"/>
      <c r="K213" s="252"/>
      <c r="L213" s="252"/>
      <c r="M213" s="252"/>
      <c r="N213" s="252"/>
      <c r="O213" s="253"/>
      <c r="P213" s="245"/>
    </row>
    <row r="214" spans="2:19" s="167" customFormat="1" ht="16.5" customHeight="1">
      <c r="B214" s="244"/>
      <c r="C214" s="152" t="s">
        <v>368</v>
      </c>
      <c r="D214" s="252" t="s">
        <v>369</v>
      </c>
      <c r="E214" s="252"/>
      <c r="F214" s="252"/>
      <c r="G214" s="252"/>
      <c r="H214" s="252"/>
      <c r="I214" s="252"/>
      <c r="J214" s="252"/>
      <c r="K214" s="252"/>
      <c r="L214" s="252"/>
      <c r="M214" s="252"/>
      <c r="N214" s="252"/>
      <c r="O214" s="253"/>
      <c r="P214" s="245"/>
    </row>
    <row r="215" spans="2:19" s="167" customFormat="1" ht="60" customHeight="1" thickBot="1">
      <c r="B215" s="267"/>
      <c r="C215" s="171" t="s">
        <v>370</v>
      </c>
      <c r="D215" s="268" t="s">
        <v>371</v>
      </c>
      <c r="E215" s="268"/>
      <c r="F215" s="268"/>
      <c r="G215" s="268"/>
      <c r="H215" s="268"/>
      <c r="I215" s="268"/>
      <c r="J215" s="268"/>
      <c r="K215" s="268"/>
      <c r="L215" s="268"/>
      <c r="M215" s="268"/>
      <c r="N215" s="268"/>
      <c r="O215" s="269"/>
      <c r="P215" s="237"/>
    </row>
    <row r="216" spans="2:19" ht="30" customHeight="1" thickBot="1">
      <c r="B216" s="172" t="s">
        <v>194</v>
      </c>
      <c r="C216" s="287" t="s">
        <v>372</v>
      </c>
      <c r="D216" s="288"/>
      <c r="E216" s="288"/>
      <c r="F216" s="288"/>
      <c r="G216" s="288"/>
      <c r="H216" s="288"/>
      <c r="I216" s="288"/>
      <c r="J216" s="288"/>
      <c r="K216" s="288"/>
      <c r="L216" s="288"/>
      <c r="M216" s="288"/>
      <c r="N216" s="288"/>
      <c r="O216" s="289"/>
      <c r="P216" s="150"/>
      <c r="Q216" s="143"/>
      <c r="R216" s="143"/>
      <c r="S216" s="143"/>
    </row>
    <row r="217" spans="2:19" ht="30" customHeight="1" thickBot="1">
      <c r="B217" s="156" t="s">
        <v>196</v>
      </c>
      <c r="C217" s="202" t="s">
        <v>373</v>
      </c>
      <c r="D217" s="203"/>
      <c r="E217" s="203"/>
      <c r="F217" s="203"/>
      <c r="G217" s="203"/>
      <c r="H217" s="203"/>
      <c r="I217" s="203"/>
      <c r="J217" s="203"/>
      <c r="K217" s="203"/>
      <c r="L217" s="203"/>
      <c r="M217" s="203"/>
      <c r="N217" s="203"/>
      <c r="O217" s="214"/>
      <c r="P217" s="150"/>
      <c r="Q217" s="143"/>
      <c r="R217" s="143"/>
      <c r="S217" s="143"/>
    </row>
    <row r="218" spans="2:19" ht="15" customHeight="1"/>
    <row r="219" spans="2:19" ht="15" customHeight="1" thickBot="1">
      <c r="B219" s="222" t="s">
        <v>374</v>
      </c>
      <c r="C219" s="222"/>
      <c r="D219" s="222"/>
      <c r="E219" s="222"/>
      <c r="F219" s="222"/>
      <c r="G219" s="222"/>
      <c r="H219" s="222"/>
      <c r="I219" s="222"/>
      <c r="J219" s="222"/>
      <c r="K219" s="222"/>
      <c r="L219" s="222"/>
      <c r="M219" s="222"/>
      <c r="N219" s="222"/>
      <c r="O219" s="222"/>
      <c r="P219" s="157"/>
      <c r="Q219" s="143"/>
    </row>
    <row r="220" spans="2:19" ht="45" customHeight="1" thickBot="1">
      <c r="B220" s="154" t="s">
        <v>177</v>
      </c>
      <c r="C220" s="212" t="s">
        <v>375</v>
      </c>
      <c r="D220" s="213"/>
      <c r="E220" s="213"/>
      <c r="F220" s="213"/>
      <c r="G220" s="213"/>
      <c r="H220" s="213"/>
      <c r="I220" s="213"/>
      <c r="J220" s="213"/>
      <c r="K220" s="213"/>
      <c r="L220" s="213"/>
      <c r="M220" s="213"/>
      <c r="N220" s="213"/>
      <c r="O220" s="221"/>
      <c r="P220" s="150"/>
      <c r="Q220" s="143"/>
      <c r="R220" s="143"/>
      <c r="S220" s="143"/>
    </row>
    <row r="221" spans="2:19" ht="60" customHeight="1" thickBot="1">
      <c r="B221" s="168" t="s">
        <v>194</v>
      </c>
      <c r="C221" s="200" t="s">
        <v>376</v>
      </c>
      <c r="D221" s="201"/>
      <c r="E221" s="201"/>
      <c r="F221" s="201"/>
      <c r="G221" s="201"/>
      <c r="H221" s="201"/>
      <c r="I221" s="201"/>
      <c r="J221" s="201"/>
      <c r="K221" s="201"/>
      <c r="L221" s="201"/>
      <c r="M221" s="201"/>
      <c r="N221" s="201"/>
      <c r="O221" s="272"/>
      <c r="P221" s="150"/>
      <c r="Q221" s="143"/>
      <c r="R221" s="143"/>
      <c r="S221" s="143"/>
    </row>
    <row r="222" spans="2:19" ht="75" customHeight="1" thickBot="1">
      <c r="B222" s="156" t="s">
        <v>277</v>
      </c>
      <c r="C222" s="202" t="s">
        <v>377</v>
      </c>
      <c r="D222" s="203"/>
      <c r="E222" s="203"/>
      <c r="F222" s="203"/>
      <c r="G222" s="203"/>
      <c r="H222" s="203"/>
      <c r="I222" s="203"/>
      <c r="J222" s="203"/>
      <c r="K222" s="203"/>
      <c r="L222" s="203"/>
      <c r="M222" s="203"/>
      <c r="N222" s="203"/>
      <c r="O222" s="214"/>
      <c r="P222" s="150"/>
    </row>
    <row r="223" spans="2:19" ht="15" customHeight="1"/>
    <row r="224" spans="2:19" ht="15" customHeight="1" thickBot="1">
      <c r="B224" s="222" t="s">
        <v>378</v>
      </c>
      <c r="C224" s="222"/>
      <c r="D224" s="222"/>
      <c r="E224" s="222"/>
      <c r="F224" s="222"/>
      <c r="G224" s="222"/>
      <c r="H224" s="222"/>
      <c r="I224" s="222"/>
      <c r="J224" s="222"/>
      <c r="K224" s="222"/>
      <c r="L224" s="222"/>
      <c r="M224" s="222"/>
      <c r="N224" s="222"/>
      <c r="O224" s="222"/>
      <c r="P224" s="222"/>
      <c r="Q224" s="143"/>
    </row>
    <row r="225" spans="2:19" ht="60" customHeight="1" thickBot="1">
      <c r="B225" s="154" t="s">
        <v>177</v>
      </c>
      <c r="C225" s="212" t="s">
        <v>379</v>
      </c>
      <c r="D225" s="213"/>
      <c r="E225" s="213"/>
      <c r="F225" s="213"/>
      <c r="G225" s="213"/>
      <c r="H225" s="213"/>
      <c r="I225" s="213"/>
      <c r="J225" s="213"/>
      <c r="K225" s="213"/>
      <c r="L225" s="213"/>
      <c r="M225" s="213"/>
      <c r="N225" s="213"/>
      <c r="O225" s="221"/>
      <c r="P225" s="150"/>
      <c r="Q225" s="143"/>
      <c r="R225" s="143"/>
      <c r="S225" s="143"/>
    </row>
    <row r="226" spans="2:19" ht="45" customHeight="1" thickBot="1">
      <c r="B226" s="156" t="s">
        <v>237</v>
      </c>
      <c r="C226" s="202" t="s">
        <v>380</v>
      </c>
      <c r="D226" s="203"/>
      <c r="E226" s="203"/>
      <c r="F226" s="203"/>
      <c r="G226" s="203"/>
      <c r="H226" s="203"/>
      <c r="I226" s="203"/>
      <c r="J226" s="203"/>
      <c r="K226" s="203"/>
      <c r="L226" s="203"/>
      <c r="M226" s="203"/>
      <c r="N226" s="203"/>
      <c r="O226" s="214"/>
      <c r="P226" s="150"/>
    </row>
    <row r="227" spans="2:19" ht="15" customHeight="1"/>
    <row r="228" spans="2:19" ht="15" customHeight="1" thickBot="1">
      <c r="B228" s="222" t="s">
        <v>381</v>
      </c>
      <c r="C228" s="222"/>
      <c r="D228" s="222"/>
      <c r="E228" s="222"/>
      <c r="F228" s="222"/>
      <c r="G228" s="222"/>
      <c r="H228" s="222"/>
      <c r="I228" s="222"/>
      <c r="J228" s="222"/>
      <c r="K228" s="222"/>
      <c r="L228" s="222"/>
      <c r="M228" s="222"/>
      <c r="N228" s="222"/>
      <c r="O228" s="222"/>
      <c r="P228" s="157"/>
      <c r="Q228" s="143"/>
    </row>
    <row r="229" spans="2:19" ht="30" customHeight="1" thickBot="1">
      <c r="B229" s="158" t="s">
        <v>177</v>
      </c>
      <c r="C229" s="271" t="s">
        <v>382</v>
      </c>
      <c r="D229" s="219"/>
      <c r="E229" s="219"/>
      <c r="F229" s="219"/>
      <c r="G229" s="219"/>
      <c r="H229" s="219"/>
      <c r="I229" s="219"/>
      <c r="J229" s="219"/>
      <c r="K229" s="219"/>
      <c r="L229" s="219"/>
      <c r="M229" s="219"/>
      <c r="N229" s="219"/>
      <c r="O229" s="220"/>
      <c r="P229" s="150"/>
      <c r="Q229" s="143"/>
      <c r="R229" s="143"/>
      <c r="S229" s="143"/>
    </row>
    <row r="230" spans="2:19" ht="15" customHeight="1"/>
    <row r="231" spans="2:19" ht="15" customHeight="1" thickBot="1">
      <c r="B231" s="222" t="s">
        <v>383</v>
      </c>
      <c r="C231" s="222"/>
      <c r="D231" s="222"/>
      <c r="E231" s="222"/>
      <c r="F231" s="222"/>
      <c r="G231" s="222"/>
      <c r="H231" s="222"/>
      <c r="I231" s="222"/>
      <c r="J231" s="222"/>
      <c r="K231" s="222"/>
      <c r="L231" s="222"/>
      <c r="M231" s="222"/>
      <c r="N231" s="222"/>
      <c r="O231" s="222"/>
      <c r="P231" s="222"/>
      <c r="Q231" s="143"/>
    </row>
    <row r="232" spans="2:19" ht="24" customHeight="1" thickBot="1">
      <c r="B232" s="154" t="s">
        <v>177</v>
      </c>
      <c r="C232" s="212" t="s">
        <v>384</v>
      </c>
      <c r="D232" s="213"/>
      <c r="E232" s="213"/>
      <c r="F232" s="213"/>
      <c r="G232" s="213"/>
      <c r="H232" s="213"/>
      <c r="I232" s="213"/>
      <c r="J232" s="213"/>
      <c r="K232" s="213"/>
      <c r="L232" s="213"/>
      <c r="M232" s="213"/>
      <c r="N232" s="213"/>
      <c r="O232" s="221"/>
      <c r="P232" s="150"/>
      <c r="Q232" s="143"/>
      <c r="R232" s="143"/>
      <c r="S232" s="143"/>
    </row>
    <row r="233" spans="2:19" ht="26.25" customHeight="1" thickBot="1">
      <c r="B233" s="155" t="s">
        <v>237</v>
      </c>
      <c r="C233" s="200" t="s">
        <v>385</v>
      </c>
      <c r="D233" s="201"/>
      <c r="E233" s="201"/>
      <c r="F233" s="201"/>
      <c r="G233" s="201"/>
      <c r="H233" s="201"/>
      <c r="I233" s="201"/>
      <c r="J233" s="201"/>
      <c r="K233" s="201"/>
      <c r="L233" s="201"/>
      <c r="M233" s="201"/>
      <c r="N233" s="201"/>
      <c r="O233" s="272"/>
      <c r="P233" s="150"/>
    </row>
    <row r="234" spans="2:19" ht="49.5" customHeight="1" thickBot="1">
      <c r="B234" s="282" t="s">
        <v>196</v>
      </c>
      <c r="C234" s="281" t="s">
        <v>386</v>
      </c>
      <c r="D234" s="223"/>
      <c r="E234" s="223"/>
      <c r="F234" s="223"/>
      <c r="G234" s="223"/>
      <c r="H234" s="223"/>
      <c r="I234" s="223"/>
      <c r="J234" s="223"/>
      <c r="K234" s="223"/>
      <c r="L234" s="223"/>
      <c r="M234" s="223"/>
      <c r="N234" s="223"/>
      <c r="O234" s="223"/>
      <c r="P234" s="224"/>
    </row>
    <row r="235" spans="2:19" s="161" customFormat="1" ht="60" customHeight="1" thickBot="1">
      <c r="B235" s="244"/>
      <c r="C235" s="174" t="s">
        <v>216</v>
      </c>
      <c r="D235" s="283" t="s">
        <v>387</v>
      </c>
      <c r="E235" s="283"/>
      <c r="F235" s="283"/>
      <c r="G235" s="283"/>
      <c r="H235" s="283"/>
      <c r="I235" s="283"/>
      <c r="J235" s="283"/>
      <c r="K235" s="283"/>
      <c r="L235" s="283"/>
      <c r="M235" s="283"/>
      <c r="N235" s="283"/>
      <c r="O235" s="284"/>
      <c r="P235" s="150"/>
    </row>
    <row r="236" spans="2:19" ht="22.5" customHeight="1" thickBot="1">
      <c r="B236" s="244"/>
      <c r="C236" s="174" t="s">
        <v>222</v>
      </c>
      <c r="D236" s="283" t="s">
        <v>388</v>
      </c>
      <c r="E236" s="283"/>
      <c r="F236" s="283"/>
      <c r="G236" s="283"/>
      <c r="H236" s="283"/>
      <c r="I236" s="283"/>
      <c r="J236" s="283"/>
      <c r="K236" s="283"/>
      <c r="L236" s="283"/>
      <c r="M236" s="283"/>
      <c r="N236" s="283"/>
      <c r="O236" s="284"/>
      <c r="P236" s="150"/>
    </row>
    <row r="237" spans="2:19" ht="30" customHeight="1" thickBot="1">
      <c r="B237" s="232"/>
      <c r="C237" s="175" t="s">
        <v>285</v>
      </c>
      <c r="D237" s="285" t="s">
        <v>389</v>
      </c>
      <c r="E237" s="285"/>
      <c r="F237" s="285"/>
      <c r="G237" s="285"/>
      <c r="H237" s="285"/>
      <c r="I237" s="285"/>
      <c r="J237" s="285"/>
      <c r="K237" s="285"/>
      <c r="L237" s="285"/>
      <c r="M237" s="285"/>
      <c r="N237" s="285"/>
      <c r="O237" s="286"/>
      <c r="P237" s="150"/>
    </row>
    <row r="238" spans="2:19" ht="15" customHeight="1"/>
    <row r="239" spans="2:19" s="151" customFormat="1" ht="20.100000000000001" customHeight="1" thickBot="1">
      <c r="B239" s="270" t="s">
        <v>390</v>
      </c>
      <c r="C239" s="270"/>
      <c r="D239" s="270"/>
      <c r="E239" s="270"/>
      <c r="F239" s="270"/>
      <c r="G239" s="270"/>
      <c r="H239" s="270"/>
      <c r="I239" s="270"/>
      <c r="J239" s="270"/>
      <c r="K239" s="270"/>
      <c r="L239" s="270"/>
      <c r="M239" s="270"/>
      <c r="N239" s="270"/>
      <c r="O239" s="270"/>
      <c r="P239" s="270"/>
    </row>
    <row r="240" spans="2:19" ht="45" customHeight="1" thickBot="1">
      <c r="B240" s="154" t="s">
        <v>177</v>
      </c>
      <c r="C240" s="212" t="s">
        <v>391</v>
      </c>
      <c r="D240" s="213"/>
      <c r="E240" s="213"/>
      <c r="F240" s="213"/>
      <c r="G240" s="213"/>
      <c r="H240" s="213"/>
      <c r="I240" s="213"/>
      <c r="J240" s="213"/>
      <c r="K240" s="213"/>
      <c r="L240" s="213"/>
      <c r="M240" s="213"/>
      <c r="N240" s="213"/>
      <c r="O240" s="221"/>
      <c r="P240" s="150"/>
      <c r="Q240" s="143"/>
      <c r="R240" s="143"/>
      <c r="S240" s="143"/>
    </row>
    <row r="241" spans="2:19" ht="48.75" customHeight="1" thickBot="1">
      <c r="B241" s="156" t="s">
        <v>237</v>
      </c>
      <c r="C241" s="202" t="s">
        <v>392</v>
      </c>
      <c r="D241" s="203"/>
      <c r="E241" s="203"/>
      <c r="F241" s="203"/>
      <c r="G241" s="203"/>
      <c r="H241" s="203"/>
      <c r="I241" s="203"/>
      <c r="J241" s="203"/>
      <c r="K241" s="203"/>
      <c r="L241" s="203"/>
      <c r="M241" s="203"/>
      <c r="N241" s="203"/>
      <c r="O241" s="214"/>
      <c r="P241" s="150"/>
    </row>
    <row r="242" spans="2:19" ht="15" customHeight="1"/>
    <row r="243" spans="2:19" s="151" customFormat="1" ht="20.100000000000001" customHeight="1" thickBot="1">
      <c r="B243" s="270" t="s">
        <v>393</v>
      </c>
      <c r="C243" s="270"/>
      <c r="D243" s="270"/>
      <c r="E243" s="270"/>
      <c r="F243" s="270"/>
      <c r="G243" s="270"/>
      <c r="H243" s="270"/>
      <c r="I243" s="270"/>
      <c r="J243" s="270"/>
      <c r="K243" s="270"/>
      <c r="L243" s="270"/>
      <c r="M243" s="270"/>
      <c r="N243" s="270"/>
      <c r="O243" s="270"/>
      <c r="P243" s="270"/>
    </row>
    <row r="244" spans="2:19" ht="45" customHeight="1" thickBot="1">
      <c r="B244" s="154" t="s">
        <v>177</v>
      </c>
      <c r="C244" s="212" t="s">
        <v>394</v>
      </c>
      <c r="D244" s="213"/>
      <c r="E244" s="213"/>
      <c r="F244" s="213"/>
      <c r="G244" s="213"/>
      <c r="H244" s="213"/>
      <c r="I244" s="213"/>
      <c r="J244" s="213"/>
      <c r="K244" s="213"/>
      <c r="L244" s="213"/>
      <c r="M244" s="213"/>
      <c r="N244" s="213"/>
      <c r="O244" s="221"/>
      <c r="P244" s="150"/>
      <c r="Q244" s="143"/>
      <c r="R244" s="143"/>
      <c r="S244" s="143"/>
    </row>
    <row r="245" spans="2:19" ht="15" customHeight="1">
      <c r="B245" s="244" t="s">
        <v>208</v>
      </c>
      <c r="C245" s="281" t="s">
        <v>395</v>
      </c>
      <c r="D245" s="223"/>
      <c r="E245" s="223"/>
      <c r="F245" s="223"/>
      <c r="G245" s="223"/>
      <c r="H245" s="223"/>
      <c r="I245" s="223"/>
      <c r="J245" s="223"/>
      <c r="K245" s="223"/>
      <c r="L245" s="223"/>
      <c r="M245" s="223"/>
      <c r="N245" s="223"/>
      <c r="O245" s="224"/>
      <c r="P245" s="236"/>
      <c r="Q245" s="143"/>
      <c r="R245" s="143"/>
      <c r="S245" s="143"/>
    </row>
    <row r="246" spans="2:19" s="167" customFormat="1" ht="15" customHeight="1">
      <c r="B246" s="244"/>
      <c r="C246" s="152" t="s">
        <v>216</v>
      </c>
      <c r="D246" s="252" t="s">
        <v>396</v>
      </c>
      <c r="E246" s="252"/>
      <c r="F246" s="252"/>
      <c r="G246" s="252"/>
      <c r="H246" s="252"/>
      <c r="I246" s="252"/>
      <c r="J246" s="252"/>
      <c r="K246" s="252"/>
      <c r="L246" s="252"/>
      <c r="M246" s="252"/>
      <c r="N246" s="252"/>
      <c r="O246" s="253"/>
      <c r="P246" s="245"/>
    </row>
    <row r="247" spans="2:19" s="167" customFormat="1" ht="15" customHeight="1">
      <c r="B247" s="244"/>
      <c r="C247" s="152" t="s">
        <v>222</v>
      </c>
      <c r="D247" s="252" t="s">
        <v>397</v>
      </c>
      <c r="E247" s="252"/>
      <c r="F247" s="252"/>
      <c r="G247" s="252"/>
      <c r="H247" s="252"/>
      <c r="I247" s="252"/>
      <c r="J247" s="252"/>
      <c r="K247" s="252"/>
      <c r="L247" s="252"/>
      <c r="M247" s="252"/>
      <c r="N247" s="252"/>
      <c r="O247" s="253"/>
      <c r="P247" s="245"/>
    </row>
    <row r="248" spans="2:19" s="167" customFormat="1" ht="42" customHeight="1">
      <c r="B248" s="244"/>
      <c r="C248" s="152" t="s">
        <v>285</v>
      </c>
      <c r="D248" s="252" t="s">
        <v>398</v>
      </c>
      <c r="E248" s="252"/>
      <c r="F248" s="252"/>
      <c r="G248" s="252"/>
      <c r="H248" s="252"/>
      <c r="I248" s="252"/>
      <c r="J248" s="252"/>
      <c r="K248" s="252"/>
      <c r="L248" s="252"/>
      <c r="M248" s="252"/>
      <c r="N248" s="252"/>
      <c r="O248" s="253"/>
      <c r="P248" s="245"/>
    </row>
    <row r="249" spans="2:19" s="167" customFormat="1" ht="15" customHeight="1">
      <c r="B249" s="244"/>
      <c r="C249" s="152" t="s">
        <v>287</v>
      </c>
      <c r="D249" s="252" t="s">
        <v>399</v>
      </c>
      <c r="E249" s="252"/>
      <c r="F249" s="252"/>
      <c r="G249" s="252"/>
      <c r="H249" s="252"/>
      <c r="I249" s="252"/>
      <c r="J249" s="252"/>
      <c r="K249" s="252"/>
      <c r="L249" s="252"/>
      <c r="M249" s="252"/>
      <c r="N249" s="252"/>
      <c r="O249" s="253"/>
      <c r="P249" s="245"/>
    </row>
    <row r="250" spans="2:19" s="167" customFormat="1" ht="40.5" customHeight="1">
      <c r="B250" s="244"/>
      <c r="C250" s="152" t="s">
        <v>366</v>
      </c>
      <c r="D250" s="252" t="s">
        <v>400</v>
      </c>
      <c r="E250" s="252"/>
      <c r="F250" s="252"/>
      <c r="G250" s="252"/>
      <c r="H250" s="252"/>
      <c r="I250" s="252"/>
      <c r="J250" s="252"/>
      <c r="K250" s="252"/>
      <c r="L250" s="252"/>
      <c r="M250" s="252"/>
      <c r="N250" s="252"/>
      <c r="O250" s="253"/>
      <c r="P250" s="245"/>
    </row>
    <row r="251" spans="2:19" s="167" customFormat="1" ht="27.75" customHeight="1">
      <c r="B251" s="244"/>
      <c r="C251" s="152" t="s">
        <v>368</v>
      </c>
      <c r="D251" s="252" t="s">
        <v>401</v>
      </c>
      <c r="E251" s="252"/>
      <c r="F251" s="252"/>
      <c r="G251" s="252"/>
      <c r="H251" s="252"/>
      <c r="I251" s="252"/>
      <c r="J251" s="252"/>
      <c r="K251" s="252"/>
      <c r="L251" s="252"/>
      <c r="M251" s="252"/>
      <c r="N251" s="252"/>
      <c r="O251" s="253"/>
      <c r="P251" s="245"/>
    </row>
    <row r="252" spans="2:19" s="167" customFormat="1" ht="15" customHeight="1" thickBot="1">
      <c r="B252" s="267"/>
      <c r="C252" s="171" t="s">
        <v>370</v>
      </c>
      <c r="D252" s="268" t="s">
        <v>402</v>
      </c>
      <c r="E252" s="268"/>
      <c r="F252" s="268"/>
      <c r="G252" s="268"/>
      <c r="H252" s="268"/>
      <c r="I252" s="268"/>
      <c r="J252" s="268"/>
      <c r="K252" s="268"/>
      <c r="L252" s="268"/>
      <c r="M252" s="268"/>
      <c r="N252" s="268"/>
      <c r="O252" s="269"/>
      <c r="P252" s="237"/>
    </row>
    <row r="253" spans="2:19" ht="30" customHeight="1" thickBot="1">
      <c r="B253" s="155" t="s">
        <v>277</v>
      </c>
      <c r="C253" s="200" t="s">
        <v>403</v>
      </c>
      <c r="D253" s="201"/>
      <c r="E253" s="201"/>
      <c r="F253" s="201"/>
      <c r="G253" s="201"/>
      <c r="H253" s="201"/>
      <c r="I253" s="201"/>
      <c r="J253" s="201"/>
      <c r="K253" s="201"/>
      <c r="L253" s="201"/>
      <c r="M253" s="201"/>
      <c r="N253" s="201"/>
      <c r="O253" s="272"/>
      <c r="P253" s="150"/>
    </row>
    <row r="254" spans="2:19" ht="30" customHeight="1" thickBot="1">
      <c r="B254" s="155" t="s">
        <v>198</v>
      </c>
      <c r="C254" s="200" t="s">
        <v>404</v>
      </c>
      <c r="D254" s="201"/>
      <c r="E254" s="201"/>
      <c r="F254" s="201"/>
      <c r="G254" s="201"/>
      <c r="H254" s="201"/>
      <c r="I254" s="201"/>
      <c r="J254" s="201"/>
      <c r="K254" s="201"/>
      <c r="L254" s="201"/>
      <c r="M254" s="201"/>
      <c r="N254" s="201"/>
      <c r="O254" s="272"/>
      <c r="P254" s="150"/>
    </row>
    <row r="255" spans="2:19" ht="30" customHeight="1" thickBot="1">
      <c r="B255" s="155" t="s">
        <v>405</v>
      </c>
      <c r="C255" s="200" t="s">
        <v>406</v>
      </c>
      <c r="D255" s="201"/>
      <c r="E255" s="201"/>
      <c r="F255" s="201"/>
      <c r="G255" s="201"/>
      <c r="H255" s="201"/>
      <c r="I255" s="201"/>
      <c r="J255" s="201"/>
      <c r="K255" s="201"/>
      <c r="L255" s="201"/>
      <c r="M255" s="201"/>
      <c r="N255" s="201"/>
      <c r="O255" s="272"/>
      <c r="P255" s="150"/>
    </row>
    <row r="256" spans="2:19" ht="30" customHeight="1" thickBot="1">
      <c r="B256" s="169" t="s">
        <v>324</v>
      </c>
      <c r="C256" s="238" t="s">
        <v>407</v>
      </c>
      <c r="D256" s="225"/>
      <c r="E256" s="225"/>
      <c r="F256" s="225"/>
      <c r="G256" s="225"/>
      <c r="H256" s="225"/>
      <c r="I256" s="225"/>
      <c r="J256" s="225"/>
      <c r="K256" s="225"/>
      <c r="L256" s="225"/>
      <c r="M256" s="225"/>
      <c r="N256" s="225"/>
      <c r="O256" s="226"/>
      <c r="P256" s="150"/>
    </row>
    <row r="257" spans="2:22" ht="15" customHeight="1"/>
    <row r="258" spans="2:22" ht="15" customHeight="1" thickBot="1">
      <c r="B258" s="222" t="s">
        <v>408</v>
      </c>
      <c r="C258" s="222"/>
      <c r="D258" s="222"/>
      <c r="E258" s="222"/>
      <c r="F258" s="222"/>
      <c r="G258" s="222"/>
      <c r="H258" s="222"/>
      <c r="I258" s="273"/>
      <c r="J258" s="273"/>
      <c r="K258" s="273"/>
      <c r="L258" s="273"/>
      <c r="M258" s="273"/>
      <c r="N258" s="273"/>
      <c r="O258" s="273"/>
      <c r="P258" s="273"/>
      <c r="Q258" s="176"/>
      <c r="R258" s="176"/>
      <c r="S258" s="176"/>
      <c r="T258" s="176"/>
      <c r="U258" s="176"/>
      <c r="V258" s="176"/>
    </row>
    <row r="259" spans="2:22" ht="60" customHeight="1" thickBot="1">
      <c r="B259" s="154" t="s">
        <v>177</v>
      </c>
      <c r="C259" s="212" t="s">
        <v>409</v>
      </c>
      <c r="D259" s="213"/>
      <c r="E259" s="213"/>
      <c r="F259" s="213"/>
      <c r="G259" s="213"/>
      <c r="H259" s="213"/>
      <c r="I259" s="213"/>
      <c r="J259" s="213"/>
      <c r="K259" s="213"/>
      <c r="L259" s="213"/>
      <c r="M259" s="213"/>
      <c r="N259" s="213"/>
      <c r="O259" s="221"/>
      <c r="P259" s="150"/>
      <c r="Q259" s="143"/>
      <c r="R259" s="143"/>
      <c r="S259" s="143"/>
    </row>
    <row r="260" spans="2:22" ht="30" customHeight="1" thickBot="1">
      <c r="B260" s="168" t="s">
        <v>194</v>
      </c>
      <c r="C260" s="200" t="s">
        <v>410</v>
      </c>
      <c r="D260" s="201"/>
      <c r="E260" s="201"/>
      <c r="F260" s="201"/>
      <c r="G260" s="201"/>
      <c r="H260" s="201"/>
      <c r="I260" s="201"/>
      <c r="J260" s="201"/>
      <c r="K260" s="201"/>
      <c r="L260" s="201"/>
      <c r="M260" s="201"/>
      <c r="N260" s="201"/>
      <c r="O260" s="272"/>
      <c r="P260" s="150"/>
      <c r="Q260" s="143"/>
      <c r="R260" s="143"/>
      <c r="S260" s="143"/>
    </row>
    <row r="261" spans="2:22" ht="30" customHeight="1" thickBot="1">
      <c r="B261" s="156" t="s">
        <v>196</v>
      </c>
      <c r="C261" s="202" t="s">
        <v>411</v>
      </c>
      <c r="D261" s="203"/>
      <c r="E261" s="203"/>
      <c r="F261" s="203"/>
      <c r="G261" s="203"/>
      <c r="H261" s="203"/>
      <c r="I261" s="203"/>
      <c r="J261" s="203"/>
      <c r="K261" s="203"/>
      <c r="L261" s="203"/>
      <c r="M261" s="203"/>
      <c r="N261" s="203"/>
      <c r="O261" s="214"/>
      <c r="P261" s="150"/>
    </row>
    <row r="262" spans="2:22" ht="15" customHeight="1"/>
    <row r="263" spans="2:22" ht="15" customHeight="1" thickBot="1">
      <c r="B263" s="222" t="s">
        <v>412</v>
      </c>
      <c r="C263" s="222"/>
      <c r="D263" s="222"/>
      <c r="E263" s="222"/>
      <c r="F263" s="222"/>
      <c r="G263" s="222"/>
      <c r="H263" s="222"/>
      <c r="I263" s="222"/>
      <c r="J263" s="222"/>
      <c r="K263" s="222"/>
      <c r="L263" s="222"/>
      <c r="M263" s="222"/>
      <c r="N263" s="222"/>
      <c r="O263" s="222"/>
      <c r="P263" s="222"/>
      <c r="Q263" s="143"/>
    </row>
    <row r="264" spans="2:22" ht="30" customHeight="1" thickBot="1">
      <c r="B264" s="154" t="s">
        <v>177</v>
      </c>
      <c r="C264" s="212" t="s">
        <v>413</v>
      </c>
      <c r="D264" s="213"/>
      <c r="E264" s="213"/>
      <c r="F264" s="213"/>
      <c r="G264" s="213"/>
      <c r="H264" s="213"/>
      <c r="I264" s="213"/>
      <c r="J264" s="213"/>
      <c r="K264" s="213"/>
      <c r="L264" s="213"/>
      <c r="M264" s="213"/>
      <c r="N264" s="213"/>
      <c r="O264" s="221"/>
      <c r="P264" s="150"/>
      <c r="Q264" s="143"/>
      <c r="R264" s="143"/>
      <c r="S264" s="143"/>
    </row>
    <row r="265" spans="2:22" ht="54.75" customHeight="1" thickBot="1">
      <c r="B265" s="173" t="s">
        <v>237</v>
      </c>
      <c r="C265" s="278" t="s">
        <v>414</v>
      </c>
      <c r="D265" s="279"/>
      <c r="E265" s="279"/>
      <c r="F265" s="279"/>
      <c r="G265" s="279"/>
      <c r="H265" s="279"/>
      <c r="I265" s="279"/>
      <c r="J265" s="279"/>
      <c r="K265" s="279"/>
      <c r="L265" s="279"/>
      <c r="M265" s="279"/>
      <c r="N265" s="279"/>
      <c r="O265" s="280"/>
      <c r="P265" s="150"/>
      <c r="Q265" s="143"/>
      <c r="R265" s="143"/>
      <c r="S265" s="143"/>
    </row>
    <row r="266" spans="2:22" ht="34.5" customHeight="1" thickBot="1">
      <c r="B266" s="156" t="s">
        <v>277</v>
      </c>
      <c r="C266" s="509" t="s">
        <v>415</v>
      </c>
      <c r="D266" s="510"/>
      <c r="E266" s="510"/>
      <c r="F266" s="510"/>
      <c r="G266" s="510"/>
      <c r="H266" s="510"/>
      <c r="I266" s="510"/>
      <c r="J266" s="510"/>
      <c r="K266" s="510"/>
      <c r="L266" s="510"/>
      <c r="M266" s="510"/>
      <c r="N266" s="510"/>
      <c r="O266" s="511"/>
      <c r="P266" s="150"/>
    </row>
    <row r="267" spans="2:22" ht="15" customHeight="1"/>
    <row r="268" spans="2:22" ht="15" customHeight="1" thickBot="1">
      <c r="B268" s="222" t="s">
        <v>416</v>
      </c>
      <c r="C268" s="222"/>
      <c r="D268" s="222"/>
      <c r="E268" s="222"/>
      <c r="F268" s="222"/>
      <c r="G268" s="222"/>
      <c r="H268" s="222"/>
      <c r="I268" s="222"/>
      <c r="J268" s="222"/>
      <c r="K268" s="222"/>
      <c r="L268" s="222"/>
      <c r="M268" s="222"/>
      <c r="N268" s="222"/>
      <c r="O268" s="222"/>
      <c r="P268" s="157"/>
      <c r="Q268" s="143"/>
    </row>
    <row r="269" spans="2:22" ht="30" customHeight="1" thickBot="1">
      <c r="B269" s="154" t="s">
        <v>177</v>
      </c>
      <c r="C269" s="212" t="s">
        <v>417</v>
      </c>
      <c r="D269" s="213"/>
      <c r="E269" s="213"/>
      <c r="F269" s="213"/>
      <c r="G269" s="213"/>
      <c r="H269" s="213"/>
      <c r="I269" s="213"/>
      <c r="J269" s="213"/>
      <c r="K269" s="213"/>
      <c r="L269" s="213"/>
      <c r="M269" s="213"/>
      <c r="N269" s="213"/>
      <c r="O269" s="221"/>
      <c r="P269" s="150"/>
      <c r="Q269" s="143"/>
      <c r="R269" s="143"/>
      <c r="S269" s="143"/>
    </row>
    <row r="270" spans="2:22" ht="30" customHeight="1" thickBot="1">
      <c r="B270" s="155" t="s">
        <v>194</v>
      </c>
      <c r="C270" s="200" t="s">
        <v>418</v>
      </c>
      <c r="D270" s="201"/>
      <c r="E270" s="201"/>
      <c r="F270" s="201"/>
      <c r="G270" s="201"/>
      <c r="H270" s="201"/>
      <c r="I270" s="201"/>
      <c r="J270" s="201"/>
      <c r="K270" s="201"/>
      <c r="L270" s="201"/>
      <c r="M270" s="201"/>
      <c r="N270" s="201"/>
      <c r="O270" s="272"/>
      <c r="P270" s="150"/>
      <c r="Q270" s="143"/>
      <c r="R270" s="143"/>
      <c r="S270" s="143"/>
    </row>
    <row r="271" spans="2:22" ht="45" customHeight="1" thickBot="1">
      <c r="B271" s="156" t="s">
        <v>196</v>
      </c>
      <c r="C271" s="202" t="s">
        <v>419</v>
      </c>
      <c r="D271" s="203"/>
      <c r="E271" s="203"/>
      <c r="F271" s="203"/>
      <c r="G271" s="203"/>
      <c r="H271" s="203"/>
      <c r="I271" s="203"/>
      <c r="J271" s="203"/>
      <c r="K271" s="203"/>
      <c r="L271" s="203"/>
      <c r="M271" s="203"/>
      <c r="N271" s="203"/>
      <c r="O271" s="214"/>
      <c r="P271" s="150"/>
    </row>
    <row r="272" spans="2:22" ht="15" customHeight="1"/>
    <row r="273" spans="2:19" ht="15" customHeight="1" thickBot="1">
      <c r="B273" s="222" t="s">
        <v>420</v>
      </c>
      <c r="C273" s="222"/>
      <c r="D273" s="222"/>
      <c r="E273" s="222"/>
      <c r="F273" s="222"/>
      <c r="G273" s="222"/>
      <c r="H273" s="222"/>
      <c r="I273" s="222"/>
      <c r="J273" s="222"/>
      <c r="K273" s="222"/>
      <c r="L273" s="222"/>
      <c r="M273" s="222"/>
      <c r="N273" s="222"/>
      <c r="O273" s="222"/>
      <c r="P273" s="157"/>
      <c r="Q273" s="143"/>
    </row>
    <row r="274" spans="2:19" ht="30" customHeight="1" thickBot="1">
      <c r="B274" s="158" t="s">
        <v>177</v>
      </c>
      <c r="C274" s="271" t="s">
        <v>421</v>
      </c>
      <c r="D274" s="219"/>
      <c r="E274" s="219"/>
      <c r="F274" s="219"/>
      <c r="G274" s="219"/>
      <c r="H274" s="219"/>
      <c r="I274" s="219"/>
      <c r="J274" s="219"/>
      <c r="K274" s="219"/>
      <c r="L274" s="219"/>
      <c r="M274" s="219"/>
      <c r="N274" s="219"/>
      <c r="O274" s="220"/>
      <c r="P274" s="150"/>
      <c r="Q274" s="143"/>
      <c r="R274" s="143"/>
      <c r="S274" s="143"/>
    </row>
    <row r="275" spans="2:19" ht="15" customHeight="1"/>
    <row r="276" spans="2:19" ht="15" customHeight="1" thickBot="1">
      <c r="B276" s="222" t="s">
        <v>422</v>
      </c>
      <c r="C276" s="222"/>
      <c r="D276" s="222"/>
      <c r="E276" s="222"/>
      <c r="F276" s="222"/>
      <c r="G276" s="222"/>
      <c r="H276" s="222"/>
      <c r="I276" s="222"/>
      <c r="J276" s="222"/>
      <c r="K276" s="222"/>
      <c r="L276" s="222"/>
      <c r="M276" s="222"/>
      <c r="N276" s="222"/>
      <c r="O276" s="222"/>
      <c r="P276" s="157"/>
      <c r="Q276" s="143"/>
    </row>
    <row r="277" spans="2:19" ht="45" customHeight="1" thickBot="1">
      <c r="B277" s="158" t="s">
        <v>177</v>
      </c>
      <c r="C277" s="271" t="s">
        <v>423</v>
      </c>
      <c r="D277" s="219"/>
      <c r="E277" s="219"/>
      <c r="F277" s="219"/>
      <c r="G277" s="219"/>
      <c r="H277" s="219"/>
      <c r="I277" s="219"/>
      <c r="J277" s="219"/>
      <c r="K277" s="219"/>
      <c r="L277" s="219"/>
      <c r="M277" s="219"/>
      <c r="N277" s="219"/>
      <c r="O277" s="220"/>
      <c r="P277" s="150"/>
      <c r="Q277" s="143"/>
      <c r="R277" s="143"/>
      <c r="S277" s="143"/>
    </row>
    <row r="278" spans="2:19" ht="15" customHeight="1"/>
    <row r="279" spans="2:19" ht="15" customHeight="1" thickBot="1">
      <c r="B279" s="222" t="s">
        <v>424</v>
      </c>
      <c r="C279" s="222"/>
      <c r="D279" s="222"/>
      <c r="E279" s="222"/>
      <c r="F279" s="222"/>
      <c r="G279" s="222"/>
      <c r="H279" s="222"/>
      <c r="I279" s="222"/>
      <c r="J279" s="222"/>
      <c r="K279" s="222"/>
      <c r="L279" s="222"/>
      <c r="M279" s="222"/>
      <c r="N279" s="222"/>
      <c r="O279" s="222"/>
      <c r="P279" s="157"/>
      <c r="Q279" s="143"/>
    </row>
    <row r="280" spans="2:19" ht="45" customHeight="1" thickBot="1">
      <c r="B280" s="154" t="s">
        <v>177</v>
      </c>
      <c r="C280" s="212" t="s">
        <v>425</v>
      </c>
      <c r="D280" s="213"/>
      <c r="E280" s="213"/>
      <c r="F280" s="213"/>
      <c r="G280" s="213"/>
      <c r="H280" s="213"/>
      <c r="I280" s="213"/>
      <c r="J280" s="213"/>
      <c r="K280" s="213"/>
      <c r="L280" s="213"/>
      <c r="M280" s="213"/>
      <c r="N280" s="213"/>
      <c r="O280" s="221"/>
      <c r="P280" s="150"/>
      <c r="Q280" s="143"/>
      <c r="R280" s="143"/>
      <c r="S280" s="143"/>
    </row>
    <row r="281" spans="2:19" ht="30" customHeight="1" thickBot="1">
      <c r="B281" s="155" t="s">
        <v>194</v>
      </c>
      <c r="C281" s="200" t="s">
        <v>426</v>
      </c>
      <c r="D281" s="201"/>
      <c r="E281" s="201"/>
      <c r="F281" s="201"/>
      <c r="G281" s="201"/>
      <c r="H281" s="201"/>
      <c r="I281" s="201"/>
      <c r="J281" s="201"/>
      <c r="K281" s="201"/>
      <c r="L281" s="201"/>
      <c r="M281" s="201"/>
      <c r="N281" s="201"/>
      <c r="O281" s="272"/>
      <c r="P281" s="150"/>
      <c r="Q281" s="143"/>
      <c r="R281" s="143"/>
      <c r="S281" s="143"/>
    </row>
    <row r="282" spans="2:19" ht="75" customHeight="1" thickBot="1">
      <c r="B282" s="155" t="s">
        <v>196</v>
      </c>
      <c r="C282" s="200" t="s">
        <v>427</v>
      </c>
      <c r="D282" s="201"/>
      <c r="E282" s="201"/>
      <c r="F282" s="201"/>
      <c r="G282" s="201"/>
      <c r="H282" s="201"/>
      <c r="I282" s="201"/>
      <c r="J282" s="201"/>
      <c r="K282" s="201"/>
      <c r="L282" s="201"/>
      <c r="M282" s="201"/>
      <c r="N282" s="201"/>
      <c r="O282" s="272"/>
      <c r="P282" s="150"/>
      <c r="Q282" s="143"/>
      <c r="R282" s="143"/>
      <c r="S282" s="143"/>
    </row>
    <row r="283" spans="2:19" ht="30" customHeight="1" thickBot="1">
      <c r="B283" s="155" t="s">
        <v>198</v>
      </c>
      <c r="C283" s="200" t="s">
        <v>428</v>
      </c>
      <c r="D283" s="201"/>
      <c r="E283" s="201"/>
      <c r="F283" s="201"/>
      <c r="G283" s="201"/>
      <c r="H283" s="201"/>
      <c r="I283" s="201"/>
      <c r="J283" s="201"/>
      <c r="K283" s="201"/>
      <c r="L283" s="201"/>
      <c r="M283" s="201"/>
      <c r="N283" s="201"/>
      <c r="O283" s="272"/>
      <c r="P283" s="150"/>
      <c r="Q283" s="143"/>
      <c r="R283" s="143"/>
      <c r="S283" s="143"/>
    </row>
    <row r="284" spans="2:19" ht="60" customHeight="1" thickBot="1">
      <c r="B284" s="155" t="s">
        <v>405</v>
      </c>
      <c r="C284" s="200" t="s">
        <v>429</v>
      </c>
      <c r="D284" s="201"/>
      <c r="E284" s="201"/>
      <c r="F284" s="201"/>
      <c r="G284" s="201"/>
      <c r="H284" s="201"/>
      <c r="I284" s="201"/>
      <c r="J284" s="201"/>
      <c r="K284" s="201"/>
      <c r="L284" s="201"/>
      <c r="M284" s="201"/>
      <c r="N284" s="201"/>
      <c r="O284" s="272"/>
      <c r="P284" s="150"/>
      <c r="Q284" s="143"/>
      <c r="R284" s="143"/>
      <c r="S284" s="143"/>
    </row>
    <row r="285" spans="2:19" ht="30" customHeight="1" thickBot="1">
      <c r="B285" s="156" t="s">
        <v>324</v>
      </c>
      <c r="C285" s="202" t="s">
        <v>430</v>
      </c>
      <c r="D285" s="203"/>
      <c r="E285" s="203"/>
      <c r="F285" s="203"/>
      <c r="G285" s="203"/>
      <c r="H285" s="203"/>
      <c r="I285" s="203"/>
      <c r="J285" s="203"/>
      <c r="K285" s="203"/>
      <c r="L285" s="203"/>
      <c r="M285" s="203"/>
      <c r="N285" s="203"/>
      <c r="O285" s="214"/>
      <c r="P285" s="150"/>
    </row>
    <row r="286" spans="2:19" ht="15" customHeight="1"/>
    <row r="287" spans="2:19" ht="15" customHeight="1" thickBot="1">
      <c r="B287" s="222" t="s">
        <v>431</v>
      </c>
      <c r="C287" s="222"/>
      <c r="D287" s="222"/>
      <c r="E287" s="222"/>
      <c r="F287" s="222"/>
      <c r="G287" s="222"/>
      <c r="H287" s="222"/>
      <c r="I287" s="222"/>
      <c r="J287" s="222"/>
      <c r="K287" s="222"/>
      <c r="L287" s="222"/>
      <c r="M287" s="222"/>
      <c r="N287" s="222"/>
      <c r="O287" s="222"/>
      <c r="P287" s="157"/>
      <c r="Q287" s="143"/>
    </row>
    <row r="288" spans="2:19" ht="45" customHeight="1" thickBot="1">
      <c r="B288" s="154" t="s">
        <v>177</v>
      </c>
      <c r="C288" s="212" t="s">
        <v>432</v>
      </c>
      <c r="D288" s="213"/>
      <c r="E288" s="213"/>
      <c r="F288" s="213"/>
      <c r="G288" s="213"/>
      <c r="H288" s="213"/>
      <c r="I288" s="213"/>
      <c r="J288" s="213"/>
      <c r="K288" s="213"/>
      <c r="L288" s="213"/>
      <c r="M288" s="213"/>
      <c r="N288" s="213"/>
      <c r="O288" s="221"/>
      <c r="P288" s="150"/>
      <c r="Q288" s="143"/>
      <c r="R288" s="143"/>
      <c r="S288" s="143"/>
    </row>
    <row r="289" spans="2:23" ht="30" customHeight="1" thickBot="1">
      <c r="B289" s="155" t="s">
        <v>194</v>
      </c>
      <c r="C289" s="200" t="s">
        <v>433</v>
      </c>
      <c r="D289" s="201"/>
      <c r="E289" s="201"/>
      <c r="F289" s="201"/>
      <c r="G289" s="201"/>
      <c r="H289" s="201"/>
      <c r="I289" s="201"/>
      <c r="J289" s="201"/>
      <c r="K289" s="201"/>
      <c r="L289" s="201"/>
      <c r="M289" s="201"/>
      <c r="N289" s="201"/>
      <c r="O289" s="272"/>
      <c r="P289" s="150"/>
      <c r="Q289" s="143"/>
      <c r="R289" s="143"/>
      <c r="S289" s="143"/>
    </row>
    <row r="290" spans="2:23" ht="30" customHeight="1" thickBot="1">
      <c r="B290" s="155" t="s">
        <v>196</v>
      </c>
      <c r="C290" s="200" t="s">
        <v>434</v>
      </c>
      <c r="D290" s="201"/>
      <c r="E290" s="201"/>
      <c r="F290" s="201"/>
      <c r="G290" s="201"/>
      <c r="H290" s="201"/>
      <c r="I290" s="201"/>
      <c r="J290" s="201"/>
      <c r="K290" s="201"/>
      <c r="L290" s="201"/>
      <c r="M290" s="201"/>
      <c r="N290" s="201"/>
      <c r="O290" s="272"/>
      <c r="P290" s="150"/>
      <c r="Q290" s="143"/>
      <c r="R290" s="143"/>
      <c r="S290" s="143"/>
    </row>
    <row r="291" spans="2:23" ht="45" customHeight="1" thickBot="1">
      <c r="B291" s="156" t="s">
        <v>270</v>
      </c>
      <c r="C291" s="202" t="s">
        <v>435</v>
      </c>
      <c r="D291" s="203"/>
      <c r="E291" s="203"/>
      <c r="F291" s="203"/>
      <c r="G291" s="203"/>
      <c r="H291" s="203"/>
      <c r="I291" s="203"/>
      <c r="J291" s="203"/>
      <c r="K291" s="203"/>
      <c r="L291" s="203"/>
      <c r="M291" s="203"/>
      <c r="N291" s="203"/>
      <c r="O291" s="214"/>
      <c r="P291" s="150"/>
    </row>
    <row r="292" spans="2:23" ht="15" customHeight="1"/>
    <row r="293" spans="2:23" ht="15" customHeight="1" thickBot="1">
      <c r="B293" s="222" t="s">
        <v>436</v>
      </c>
      <c r="C293" s="222"/>
      <c r="D293" s="222"/>
      <c r="E293" s="222"/>
      <c r="F293" s="222"/>
      <c r="G293" s="222"/>
      <c r="H293" s="222"/>
      <c r="I293" s="273"/>
      <c r="J293" s="273"/>
      <c r="K293" s="273"/>
      <c r="L293" s="273"/>
      <c r="M293" s="273"/>
      <c r="N293" s="273"/>
      <c r="O293" s="273"/>
      <c r="P293" s="273"/>
      <c r="Q293" s="176"/>
      <c r="R293" s="176"/>
      <c r="S293" s="176"/>
      <c r="T293" s="176"/>
      <c r="U293" s="176"/>
      <c r="V293" s="176"/>
      <c r="W293" s="176"/>
    </row>
    <row r="294" spans="2:23" ht="15" customHeight="1" thickBot="1">
      <c r="B294" s="231" t="s">
        <v>177</v>
      </c>
      <c r="C294" s="233" t="s">
        <v>437</v>
      </c>
      <c r="D294" s="234"/>
      <c r="E294" s="234"/>
      <c r="F294" s="234"/>
      <c r="G294" s="234"/>
      <c r="H294" s="234"/>
      <c r="I294" s="234"/>
      <c r="J294" s="234"/>
      <c r="K294" s="234"/>
      <c r="L294" s="234"/>
      <c r="M294" s="234"/>
      <c r="N294" s="234"/>
      <c r="O294" s="234"/>
      <c r="P294" s="235"/>
      <c r="Q294" s="143"/>
      <c r="R294" s="143"/>
      <c r="S294" s="143"/>
    </row>
    <row r="295" spans="2:23" ht="54.75" customHeight="1" thickBot="1">
      <c r="B295" s="244"/>
      <c r="C295" s="177" t="s">
        <v>438</v>
      </c>
      <c r="D295" s="274" t="s">
        <v>439</v>
      </c>
      <c r="E295" s="274"/>
      <c r="F295" s="274"/>
      <c r="G295" s="274"/>
      <c r="H295" s="274"/>
      <c r="I295" s="274"/>
      <c r="J295" s="274"/>
      <c r="K295" s="274"/>
      <c r="L295" s="274"/>
      <c r="M295" s="274"/>
      <c r="N295" s="274"/>
      <c r="O295" s="275"/>
      <c r="P295" s="150"/>
      <c r="Q295" s="143"/>
      <c r="R295" s="143"/>
      <c r="S295" s="143"/>
    </row>
    <row r="296" spans="2:23" ht="30" customHeight="1" thickBot="1">
      <c r="B296" s="244"/>
      <c r="C296" s="177" t="s">
        <v>440</v>
      </c>
      <c r="D296" s="274" t="s">
        <v>441</v>
      </c>
      <c r="E296" s="274"/>
      <c r="F296" s="274"/>
      <c r="G296" s="274"/>
      <c r="H296" s="274"/>
      <c r="I296" s="274"/>
      <c r="J296" s="274"/>
      <c r="K296" s="274"/>
      <c r="L296" s="274"/>
      <c r="M296" s="274"/>
      <c r="N296" s="274"/>
      <c r="O296" s="275"/>
      <c r="P296" s="150"/>
      <c r="Q296" s="143"/>
      <c r="R296" s="143"/>
      <c r="S296" s="143"/>
    </row>
    <row r="297" spans="2:23" ht="44.25" customHeight="1" thickBot="1">
      <c r="B297" s="244"/>
      <c r="C297" s="178" t="s">
        <v>442</v>
      </c>
      <c r="D297" s="201" t="s">
        <v>443</v>
      </c>
      <c r="E297" s="201"/>
      <c r="F297" s="201"/>
      <c r="G297" s="201"/>
      <c r="H297" s="201"/>
      <c r="I297" s="201"/>
      <c r="J297" s="201"/>
      <c r="K297" s="201"/>
      <c r="L297" s="201"/>
      <c r="M297" s="201"/>
      <c r="N297" s="201"/>
      <c r="O297" s="272"/>
      <c r="P297" s="150"/>
      <c r="Q297" s="143"/>
      <c r="R297" s="143"/>
      <c r="S297" s="143"/>
    </row>
    <row r="298" spans="2:23" ht="30" customHeight="1" thickBot="1">
      <c r="B298" s="232"/>
      <c r="C298" s="179" t="s">
        <v>444</v>
      </c>
      <c r="D298" s="276" t="s">
        <v>445</v>
      </c>
      <c r="E298" s="276"/>
      <c r="F298" s="276"/>
      <c r="G298" s="276"/>
      <c r="H298" s="276"/>
      <c r="I298" s="276"/>
      <c r="J298" s="276"/>
      <c r="K298" s="276"/>
      <c r="L298" s="276"/>
      <c r="M298" s="276"/>
      <c r="N298" s="276"/>
      <c r="O298" s="277"/>
      <c r="P298" s="150"/>
    </row>
    <row r="299" spans="2:23" ht="15" customHeight="1"/>
    <row r="300" spans="2:23" ht="15" customHeight="1" thickBot="1">
      <c r="B300" s="222" t="s">
        <v>446</v>
      </c>
      <c r="C300" s="222"/>
      <c r="D300" s="222"/>
      <c r="E300" s="222"/>
      <c r="F300" s="222"/>
      <c r="G300" s="222"/>
      <c r="H300" s="222"/>
      <c r="I300" s="222"/>
      <c r="J300" s="222"/>
      <c r="K300" s="222"/>
      <c r="L300" s="222"/>
      <c r="M300" s="222"/>
      <c r="N300" s="222"/>
      <c r="O300" s="222"/>
      <c r="P300" s="157"/>
      <c r="Q300" s="143"/>
    </row>
    <row r="301" spans="2:23" ht="45" customHeight="1">
      <c r="B301" s="231" t="s">
        <v>177</v>
      </c>
      <c r="C301" s="233" t="s">
        <v>447</v>
      </c>
      <c r="D301" s="234"/>
      <c r="E301" s="234"/>
      <c r="F301" s="234"/>
      <c r="G301" s="234"/>
      <c r="H301" s="234"/>
      <c r="I301" s="234"/>
      <c r="J301" s="234"/>
      <c r="K301" s="234"/>
      <c r="L301" s="234"/>
      <c r="M301" s="234"/>
      <c r="N301" s="234"/>
      <c r="O301" s="235"/>
      <c r="P301" s="236"/>
      <c r="Q301" s="143"/>
      <c r="R301" s="143"/>
      <c r="S301" s="143"/>
    </row>
    <row r="302" spans="2:23" s="167" customFormat="1" ht="30" customHeight="1" thickBot="1">
      <c r="B302" s="267"/>
      <c r="C302" s="171" t="s">
        <v>229</v>
      </c>
      <c r="D302" s="268" t="s">
        <v>448</v>
      </c>
      <c r="E302" s="268"/>
      <c r="F302" s="268"/>
      <c r="G302" s="268"/>
      <c r="H302" s="268"/>
      <c r="I302" s="268"/>
      <c r="J302" s="268"/>
      <c r="K302" s="268"/>
      <c r="L302" s="268"/>
      <c r="M302" s="268"/>
      <c r="N302" s="268"/>
      <c r="O302" s="269"/>
      <c r="P302" s="237"/>
    </row>
    <row r="303" spans="2:23" ht="60" customHeight="1" thickBot="1">
      <c r="B303" s="169" t="s">
        <v>208</v>
      </c>
      <c r="C303" s="238" t="s">
        <v>449</v>
      </c>
      <c r="D303" s="225"/>
      <c r="E303" s="225"/>
      <c r="F303" s="225"/>
      <c r="G303" s="225"/>
      <c r="H303" s="225"/>
      <c r="I303" s="225"/>
      <c r="J303" s="225"/>
      <c r="K303" s="225"/>
      <c r="L303" s="225"/>
      <c r="M303" s="225"/>
      <c r="N303" s="225"/>
      <c r="O303" s="226"/>
      <c r="P303" s="150"/>
      <c r="Q303" s="143"/>
      <c r="R303" s="143"/>
      <c r="S303" s="143"/>
    </row>
    <row r="304" spans="2:23" ht="8.25" customHeight="1"/>
    <row r="305" spans="2:19" ht="15" customHeight="1" thickBot="1">
      <c r="B305" s="222" t="s">
        <v>450</v>
      </c>
      <c r="C305" s="222"/>
      <c r="D305" s="222"/>
      <c r="E305" s="222"/>
      <c r="F305" s="222"/>
      <c r="G305" s="222"/>
      <c r="H305" s="222"/>
      <c r="I305" s="222"/>
      <c r="J305" s="222"/>
      <c r="K305" s="222"/>
      <c r="L305" s="222"/>
      <c r="M305" s="222"/>
      <c r="N305" s="222"/>
      <c r="O305" s="222"/>
      <c r="P305" s="157"/>
      <c r="Q305" s="143"/>
    </row>
    <row r="306" spans="2:19" ht="45" customHeight="1" thickBot="1">
      <c r="B306" s="158" t="s">
        <v>177</v>
      </c>
      <c r="C306" s="271" t="s">
        <v>451</v>
      </c>
      <c r="D306" s="219"/>
      <c r="E306" s="219"/>
      <c r="F306" s="219"/>
      <c r="G306" s="219"/>
      <c r="H306" s="219"/>
      <c r="I306" s="219"/>
      <c r="J306" s="219"/>
      <c r="K306" s="219"/>
      <c r="L306" s="219"/>
      <c r="M306" s="219"/>
      <c r="N306" s="219"/>
      <c r="O306" s="220"/>
      <c r="P306" s="150"/>
      <c r="Q306" s="143"/>
      <c r="R306" s="143"/>
      <c r="S306" s="143"/>
    </row>
    <row r="307" spans="2:19" ht="15" customHeight="1"/>
    <row r="308" spans="2:19" ht="15" customHeight="1">
      <c r="B308" s="211" t="s">
        <v>452</v>
      </c>
      <c r="C308" s="211"/>
      <c r="D308" s="211"/>
      <c r="E308" s="211"/>
      <c r="F308" s="211"/>
      <c r="G308" s="211"/>
      <c r="H308" s="211"/>
      <c r="I308" s="211"/>
      <c r="J308" s="211"/>
      <c r="K308" s="211"/>
      <c r="L308" s="211"/>
      <c r="M308" s="211"/>
      <c r="N308" s="211"/>
      <c r="O308" s="211"/>
      <c r="P308" s="143"/>
      <c r="Q308" s="143"/>
    </row>
    <row r="309" spans="2:19" s="151" customFormat="1" ht="20.100000000000001" customHeight="1" thickBot="1">
      <c r="B309" s="270" t="s">
        <v>390</v>
      </c>
      <c r="C309" s="270"/>
      <c r="D309" s="270"/>
      <c r="E309" s="270"/>
      <c r="F309" s="270"/>
      <c r="G309" s="270"/>
      <c r="H309" s="270"/>
      <c r="I309" s="270"/>
      <c r="J309" s="270"/>
      <c r="K309" s="270"/>
      <c r="L309" s="270"/>
      <c r="M309" s="270"/>
      <c r="N309" s="270"/>
      <c r="O309" s="270"/>
      <c r="P309" s="270"/>
    </row>
    <row r="310" spans="2:19" ht="30" customHeight="1">
      <c r="B310" s="231" t="s">
        <v>177</v>
      </c>
      <c r="C310" s="233" t="s">
        <v>453</v>
      </c>
      <c r="D310" s="234"/>
      <c r="E310" s="234"/>
      <c r="F310" s="234"/>
      <c r="G310" s="234"/>
      <c r="H310" s="234"/>
      <c r="I310" s="234"/>
      <c r="J310" s="234"/>
      <c r="K310" s="234"/>
      <c r="L310" s="234"/>
      <c r="M310" s="234"/>
      <c r="N310" s="234"/>
      <c r="O310" s="235"/>
      <c r="P310" s="236"/>
      <c r="Q310" s="143"/>
      <c r="R310" s="143"/>
      <c r="S310" s="143"/>
    </row>
    <row r="311" spans="2:19" s="167" customFormat="1" ht="15" customHeight="1">
      <c r="B311" s="244"/>
      <c r="C311" s="152" t="s">
        <v>216</v>
      </c>
      <c r="D311" s="252" t="s">
        <v>454</v>
      </c>
      <c r="E311" s="252"/>
      <c r="F311" s="252"/>
      <c r="G311" s="252"/>
      <c r="H311" s="252"/>
      <c r="I311" s="252"/>
      <c r="J311" s="252"/>
      <c r="K311" s="252"/>
      <c r="L311" s="252"/>
      <c r="M311" s="252"/>
      <c r="N311" s="252"/>
      <c r="O311" s="253"/>
      <c r="P311" s="245"/>
    </row>
    <row r="312" spans="2:19" s="167" customFormat="1" ht="15" customHeight="1">
      <c r="B312" s="244"/>
      <c r="C312" s="152" t="s">
        <v>222</v>
      </c>
      <c r="D312" s="252" t="s">
        <v>455</v>
      </c>
      <c r="E312" s="252"/>
      <c r="F312" s="252"/>
      <c r="G312" s="252"/>
      <c r="H312" s="252"/>
      <c r="I312" s="252"/>
      <c r="J312" s="252"/>
      <c r="K312" s="252"/>
      <c r="L312" s="252"/>
      <c r="M312" s="252"/>
      <c r="N312" s="252"/>
      <c r="O312" s="253"/>
      <c r="P312" s="245"/>
    </row>
    <row r="313" spans="2:19" s="167" customFormat="1" ht="32.25" customHeight="1">
      <c r="B313" s="244"/>
      <c r="C313" s="152" t="s">
        <v>285</v>
      </c>
      <c r="D313" s="252" t="s">
        <v>456</v>
      </c>
      <c r="E313" s="252"/>
      <c r="F313" s="252"/>
      <c r="G313" s="252"/>
      <c r="H313" s="252"/>
      <c r="I313" s="252"/>
      <c r="J313" s="252"/>
      <c r="K313" s="252"/>
      <c r="L313" s="252"/>
      <c r="M313" s="252"/>
      <c r="N313" s="252"/>
      <c r="O313" s="253"/>
      <c r="P313" s="245"/>
    </row>
    <row r="314" spans="2:19" s="167" customFormat="1" ht="15" customHeight="1">
      <c r="B314" s="244"/>
      <c r="C314" s="152" t="s">
        <v>287</v>
      </c>
      <c r="D314" s="252" t="s">
        <v>457</v>
      </c>
      <c r="E314" s="252"/>
      <c r="F314" s="252"/>
      <c r="G314" s="252"/>
      <c r="H314" s="252"/>
      <c r="I314" s="252"/>
      <c r="J314" s="252"/>
      <c r="K314" s="252"/>
      <c r="L314" s="252"/>
      <c r="M314" s="252"/>
      <c r="N314" s="252"/>
      <c r="O314" s="253"/>
      <c r="P314" s="245"/>
    </row>
    <row r="315" spans="2:19" s="167" customFormat="1" ht="15" customHeight="1">
      <c r="B315" s="244"/>
      <c r="C315" s="152" t="s">
        <v>366</v>
      </c>
      <c r="D315" s="252" t="s">
        <v>458</v>
      </c>
      <c r="E315" s="252"/>
      <c r="F315" s="252"/>
      <c r="G315" s="252"/>
      <c r="H315" s="252"/>
      <c r="I315" s="252"/>
      <c r="J315" s="252"/>
      <c r="K315" s="252"/>
      <c r="L315" s="252"/>
      <c r="M315" s="252"/>
      <c r="N315" s="252"/>
      <c r="O315" s="253"/>
      <c r="P315" s="245"/>
    </row>
    <row r="316" spans="2:19" s="167" customFormat="1" ht="15" customHeight="1">
      <c r="B316" s="244"/>
      <c r="C316" s="152" t="s">
        <v>368</v>
      </c>
      <c r="D316" s="252" t="s">
        <v>459</v>
      </c>
      <c r="E316" s="252"/>
      <c r="F316" s="252"/>
      <c r="G316" s="252"/>
      <c r="H316" s="252"/>
      <c r="I316" s="252"/>
      <c r="J316" s="252"/>
      <c r="K316" s="252"/>
      <c r="L316" s="252"/>
      <c r="M316" s="252"/>
      <c r="N316" s="252"/>
      <c r="O316" s="253"/>
      <c r="P316" s="245"/>
    </row>
    <row r="317" spans="2:19" s="167" customFormat="1" ht="15" customHeight="1" thickBot="1">
      <c r="B317" s="267"/>
      <c r="C317" s="171" t="s">
        <v>370</v>
      </c>
      <c r="D317" s="268" t="s">
        <v>460</v>
      </c>
      <c r="E317" s="268"/>
      <c r="F317" s="268"/>
      <c r="G317" s="268"/>
      <c r="H317" s="268"/>
      <c r="I317" s="268"/>
      <c r="J317" s="268"/>
      <c r="K317" s="268"/>
      <c r="L317" s="268"/>
      <c r="M317" s="268"/>
      <c r="N317" s="268"/>
      <c r="O317" s="269"/>
      <c r="P317" s="237"/>
    </row>
    <row r="318" spans="2:19" ht="45" customHeight="1" thickBot="1">
      <c r="B318" s="156" t="s">
        <v>237</v>
      </c>
      <c r="C318" s="202" t="s">
        <v>461</v>
      </c>
      <c r="D318" s="203"/>
      <c r="E318" s="203"/>
      <c r="F318" s="203"/>
      <c r="G318" s="203"/>
      <c r="H318" s="203"/>
      <c r="I318" s="203"/>
      <c r="J318" s="203"/>
      <c r="K318" s="203"/>
      <c r="L318" s="203"/>
      <c r="M318" s="203"/>
      <c r="N318" s="203"/>
      <c r="O318" s="214"/>
      <c r="P318" s="150"/>
      <c r="Q318" s="143"/>
      <c r="R318" s="143"/>
      <c r="S318" s="143"/>
    </row>
    <row r="319" spans="2:19" ht="12.75" customHeight="1"/>
    <row r="320" spans="2:19" s="151" customFormat="1" ht="20.100000000000001" customHeight="1" thickBot="1">
      <c r="B320" s="270" t="s">
        <v>260</v>
      </c>
      <c r="C320" s="270"/>
      <c r="D320" s="270"/>
      <c r="E320" s="270"/>
      <c r="F320" s="270"/>
      <c r="G320" s="270"/>
      <c r="H320" s="270"/>
      <c r="I320" s="270"/>
      <c r="J320" s="270"/>
      <c r="K320" s="270"/>
      <c r="L320" s="270"/>
      <c r="M320" s="270"/>
      <c r="N320" s="270"/>
      <c r="O320" s="270"/>
      <c r="P320" s="270"/>
    </row>
    <row r="321" spans="2:19" ht="30" customHeight="1">
      <c r="B321" s="231" t="s">
        <v>177</v>
      </c>
      <c r="C321" s="233" t="s">
        <v>462</v>
      </c>
      <c r="D321" s="234"/>
      <c r="E321" s="234"/>
      <c r="F321" s="234"/>
      <c r="G321" s="234"/>
      <c r="H321" s="234"/>
      <c r="I321" s="234"/>
      <c r="J321" s="234"/>
      <c r="K321" s="234"/>
      <c r="L321" s="234"/>
      <c r="M321" s="234"/>
      <c r="N321" s="234"/>
      <c r="O321" s="235"/>
      <c r="P321" s="236"/>
      <c r="Q321" s="143"/>
      <c r="R321" s="143"/>
      <c r="S321" s="143"/>
    </row>
    <row r="322" spans="2:19" s="167" customFormat="1" ht="15" customHeight="1">
      <c r="B322" s="244"/>
      <c r="C322" s="152" t="s">
        <v>216</v>
      </c>
      <c r="D322" s="252" t="s">
        <v>463</v>
      </c>
      <c r="E322" s="252"/>
      <c r="F322" s="252"/>
      <c r="G322" s="252"/>
      <c r="H322" s="252"/>
      <c r="I322" s="252"/>
      <c r="J322" s="252"/>
      <c r="K322" s="252"/>
      <c r="L322" s="252"/>
      <c r="M322" s="252"/>
      <c r="N322" s="252"/>
      <c r="O322" s="253"/>
      <c r="P322" s="245"/>
    </row>
    <row r="323" spans="2:19" s="167" customFormat="1" ht="15" customHeight="1">
      <c r="B323" s="244"/>
      <c r="C323" s="152" t="s">
        <v>222</v>
      </c>
      <c r="D323" s="252" t="s">
        <v>455</v>
      </c>
      <c r="E323" s="252"/>
      <c r="F323" s="252"/>
      <c r="G323" s="252"/>
      <c r="H323" s="252"/>
      <c r="I323" s="252"/>
      <c r="J323" s="252"/>
      <c r="K323" s="252"/>
      <c r="L323" s="252"/>
      <c r="M323" s="252"/>
      <c r="N323" s="252"/>
      <c r="O323" s="253"/>
      <c r="P323" s="245"/>
    </row>
    <row r="324" spans="2:19" s="167" customFormat="1" ht="28.5" customHeight="1">
      <c r="B324" s="244"/>
      <c r="C324" s="152" t="s">
        <v>285</v>
      </c>
      <c r="D324" s="252" t="s">
        <v>456</v>
      </c>
      <c r="E324" s="252"/>
      <c r="F324" s="252"/>
      <c r="G324" s="252"/>
      <c r="H324" s="252"/>
      <c r="I324" s="252"/>
      <c r="J324" s="252"/>
      <c r="K324" s="252"/>
      <c r="L324" s="252"/>
      <c r="M324" s="252"/>
      <c r="N324" s="252"/>
      <c r="O324" s="253"/>
      <c r="P324" s="245"/>
    </row>
    <row r="325" spans="2:19" s="167" customFormat="1" ht="15" customHeight="1">
      <c r="B325" s="244"/>
      <c r="C325" s="152" t="s">
        <v>287</v>
      </c>
      <c r="D325" s="252" t="s">
        <v>458</v>
      </c>
      <c r="E325" s="252"/>
      <c r="F325" s="252"/>
      <c r="G325" s="252"/>
      <c r="H325" s="252"/>
      <c r="I325" s="252"/>
      <c r="J325" s="252"/>
      <c r="K325" s="252"/>
      <c r="L325" s="252"/>
      <c r="M325" s="252"/>
      <c r="N325" s="252"/>
      <c r="O325" s="253"/>
      <c r="P325" s="245"/>
    </row>
    <row r="326" spans="2:19" s="167" customFormat="1" ht="15" customHeight="1">
      <c r="B326" s="244"/>
      <c r="C326" s="152" t="s">
        <v>366</v>
      </c>
      <c r="D326" s="252" t="s">
        <v>459</v>
      </c>
      <c r="E326" s="252"/>
      <c r="F326" s="252"/>
      <c r="G326" s="252"/>
      <c r="H326" s="252"/>
      <c r="I326" s="252"/>
      <c r="J326" s="252"/>
      <c r="K326" s="252"/>
      <c r="L326" s="252"/>
      <c r="M326" s="252"/>
      <c r="N326" s="252"/>
      <c r="O326" s="253"/>
      <c r="P326" s="245"/>
    </row>
    <row r="327" spans="2:19" s="167" customFormat="1" ht="15" customHeight="1" thickBot="1">
      <c r="B327" s="267"/>
      <c r="C327" s="171" t="s">
        <v>368</v>
      </c>
      <c r="D327" s="268" t="s">
        <v>460</v>
      </c>
      <c r="E327" s="268"/>
      <c r="F327" s="268"/>
      <c r="G327" s="268"/>
      <c r="H327" s="268"/>
      <c r="I327" s="268"/>
      <c r="J327" s="268"/>
      <c r="K327" s="268"/>
      <c r="L327" s="268"/>
      <c r="M327" s="268"/>
      <c r="N327" s="268"/>
      <c r="O327" s="269"/>
      <c r="P327" s="237"/>
    </row>
    <row r="328" spans="2:19" ht="45" customHeight="1" thickBot="1">
      <c r="B328" s="156" t="s">
        <v>237</v>
      </c>
      <c r="C328" s="202" t="s">
        <v>464</v>
      </c>
      <c r="D328" s="203"/>
      <c r="E328" s="203"/>
      <c r="F328" s="203"/>
      <c r="G328" s="203"/>
      <c r="H328" s="203"/>
      <c r="I328" s="203"/>
      <c r="J328" s="203"/>
      <c r="K328" s="203"/>
      <c r="L328" s="203"/>
      <c r="M328" s="203"/>
      <c r="N328" s="203"/>
      <c r="O328" s="214"/>
      <c r="P328" s="150"/>
      <c r="Q328" s="143"/>
      <c r="R328" s="143"/>
      <c r="S328" s="143"/>
    </row>
    <row r="329" spans="2:19" ht="15" customHeight="1"/>
    <row r="330" spans="2:19" ht="15" customHeight="1" thickBot="1">
      <c r="B330" s="222" t="s">
        <v>465</v>
      </c>
      <c r="C330" s="222"/>
      <c r="D330" s="222"/>
      <c r="E330" s="222"/>
      <c r="F330" s="222"/>
      <c r="G330" s="222"/>
      <c r="H330" s="222"/>
      <c r="I330" s="222"/>
      <c r="J330" s="222"/>
      <c r="K330" s="222"/>
      <c r="L330" s="222"/>
      <c r="M330" s="222"/>
      <c r="N330" s="222"/>
      <c r="O330" s="222"/>
      <c r="P330" s="157"/>
      <c r="Q330" s="143"/>
    </row>
    <row r="331" spans="2:19" ht="44.25" customHeight="1">
      <c r="B331" s="515" t="s">
        <v>177</v>
      </c>
      <c r="C331" s="506" t="s">
        <v>466</v>
      </c>
      <c r="D331" s="507"/>
      <c r="E331" s="507"/>
      <c r="F331" s="507"/>
      <c r="G331" s="507"/>
      <c r="H331" s="507"/>
      <c r="I331" s="507"/>
      <c r="J331" s="507"/>
      <c r="K331" s="507"/>
      <c r="L331" s="507"/>
      <c r="M331" s="507"/>
      <c r="N331" s="507"/>
      <c r="O331" s="508"/>
      <c r="P331" s="180"/>
      <c r="Q331" s="143"/>
      <c r="R331" s="143"/>
      <c r="S331" s="143"/>
    </row>
    <row r="332" spans="2:19" ht="30" customHeight="1">
      <c r="B332" s="516" t="s">
        <v>208</v>
      </c>
      <c r="C332" s="512" t="s">
        <v>467</v>
      </c>
      <c r="D332" s="513"/>
      <c r="E332" s="513"/>
      <c r="F332" s="513"/>
      <c r="G332" s="513"/>
      <c r="H332" s="513"/>
      <c r="I332" s="513"/>
      <c r="J332" s="513"/>
      <c r="K332" s="513"/>
      <c r="L332" s="513"/>
      <c r="M332" s="513"/>
      <c r="N332" s="513"/>
      <c r="O332" s="514"/>
      <c r="P332" s="181"/>
      <c r="Q332" s="143"/>
      <c r="R332" s="143"/>
      <c r="S332" s="143"/>
    </row>
    <row r="333" spans="2:19" ht="30" customHeight="1">
      <c r="B333" s="516" t="s">
        <v>276</v>
      </c>
      <c r="C333" s="512" t="s">
        <v>468</v>
      </c>
      <c r="D333" s="513"/>
      <c r="E333" s="513"/>
      <c r="F333" s="513"/>
      <c r="G333" s="513"/>
      <c r="H333" s="513"/>
      <c r="I333" s="513"/>
      <c r="J333" s="513"/>
      <c r="K333" s="513"/>
      <c r="L333" s="513"/>
      <c r="M333" s="513"/>
      <c r="N333" s="513"/>
      <c r="O333" s="514"/>
      <c r="P333" s="182"/>
      <c r="Q333" s="143"/>
      <c r="R333" s="143"/>
      <c r="S333" s="143"/>
    </row>
    <row r="334" spans="2:19" ht="30" customHeight="1" thickBot="1">
      <c r="B334" s="517" t="s">
        <v>270</v>
      </c>
      <c r="C334" s="509" t="s">
        <v>469</v>
      </c>
      <c r="D334" s="510"/>
      <c r="E334" s="510"/>
      <c r="F334" s="510"/>
      <c r="G334" s="510"/>
      <c r="H334" s="510"/>
      <c r="I334" s="510"/>
      <c r="J334" s="510"/>
      <c r="K334" s="510"/>
      <c r="L334" s="510"/>
      <c r="M334" s="510"/>
      <c r="N334" s="510"/>
      <c r="O334" s="511"/>
      <c r="P334" s="183"/>
    </row>
    <row r="335" spans="2:19" ht="12" customHeight="1"/>
    <row r="336" spans="2:19" ht="15" customHeight="1" thickBot="1">
      <c r="B336" s="222" t="s">
        <v>470</v>
      </c>
      <c r="C336" s="222"/>
      <c r="D336" s="222"/>
      <c r="E336" s="222"/>
      <c r="F336" s="222"/>
      <c r="G336" s="222"/>
      <c r="H336" s="222"/>
      <c r="I336" s="222"/>
      <c r="J336" s="222"/>
      <c r="K336" s="222"/>
      <c r="L336" s="222"/>
      <c r="M336" s="222"/>
      <c r="N336" s="222"/>
      <c r="O336" s="222"/>
      <c r="P336" s="157"/>
      <c r="Q336" s="143"/>
    </row>
    <row r="337" spans="2:20" ht="30" customHeight="1" thickBot="1">
      <c r="B337" s="158" t="s">
        <v>177</v>
      </c>
      <c r="C337" s="219" t="s">
        <v>471</v>
      </c>
      <c r="D337" s="219"/>
      <c r="E337" s="219"/>
      <c r="F337" s="219"/>
      <c r="G337" s="219"/>
      <c r="H337" s="219"/>
      <c r="I337" s="219"/>
      <c r="J337" s="219"/>
      <c r="K337" s="219"/>
      <c r="L337" s="219"/>
      <c r="M337" s="219"/>
      <c r="N337" s="219"/>
      <c r="O337" s="220"/>
      <c r="P337" s="150"/>
      <c r="Q337" s="143"/>
      <c r="R337" s="143"/>
      <c r="S337" s="143"/>
    </row>
    <row r="338" spans="2:20" ht="15" customHeight="1" thickBot="1"/>
    <row r="339" spans="2:20" ht="30" customHeight="1">
      <c r="B339" s="258"/>
      <c r="C339" s="259"/>
      <c r="D339" s="262" t="s">
        <v>472</v>
      </c>
      <c r="E339" s="262"/>
      <c r="F339" s="262"/>
      <c r="G339" s="262"/>
      <c r="H339" s="262"/>
      <c r="I339" s="262"/>
      <c r="J339" s="262"/>
      <c r="K339" s="262"/>
      <c r="L339" s="262"/>
      <c r="M339" s="262"/>
      <c r="N339" s="262"/>
      <c r="O339" s="262"/>
      <c r="P339" s="263"/>
    </row>
    <row r="340" spans="2:20" ht="15" customHeight="1" thickBot="1">
      <c r="B340" s="260"/>
      <c r="C340" s="261"/>
      <c r="D340" s="264" t="s">
        <v>473</v>
      </c>
      <c r="E340" s="264"/>
      <c r="F340" s="264"/>
      <c r="G340" s="264"/>
      <c r="H340" s="264"/>
      <c r="I340" s="264"/>
      <c r="J340" s="264"/>
      <c r="K340" s="264"/>
      <c r="L340" s="264"/>
      <c r="M340" s="264"/>
      <c r="N340" s="264"/>
      <c r="O340" s="264"/>
      <c r="P340" s="265"/>
    </row>
    <row r="341" spans="2:20" ht="15" customHeight="1"/>
    <row r="342" spans="2:20" ht="20.100000000000001" customHeight="1">
      <c r="B342" s="145" t="s">
        <v>474</v>
      </c>
      <c r="C342" s="266" t="s">
        <v>475</v>
      </c>
      <c r="D342" s="266"/>
      <c r="E342" s="266"/>
      <c r="F342" s="266"/>
      <c r="G342" s="266"/>
      <c r="H342" s="266"/>
      <c r="I342" s="266"/>
      <c r="J342" s="266"/>
      <c r="K342" s="266"/>
      <c r="L342" s="266"/>
      <c r="M342" s="266"/>
      <c r="N342" s="266"/>
      <c r="O342" s="266"/>
      <c r="P342" s="266"/>
      <c r="Q342" s="164"/>
      <c r="R342" s="164"/>
      <c r="S342" s="164"/>
      <c r="T342" s="164"/>
    </row>
    <row r="343" spans="2:20" ht="20.100000000000001" customHeight="1">
      <c r="B343" s="184" t="s">
        <v>476</v>
      </c>
      <c r="C343" s="257" t="s">
        <v>477</v>
      </c>
      <c r="D343" s="257"/>
      <c r="E343" s="257"/>
      <c r="F343" s="257"/>
      <c r="G343" s="257"/>
      <c r="H343" s="257"/>
      <c r="I343" s="257"/>
      <c r="J343" s="257"/>
      <c r="K343" s="257"/>
      <c r="L343" s="257"/>
      <c r="M343" s="257"/>
      <c r="N343" s="257"/>
      <c r="O343" s="257"/>
      <c r="P343" s="257"/>
      <c r="Q343" s="143"/>
    </row>
    <row r="344" spans="2:20" ht="15" customHeight="1" thickBot="1">
      <c r="B344" s="251" t="s">
        <v>478</v>
      </c>
      <c r="C344" s="251"/>
      <c r="D344" s="251"/>
      <c r="E344" s="251"/>
      <c r="F344" s="251"/>
      <c r="G344" s="251"/>
      <c r="H344" s="251"/>
      <c r="I344" s="251"/>
      <c r="J344" s="251"/>
      <c r="K344" s="251"/>
      <c r="L344" s="251"/>
      <c r="M344" s="251"/>
      <c r="N344" s="251"/>
      <c r="O344" s="251"/>
      <c r="P344" s="157"/>
      <c r="Q344" s="143"/>
    </row>
    <row r="345" spans="2:20" ht="30" customHeight="1">
      <c r="B345" s="231" t="s">
        <v>177</v>
      </c>
      <c r="C345" s="233" t="s">
        <v>479</v>
      </c>
      <c r="D345" s="234"/>
      <c r="E345" s="234"/>
      <c r="F345" s="234"/>
      <c r="G345" s="234"/>
      <c r="H345" s="234"/>
      <c r="I345" s="234"/>
      <c r="J345" s="234"/>
      <c r="K345" s="234"/>
      <c r="L345" s="234"/>
      <c r="M345" s="234"/>
      <c r="N345" s="234"/>
      <c r="O345" s="235"/>
      <c r="P345" s="236"/>
      <c r="Q345" s="143"/>
      <c r="R345" s="143"/>
      <c r="S345" s="143"/>
    </row>
    <row r="346" spans="2:20" s="167" customFormat="1" ht="15" customHeight="1" thickBot="1">
      <c r="B346" s="232"/>
      <c r="C346" s="170" t="s">
        <v>229</v>
      </c>
      <c r="D346" s="255" t="s">
        <v>480</v>
      </c>
      <c r="E346" s="255"/>
      <c r="F346" s="255"/>
      <c r="G346" s="255"/>
      <c r="H346" s="255"/>
      <c r="I346" s="255"/>
      <c r="J346" s="255"/>
      <c r="K346" s="255"/>
      <c r="L346" s="255"/>
      <c r="M346" s="255"/>
      <c r="N346" s="255"/>
      <c r="O346" s="256"/>
      <c r="P346" s="237"/>
    </row>
    <row r="347" spans="2:20" ht="15" customHeight="1"/>
    <row r="348" spans="2:20" ht="15" customHeight="1" thickBot="1">
      <c r="B348" s="251" t="s">
        <v>481</v>
      </c>
      <c r="C348" s="251"/>
      <c r="D348" s="251"/>
      <c r="E348" s="251"/>
      <c r="F348" s="251"/>
      <c r="G348" s="251"/>
      <c r="H348" s="251"/>
      <c r="I348" s="251"/>
      <c r="J348" s="251"/>
      <c r="K348" s="251"/>
      <c r="L348" s="251"/>
      <c r="M348" s="251"/>
      <c r="N348" s="251"/>
      <c r="O348" s="251"/>
      <c r="P348" s="157"/>
      <c r="Q348" s="143"/>
    </row>
    <row r="349" spans="2:20" ht="15" customHeight="1">
      <c r="B349" s="231" t="s">
        <v>177</v>
      </c>
      <c r="C349" s="233" t="s">
        <v>482</v>
      </c>
      <c r="D349" s="234"/>
      <c r="E349" s="234"/>
      <c r="F349" s="234"/>
      <c r="G349" s="234"/>
      <c r="H349" s="234"/>
      <c r="I349" s="234"/>
      <c r="J349" s="234"/>
      <c r="K349" s="234"/>
      <c r="L349" s="234"/>
      <c r="M349" s="234"/>
      <c r="N349" s="234"/>
      <c r="O349" s="235"/>
      <c r="P349" s="236"/>
      <c r="Q349" s="143"/>
      <c r="R349" s="143"/>
      <c r="S349" s="143"/>
    </row>
    <row r="350" spans="2:20" s="167" customFormat="1" ht="15" customHeight="1">
      <c r="B350" s="244"/>
      <c r="C350" s="152" t="s">
        <v>483</v>
      </c>
      <c r="D350" s="252" t="s">
        <v>484</v>
      </c>
      <c r="E350" s="252"/>
      <c r="F350" s="252"/>
      <c r="G350" s="252"/>
      <c r="H350" s="252"/>
      <c r="I350" s="252"/>
      <c r="J350" s="252"/>
      <c r="K350" s="252"/>
      <c r="L350" s="252"/>
      <c r="M350" s="252"/>
      <c r="N350" s="252"/>
      <c r="O350" s="253"/>
      <c r="P350" s="245"/>
    </row>
    <row r="351" spans="2:20" s="167" customFormat="1" ht="15" customHeight="1">
      <c r="B351" s="244"/>
      <c r="C351" s="152" t="s">
        <v>483</v>
      </c>
      <c r="D351" s="252" t="s">
        <v>485</v>
      </c>
      <c r="E351" s="252"/>
      <c r="F351" s="252"/>
      <c r="G351" s="252"/>
      <c r="H351" s="252"/>
      <c r="I351" s="252"/>
      <c r="J351" s="252"/>
      <c r="K351" s="252"/>
      <c r="L351" s="252"/>
      <c r="M351" s="252"/>
      <c r="N351" s="252"/>
      <c r="O351" s="253"/>
      <c r="P351" s="245"/>
    </row>
    <row r="352" spans="2:20" s="167" customFormat="1" ht="15" customHeight="1">
      <c r="B352" s="244"/>
      <c r="C352" s="152" t="s">
        <v>483</v>
      </c>
      <c r="D352" s="252" t="s">
        <v>486</v>
      </c>
      <c r="E352" s="252"/>
      <c r="F352" s="252"/>
      <c r="G352" s="252"/>
      <c r="H352" s="252"/>
      <c r="I352" s="252"/>
      <c r="J352" s="252"/>
      <c r="K352" s="252"/>
      <c r="L352" s="252"/>
      <c r="M352" s="252"/>
      <c r="N352" s="252"/>
      <c r="O352" s="253"/>
      <c r="P352" s="245"/>
    </row>
    <row r="353" spans="1:19" s="167" customFormat="1" ht="15" customHeight="1">
      <c r="B353" s="244"/>
      <c r="C353" s="152" t="s">
        <v>483</v>
      </c>
      <c r="D353" s="252" t="s">
        <v>487</v>
      </c>
      <c r="E353" s="252"/>
      <c r="F353" s="252"/>
      <c r="G353" s="252"/>
      <c r="H353" s="252"/>
      <c r="I353" s="252"/>
      <c r="J353" s="252"/>
      <c r="K353" s="252"/>
      <c r="L353" s="252"/>
      <c r="M353" s="252"/>
      <c r="N353" s="252"/>
      <c r="O353" s="253"/>
      <c r="P353" s="245"/>
    </row>
    <row r="354" spans="1:19" s="167" customFormat="1" ht="15" customHeight="1" thickBot="1">
      <c r="B354" s="232"/>
      <c r="C354" s="254" t="s">
        <v>488</v>
      </c>
      <c r="D354" s="255"/>
      <c r="E354" s="255"/>
      <c r="F354" s="255"/>
      <c r="G354" s="255"/>
      <c r="H354" s="255"/>
      <c r="I354" s="255"/>
      <c r="J354" s="255"/>
      <c r="K354" s="255"/>
      <c r="L354" s="255"/>
      <c r="M354" s="255"/>
      <c r="N354" s="255"/>
      <c r="O354" s="256"/>
      <c r="P354" s="237"/>
    </row>
    <row r="355" spans="1:19" ht="15" customHeight="1" thickBot="1"/>
    <row r="356" spans="1:19" ht="45" customHeight="1" thickBot="1">
      <c r="B356" s="215"/>
      <c r="C356" s="216"/>
      <c r="D356" s="217" t="s">
        <v>489</v>
      </c>
      <c r="E356" s="217"/>
      <c r="F356" s="217"/>
      <c r="G356" s="217"/>
      <c r="H356" s="217"/>
      <c r="I356" s="217"/>
      <c r="J356" s="217"/>
      <c r="K356" s="217"/>
      <c r="L356" s="217"/>
      <c r="M356" s="217"/>
      <c r="N356" s="217"/>
      <c r="O356" s="217"/>
      <c r="P356" s="218"/>
    </row>
    <row r="357" spans="1:19" ht="15" customHeight="1"/>
    <row r="358" spans="1:19" ht="15" customHeight="1" thickBot="1">
      <c r="B358" s="222" t="s">
        <v>490</v>
      </c>
      <c r="C358" s="222"/>
      <c r="D358" s="222"/>
      <c r="E358" s="222"/>
      <c r="F358" s="222"/>
      <c r="G358" s="222"/>
      <c r="H358" s="222"/>
      <c r="I358" s="222"/>
      <c r="J358" s="222"/>
      <c r="K358" s="222"/>
      <c r="L358" s="222"/>
      <c r="M358" s="222"/>
      <c r="N358" s="222"/>
      <c r="O358" s="222"/>
      <c r="P358" s="157"/>
      <c r="Q358" s="143"/>
    </row>
    <row r="359" spans="1:19" ht="30" customHeight="1" thickBot="1">
      <c r="B359" s="158" t="s">
        <v>177</v>
      </c>
      <c r="C359" s="219" t="s">
        <v>491</v>
      </c>
      <c r="D359" s="219"/>
      <c r="E359" s="219"/>
      <c r="F359" s="219"/>
      <c r="G359" s="219"/>
      <c r="H359" s="219"/>
      <c r="I359" s="219"/>
      <c r="J359" s="219"/>
      <c r="K359" s="219"/>
      <c r="L359" s="219"/>
      <c r="M359" s="219"/>
      <c r="N359" s="219"/>
      <c r="O359" s="220"/>
      <c r="P359" s="150"/>
      <c r="Q359" s="143"/>
      <c r="R359" s="143"/>
      <c r="S359" s="143"/>
    </row>
    <row r="360" spans="1:19" ht="15" customHeight="1" thickBot="1"/>
    <row r="361" spans="1:19" ht="75" customHeight="1" thickBot="1">
      <c r="B361" s="215"/>
      <c r="C361" s="216"/>
      <c r="D361" s="217" t="s">
        <v>492</v>
      </c>
      <c r="E361" s="217"/>
      <c r="F361" s="217"/>
      <c r="G361" s="217"/>
      <c r="H361" s="217"/>
      <c r="I361" s="217"/>
      <c r="J361" s="217"/>
      <c r="K361" s="217"/>
      <c r="L361" s="217"/>
      <c r="M361" s="217"/>
      <c r="N361" s="217"/>
      <c r="O361" s="217"/>
      <c r="P361" s="218"/>
    </row>
    <row r="362" spans="1:19" ht="15" customHeight="1"/>
    <row r="363" spans="1:19" ht="15" customHeight="1" thickBot="1">
      <c r="B363" s="222" t="s">
        <v>493</v>
      </c>
      <c r="C363" s="222"/>
      <c r="D363" s="222"/>
      <c r="E363" s="222"/>
      <c r="F363" s="222"/>
      <c r="G363" s="222"/>
      <c r="H363" s="222"/>
      <c r="I363" s="222"/>
      <c r="J363" s="222"/>
      <c r="K363" s="222"/>
      <c r="L363" s="222"/>
      <c r="M363" s="222"/>
      <c r="N363" s="222"/>
      <c r="O363" s="222"/>
      <c r="P363" s="157"/>
      <c r="Q363" s="143"/>
    </row>
    <row r="364" spans="1:19" ht="30" customHeight="1" thickBot="1">
      <c r="B364" s="158" t="s">
        <v>177</v>
      </c>
      <c r="C364" s="219" t="s">
        <v>494</v>
      </c>
      <c r="D364" s="219"/>
      <c r="E364" s="219"/>
      <c r="F364" s="219"/>
      <c r="G364" s="219"/>
      <c r="H364" s="219"/>
      <c r="I364" s="219"/>
      <c r="J364" s="219"/>
      <c r="K364" s="219"/>
      <c r="L364" s="219"/>
      <c r="M364" s="219"/>
      <c r="N364" s="219"/>
      <c r="O364" s="220"/>
      <c r="P364" s="150"/>
      <c r="Q364" s="143"/>
      <c r="R364" s="143"/>
      <c r="S364" s="143"/>
    </row>
    <row r="365" spans="1:19" ht="15" customHeight="1" thickBot="1"/>
    <row r="366" spans="1:19" ht="30" customHeight="1" thickBot="1">
      <c r="B366" s="215"/>
      <c r="C366" s="216"/>
      <c r="D366" s="217" t="s">
        <v>495</v>
      </c>
      <c r="E366" s="217"/>
      <c r="F366" s="217"/>
      <c r="G366" s="217"/>
      <c r="H366" s="217"/>
      <c r="I366" s="217"/>
      <c r="J366" s="217"/>
      <c r="K366" s="217"/>
      <c r="L366" s="217"/>
      <c r="M366" s="217"/>
      <c r="N366" s="217"/>
      <c r="O366" s="217"/>
      <c r="P366" s="218"/>
    </row>
    <row r="367" spans="1:19" ht="15" customHeight="1">
      <c r="B367" s="519"/>
      <c r="C367" s="519"/>
      <c r="D367" s="519"/>
      <c r="E367" s="519"/>
      <c r="F367" s="519"/>
      <c r="G367" s="519"/>
      <c r="H367" s="519"/>
      <c r="I367" s="519"/>
      <c r="J367" s="519"/>
      <c r="K367" s="519"/>
      <c r="L367" s="519"/>
      <c r="M367" s="519"/>
      <c r="N367" s="519"/>
      <c r="O367" s="519"/>
      <c r="P367" s="519"/>
    </row>
    <row r="368" spans="1:19" ht="30" customHeight="1">
      <c r="A368" s="518"/>
      <c r="B368" s="520"/>
      <c r="C368" s="520"/>
      <c r="D368" s="520"/>
      <c r="E368" s="520"/>
      <c r="F368" s="520"/>
      <c r="G368" s="520"/>
      <c r="H368" s="520"/>
      <c r="I368" s="520"/>
      <c r="J368" s="520"/>
      <c r="K368" s="520"/>
      <c r="L368" s="520"/>
      <c r="M368" s="520"/>
      <c r="N368" s="520"/>
      <c r="O368" s="520"/>
      <c r="P368" s="520"/>
    </row>
    <row r="369" spans="2:19" ht="15" customHeight="1"/>
    <row r="370" spans="2:19" ht="15" customHeight="1" thickBot="1">
      <c r="B370" s="251" t="s">
        <v>496</v>
      </c>
      <c r="C370" s="251"/>
      <c r="D370" s="251"/>
      <c r="E370" s="251"/>
      <c r="F370" s="251"/>
      <c r="G370" s="251"/>
      <c r="H370" s="251"/>
      <c r="I370" s="251"/>
      <c r="J370" s="251"/>
      <c r="K370" s="251"/>
      <c r="L370" s="251"/>
      <c r="M370" s="251"/>
      <c r="N370" s="251"/>
      <c r="O370" s="251"/>
      <c r="P370" s="157"/>
      <c r="Q370" s="143"/>
    </row>
    <row r="371" spans="2:19" ht="30" customHeight="1">
      <c r="B371" s="231" t="s">
        <v>177</v>
      </c>
      <c r="C371" s="233" t="s">
        <v>497</v>
      </c>
      <c r="D371" s="234"/>
      <c r="E371" s="234"/>
      <c r="F371" s="234"/>
      <c r="G371" s="234"/>
      <c r="H371" s="234"/>
      <c r="I371" s="234"/>
      <c r="J371" s="234"/>
      <c r="K371" s="234"/>
      <c r="L371" s="234"/>
      <c r="M371" s="234"/>
      <c r="N371" s="234"/>
      <c r="O371" s="235"/>
      <c r="P371" s="236"/>
      <c r="Q371" s="143"/>
      <c r="R371" s="143"/>
      <c r="S371" s="143"/>
    </row>
    <row r="372" spans="2:19" s="167" customFormat="1" ht="15" customHeight="1">
      <c r="B372" s="244"/>
      <c r="D372" s="152" t="s">
        <v>216</v>
      </c>
      <c r="E372" s="249" t="s">
        <v>498</v>
      </c>
      <c r="F372" s="249"/>
      <c r="G372" s="249"/>
      <c r="H372" s="249"/>
      <c r="I372" s="152" t="s">
        <v>366</v>
      </c>
      <c r="J372" s="249" t="s">
        <v>499</v>
      </c>
      <c r="K372" s="249"/>
      <c r="L372" s="249"/>
      <c r="M372" s="249"/>
      <c r="N372" s="249"/>
      <c r="O372" s="186"/>
      <c r="P372" s="245"/>
    </row>
    <row r="373" spans="2:19" s="167" customFormat="1" ht="15" customHeight="1">
      <c r="B373" s="244"/>
      <c r="D373" s="152" t="s">
        <v>222</v>
      </c>
      <c r="E373" s="249" t="s">
        <v>500</v>
      </c>
      <c r="F373" s="249"/>
      <c r="G373" s="249"/>
      <c r="H373" s="249"/>
      <c r="I373" s="152" t="s">
        <v>368</v>
      </c>
      <c r="J373" s="249" t="s">
        <v>501</v>
      </c>
      <c r="K373" s="249"/>
      <c r="L373" s="249"/>
      <c r="M373" s="249"/>
      <c r="N373" s="249"/>
      <c r="O373" s="186"/>
      <c r="P373" s="245"/>
    </row>
    <row r="374" spans="2:19" s="167" customFormat="1" ht="15" customHeight="1">
      <c r="B374" s="244"/>
      <c r="D374" s="152" t="s">
        <v>285</v>
      </c>
      <c r="E374" s="249" t="s">
        <v>502</v>
      </c>
      <c r="F374" s="249"/>
      <c r="G374" s="249"/>
      <c r="H374" s="249"/>
      <c r="I374" s="152" t="s">
        <v>370</v>
      </c>
      <c r="J374" s="249" t="s">
        <v>503</v>
      </c>
      <c r="K374" s="249"/>
      <c r="L374" s="249"/>
      <c r="M374" s="249"/>
      <c r="N374" s="249"/>
      <c r="O374" s="186"/>
      <c r="P374" s="245"/>
    </row>
    <row r="375" spans="2:19" s="167" customFormat="1" ht="15" customHeight="1" thickBot="1">
      <c r="B375" s="244"/>
      <c r="D375" s="152" t="s">
        <v>287</v>
      </c>
      <c r="E375" s="250" t="s">
        <v>504</v>
      </c>
      <c r="F375" s="250"/>
      <c r="G375" s="250"/>
      <c r="H375" s="250"/>
      <c r="I375" s="152" t="s">
        <v>505</v>
      </c>
      <c r="J375" s="187" t="s">
        <v>506</v>
      </c>
      <c r="K375" s="187"/>
      <c r="L375" s="187"/>
      <c r="M375" s="187"/>
      <c r="N375" s="187"/>
      <c r="O375" s="188"/>
      <c r="P375" s="237"/>
    </row>
    <row r="376" spans="2:19" s="167" customFormat="1" ht="30" customHeight="1">
      <c r="B376" s="244"/>
      <c r="C376" s="239" t="s">
        <v>507</v>
      </c>
      <c r="D376" s="240"/>
      <c r="E376" s="240"/>
      <c r="F376" s="240"/>
      <c r="G376" s="240"/>
      <c r="H376" s="240"/>
      <c r="I376" s="240"/>
      <c r="J376" s="240"/>
      <c r="K376" s="240"/>
      <c r="L376" s="240"/>
      <c r="M376" s="240"/>
      <c r="N376" s="240"/>
      <c r="O376" s="241"/>
      <c r="P376" s="236"/>
    </row>
    <row r="377" spans="2:19" ht="15" customHeight="1" thickBot="1">
      <c r="B377" s="232"/>
      <c r="C377" s="189" t="s">
        <v>508</v>
      </c>
      <c r="D377" s="242" t="s">
        <v>509</v>
      </c>
      <c r="E377" s="242"/>
      <c r="F377" s="242"/>
      <c r="G377" s="242"/>
      <c r="H377" s="242"/>
      <c r="I377" s="242"/>
      <c r="J377" s="242"/>
      <c r="K377" s="242"/>
      <c r="L377" s="242"/>
      <c r="M377" s="242"/>
      <c r="N377" s="242"/>
      <c r="O377" s="243"/>
      <c r="P377" s="237"/>
    </row>
    <row r="378" spans="2:19" ht="15" customHeight="1">
      <c r="B378" s="227" t="s">
        <v>510</v>
      </c>
      <c r="C378" s="227"/>
      <c r="D378" s="227"/>
      <c r="E378" s="227"/>
      <c r="F378" s="227"/>
      <c r="G378" s="227"/>
      <c r="H378" s="227"/>
      <c r="I378" s="227"/>
      <c r="J378" s="227"/>
      <c r="K378" s="227"/>
      <c r="L378" s="227"/>
      <c r="M378" s="227"/>
      <c r="N378" s="227"/>
      <c r="O378" s="227"/>
      <c r="P378" s="227"/>
    </row>
    <row r="379" spans="2:19" ht="15" customHeight="1" thickBot="1"/>
    <row r="380" spans="2:19" ht="30" customHeight="1">
      <c r="B380" s="231" t="s">
        <v>208</v>
      </c>
      <c r="C380" s="233" t="s">
        <v>511</v>
      </c>
      <c r="D380" s="234"/>
      <c r="E380" s="234"/>
      <c r="F380" s="234"/>
      <c r="G380" s="234"/>
      <c r="H380" s="234"/>
      <c r="I380" s="234"/>
      <c r="J380" s="234"/>
      <c r="K380" s="234"/>
      <c r="L380" s="234"/>
      <c r="M380" s="234"/>
      <c r="N380" s="234"/>
      <c r="O380" s="235"/>
      <c r="P380" s="236"/>
      <c r="Q380" s="143"/>
      <c r="R380" s="143"/>
      <c r="S380" s="143"/>
    </row>
    <row r="381" spans="2:19" ht="30" customHeight="1">
      <c r="B381" s="244"/>
      <c r="C381" s="246" t="s">
        <v>512</v>
      </c>
      <c r="D381" s="247"/>
      <c r="E381" s="247"/>
      <c r="F381" s="247"/>
      <c r="G381" s="247"/>
      <c r="H381" s="247"/>
      <c r="I381" s="247"/>
      <c r="J381" s="247"/>
      <c r="K381" s="247"/>
      <c r="L381" s="247"/>
      <c r="M381" s="247"/>
      <c r="N381" s="247"/>
      <c r="O381" s="248"/>
      <c r="P381" s="245"/>
    </row>
    <row r="382" spans="2:19" ht="30" customHeight="1">
      <c r="B382" s="244"/>
      <c r="C382" s="190" t="b">
        <v>0</v>
      </c>
      <c r="D382" s="223" t="s">
        <v>513</v>
      </c>
      <c r="E382" s="223"/>
      <c r="F382" s="223"/>
      <c r="G382" s="223"/>
      <c r="H382" s="223"/>
      <c r="I382" s="223"/>
      <c r="J382" s="223"/>
      <c r="K382" s="223"/>
      <c r="L382" s="223"/>
      <c r="M382" s="223"/>
      <c r="N382" s="223"/>
      <c r="O382" s="224"/>
      <c r="P382" s="245"/>
    </row>
    <row r="383" spans="2:19" ht="30" customHeight="1">
      <c r="B383" s="244"/>
      <c r="C383" s="190" t="b">
        <v>0</v>
      </c>
      <c r="D383" s="223" t="s">
        <v>514</v>
      </c>
      <c r="E383" s="223"/>
      <c r="F383" s="223"/>
      <c r="G383" s="223"/>
      <c r="H383" s="223"/>
      <c r="I383" s="223"/>
      <c r="J383" s="223"/>
      <c r="K383" s="223"/>
      <c r="L383" s="223"/>
      <c r="M383" s="223"/>
      <c r="N383" s="223"/>
      <c r="O383" s="224"/>
      <c r="P383" s="245"/>
    </row>
    <row r="384" spans="2:19" ht="30" customHeight="1">
      <c r="B384" s="244"/>
      <c r="C384" s="190" t="b">
        <v>0</v>
      </c>
      <c r="D384" s="223" t="s">
        <v>515</v>
      </c>
      <c r="E384" s="223"/>
      <c r="F384" s="223"/>
      <c r="G384" s="223"/>
      <c r="H384" s="223"/>
      <c r="I384" s="223"/>
      <c r="J384" s="223"/>
      <c r="K384" s="223"/>
      <c r="L384" s="223"/>
      <c r="M384" s="223"/>
      <c r="N384" s="223"/>
      <c r="O384" s="224"/>
      <c r="P384" s="245"/>
    </row>
    <row r="385" spans="1:19" ht="30" customHeight="1" thickBot="1">
      <c r="B385" s="232"/>
      <c r="C385" s="191" t="b">
        <v>0</v>
      </c>
      <c r="D385" s="225" t="s">
        <v>516</v>
      </c>
      <c r="E385" s="225"/>
      <c r="F385" s="225"/>
      <c r="G385" s="225"/>
      <c r="H385" s="225"/>
      <c r="I385" s="225"/>
      <c r="J385" s="225"/>
      <c r="K385" s="225"/>
      <c r="L385" s="225"/>
      <c r="M385" s="225"/>
      <c r="N385" s="225"/>
      <c r="O385" s="226"/>
      <c r="P385" s="237"/>
    </row>
    <row r="386" spans="1:19" ht="15" customHeight="1">
      <c r="B386" s="227" t="s">
        <v>517</v>
      </c>
      <c r="C386" s="227"/>
      <c r="D386" s="227"/>
      <c r="E386" s="227"/>
      <c r="F386" s="227"/>
      <c r="G386" s="227"/>
      <c r="H386" s="227"/>
      <c r="I386" s="227"/>
      <c r="J386" s="227"/>
      <c r="K386" s="227"/>
      <c r="L386" s="227"/>
      <c r="M386" s="227"/>
      <c r="N386" s="227"/>
      <c r="O386" s="227"/>
      <c r="P386" s="227"/>
    </row>
    <row r="387" spans="1:19" ht="15" customHeight="1">
      <c r="B387" s="192"/>
      <c r="C387" s="192"/>
      <c r="D387" s="192"/>
      <c r="E387" s="192"/>
      <c r="F387" s="192"/>
      <c r="G387" s="192"/>
      <c r="H387" s="192"/>
      <c r="I387" s="192"/>
      <c r="J387" s="192"/>
      <c r="K387" s="192"/>
      <c r="L387" s="192"/>
      <c r="M387" s="192"/>
      <c r="N387" s="192"/>
      <c r="O387" s="192"/>
      <c r="P387" s="192"/>
    </row>
    <row r="388" spans="1:19" ht="45" customHeight="1">
      <c r="A388" s="185"/>
      <c r="B388" s="228" t="s">
        <v>518</v>
      </c>
      <c r="C388" s="229"/>
      <c r="D388" s="229"/>
      <c r="E388" s="229"/>
      <c r="F388" s="229"/>
      <c r="G388" s="229"/>
      <c r="H388" s="229"/>
      <c r="I388" s="229"/>
      <c r="J388" s="229"/>
      <c r="K388" s="229"/>
      <c r="L388" s="229"/>
      <c r="M388" s="229"/>
      <c r="N388" s="229"/>
      <c r="O388" s="229"/>
      <c r="P388" s="230"/>
    </row>
    <row r="389" spans="1:19" ht="15" customHeight="1" thickBot="1"/>
    <row r="390" spans="1:19" ht="15" customHeight="1">
      <c r="B390" s="231" t="s">
        <v>276</v>
      </c>
      <c r="C390" s="233" t="s">
        <v>519</v>
      </c>
      <c r="D390" s="234"/>
      <c r="E390" s="234"/>
      <c r="F390" s="234"/>
      <c r="G390" s="234"/>
      <c r="H390" s="234"/>
      <c r="I390" s="234"/>
      <c r="J390" s="234"/>
      <c r="K390" s="234"/>
      <c r="L390" s="234"/>
      <c r="M390" s="234"/>
      <c r="N390" s="234"/>
      <c r="O390" s="235"/>
      <c r="P390" s="236"/>
      <c r="Q390" s="143"/>
      <c r="R390" s="143"/>
      <c r="S390" s="143"/>
    </row>
    <row r="391" spans="1:19" s="161" customFormat="1" ht="60" customHeight="1" thickBot="1">
      <c r="B391" s="232"/>
      <c r="C391" s="238" t="s">
        <v>520</v>
      </c>
      <c r="D391" s="225"/>
      <c r="E391" s="225"/>
      <c r="F391" s="225"/>
      <c r="G391" s="225"/>
      <c r="H391" s="225"/>
      <c r="I391" s="225"/>
      <c r="J391" s="225"/>
      <c r="K391" s="225"/>
      <c r="L391" s="225"/>
      <c r="M391" s="225"/>
      <c r="N391" s="225"/>
      <c r="O391" s="226"/>
      <c r="P391" s="237"/>
    </row>
    <row r="392" spans="1:19" ht="15" customHeight="1" thickBot="1"/>
    <row r="393" spans="1:19" ht="45" customHeight="1" thickBot="1">
      <c r="B393" s="215"/>
      <c r="C393" s="216"/>
      <c r="D393" s="217" t="s">
        <v>521</v>
      </c>
      <c r="E393" s="217"/>
      <c r="F393" s="217"/>
      <c r="G393" s="217"/>
      <c r="H393" s="217"/>
      <c r="I393" s="217"/>
      <c r="J393" s="217"/>
      <c r="K393" s="217"/>
      <c r="L393" s="217"/>
      <c r="M393" s="217"/>
      <c r="N393" s="217"/>
      <c r="O393" s="217"/>
      <c r="P393" s="218"/>
    </row>
    <row r="394" spans="1:19" ht="15" customHeight="1" thickBot="1"/>
    <row r="395" spans="1:19" ht="30" customHeight="1" thickBot="1">
      <c r="B395" s="154" t="s">
        <v>269</v>
      </c>
      <c r="C395" s="212" t="s">
        <v>522</v>
      </c>
      <c r="D395" s="213"/>
      <c r="E395" s="213"/>
      <c r="F395" s="213"/>
      <c r="G395" s="213"/>
      <c r="H395" s="213"/>
      <c r="I395" s="213"/>
      <c r="J395" s="213"/>
      <c r="K395" s="213"/>
      <c r="L395" s="213"/>
      <c r="M395" s="213"/>
      <c r="N395" s="213"/>
      <c r="O395" s="221"/>
      <c r="P395" s="150"/>
      <c r="Q395" s="143"/>
      <c r="R395" s="143"/>
      <c r="S395" s="143"/>
    </row>
    <row r="396" spans="1:19" ht="30" customHeight="1" thickBot="1">
      <c r="B396" s="156" t="s">
        <v>321</v>
      </c>
      <c r="C396" s="202" t="s">
        <v>523</v>
      </c>
      <c r="D396" s="203"/>
      <c r="E396" s="203"/>
      <c r="F396" s="203"/>
      <c r="G396" s="203"/>
      <c r="H396" s="203"/>
      <c r="I396" s="203"/>
      <c r="J396" s="203"/>
      <c r="K396" s="203"/>
      <c r="L396" s="203"/>
      <c r="M396" s="203"/>
      <c r="N396" s="203"/>
      <c r="O396" s="214"/>
      <c r="P396" s="150"/>
    </row>
    <row r="397" spans="1:19" ht="15" customHeight="1"/>
    <row r="398" spans="1:19" ht="15" customHeight="1" thickBot="1">
      <c r="B398" s="222" t="s">
        <v>524</v>
      </c>
      <c r="C398" s="222"/>
      <c r="D398" s="222"/>
      <c r="E398" s="222"/>
      <c r="F398" s="222"/>
      <c r="G398" s="222"/>
      <c r="H398" s="222"/>
      <c r="I398" s="222"/>
      <c r="J398" s="222"/>
      <c r="K398" s="222"/>
      <c r="L398" s="222"/>
      <c r="M398" s="222"/>
      <c r="N398" s="222"/>
      <c r="O398" s="222"/>
      <c r="P398" s="157"/>
      <c r="Q398" s="143"/>
    </row>
    <row r="399" spans="1:19" ht="30" customHeight="1" thickBot="1">
      <c r="B399" s="154" t="s">
        <v>177</v>
      </c>
      <c r="C399" s="212" t="s">
        <v>525</v>
      </c>
      <c r="D399" s="213"/>
      <c r="E399" s="213"/>
      <c r="F399" s="213"/>
      <c r="G399" s="213"/>
      <c r="H399" s="213"/>
      <c r="I399" s="213"/>
      <c r="J399" s="213"/>
      <c r="K399" s="213"/>
      <c r="L399" s="213"/>
      <c r="M399" s="213"/>
      <c r="N399" s="213"/>
      <c r="O399" s="221"/>
      <c r="P399" s="150"/>
      <c r="Q399" s="143"/>
      <c r="R399" s="143"/>
      <c r="S399" s="143"/>
    </row>
    <row r="400" spans="1:19" ht="30" customHeight="1" thickBot="1">
      <c r="B400" s="156" t="s">
        <v>237</v>
      </c>
      <c r="C400" s="202" t="s">
        <v>526</v>
      </c>
      <c r="D400" s="203"/>
      <c r="E400" s="203"/>
      <c r="F400" s="203"/>
      <c r="G400" s="203"/>
      <c r="H400" s="203"/>
      <c r="I400" s="203"/>
      <c r="J400" s="203"/>
      <c r="K400" s="203"/>
      <c r="L400" s="203"/>
      <c r="M400" s="203"/>
      <c r="N400" s="203"/>
      <c r="O400" s="214"/>
      <c r="P400" s="150"/>
    </row>
    <row r="401" spans="2:19" ht="15" customHeight="1" thickBot="1"/>
    <row r="402" spans="2:19" ht="30" customHeight="1" thickBot="1">
      <c r="B402" s="215"/>
      <c r="C402" s="216"/>
      <c r="D402" s="217" t="s">
        <v>527</v>
      </c>
      <c r="E402" s="217"/>
      <c r="F402" s="217"/>
      <c r="G402" s="217"/>
      <c r="H402" s="217"/>
      <c r="I402" s="217"/>
      <c r="J402" s="217"/>
      <c r="K402" s="217"/>
      <c r="L402" s="217"/>
      <c r="M402" s="217"/>
      <c r="N402" s="217"/>
      <c r="O402" s="217"/>
      <c r="P402" s="218"/>
    </row>
    <row r="403" spans="2:19" ht="15" customHeight="1" thickBot="1"/>
    <row r="404" spans="2:19" ht="30" customHeight="1" thickBot="1">
      <c r="B404" s="158" t="s">
        <v>276</v>
      </c>
      <c r="C404" s="219" t="s">
        <v>528</v>
      </c>
      <c r="D404" s="219"/>
      <c r="E404" s="219"/>
      <c r="F404" s="219"/>
      <c r="G404" s="219"/>
      <c r="H404" s="219"/>
      <c r="I404" s="219"/>
      <c r="J404" s="219"/>
      <c r="K404" s="219"/>
      <c r="L404" s="219"/>
      <c r="M404" s="219"/>
      <c r="N404" s="219"/>
      <c r="O404" s="220"/>
      <c r="P404" s="150"/>
      <c r="Q404" s="143"/>
      <c r="R404" s="143"/>
      <c r="S404" s="143"/>
    </row>
    <row r="405" spans="2:19" ht="15" customHeight="1" thickBot="1"/>
    <row r="406" spans="2:19" ht="30" customHeight="1" thickBot="1">
      <c r="B406" s="215"/>
      <c r="C406" s="216"/>
      <c r="D406" s="217" t="s">
        <v>529</v>
      </c>
      <c r="E406" s="217"/>
      <c r="F406" s="217"/>
      <c r="G406" s="217"/>
      <c r="H406" s="217"/>
      <c r="I406" s="217"/>
      <c r="J406" s="217"/>
      <c r="K406" s="217"/>
      <c r="L406" s="217"/>
      <c r="M406" s="217"/>
      <c r="N406" s="217"/>
      <c r="O406" s="217"/>
      <c r="P406" s="218"/>
    </row>
    <row r="407" spans="2:19" ht="15" customHeight="1"/>
    <row r="408" spans="2:19" ht="15" customHeight="1" thickBot="1">
      <c r="B408" s="211" t="s">
        <v>530</v>
      </c>
      <c r="C408" s="211"/>
      <c r="D408" s="211"/>
      <c r="E408" s="211"/>
      <c r="F408" s="211"/>
      <c r="G408" s="211"/>
      <c r="H408" s="211"/>
      <c r="I408" s="211"/>
      <c r="J408" s="211"/>
      <c r="K408" s="211"/>
      <c r="L408" s="211"/>
      <c r="M408" s="211"/>
      <c r="N408" s="211"/>
      <c r="O408" s="211"/>
      <c r="P408" s="143"/>
      <c r="Q408" s="143"/>
    </row>
    <row r="409" spans="2:19" ht="30" customHeight="1" thickBot="1">
      <c r="B409" s="154" t="s">
        <v>177</v>
      </c>
      <c r="C409" s="212" t="s">
        <v>531</v>
      </c>
      <c r="D409" s="213"/>
      <c r="E409" s="213"/>
      <c r="F409" s="213"/>
      <c r="G409" s="213"/>
      <c r="H409" s="213"/>
      <c r="I409" s="213"/>
      <c r="J409" s="213"/>
      <c r="K409" s="213"/>
      <c r="L409" s="213"/>
      <c r="M409" s="213"/>
      <c r="N409" s="213"/>
      <c r="O409" s="213"/>
      <c r="P409" s="150"/>
      <c r="Q409" s="143"/>
      <c r="R409" s="143"/>
      <c r="S409" s="143"/>
    </row>
    <row r="410" spans="2:19" ht="30" customHeight="1" thickBot="1">
      <c r="B410" s="155" t="s">
        <v>194</v>
      </c>
      <c r="C410" s="200" t="s">
        <v>532</v>
      </c>
      <c r="D410" s="201"/>
      <c r="E410" s="201"/>
      <c r="F410" s="201"/>
      <c r="G410" s="201"/>
      <c r="H410" s="201"/>
      <c r="I410" s="201"/>
      <c r="J410" s="201"/>
      <c r="K410" s="201"/>
      <c r="L410" s="201"/>
      <c r="M410" s="201"/>
      <c r="N410" s="201"/>
      <c r="O410" s="201"/>
      <c r="P410" s="150"/>
      <c r="Q410" s="143"/>
      <c r="R410" s="143"/>
      <c r="S410" s="143"/>
    </row>
    <row r="411" spans="2:19" ht="30" customHeight="1" thickBot="1">
      <c r="B411" s="155" t="s">
        <v>196</v>
      </c>
      <c r="C411" s="200" t="s">
        <v>533</v>
      </c>
      <c r="D411" s="201"/>
      <c r="E411" s="201"/>
      <c r="F411" s="201"/>
      <c r="G411" s="201"/>
      <c r="H411" s="201"/>
      <c r="I411" s="201"/>
      <c r="J411" s="201"/>
      <c r="K411" s="201"/>
      <c r="L411" s="201"/>
      <c r="M411" s="201"/>
      <c r="N411" s="201"/>
      <c r="O411" s="201"/>
      <c r="P411" s="150"/>
      <c r="Q411" s="143"/>
      <c r="R411" s="143"/>
      <c r="S411" s="143"/>
    </row>
    <row r="412" spans="2:19" ht="30" customHeight="1" thickBot="1">
      <c r="B412" s="155" t="s">
        <v>198</v>
      </c>
      <c r="C412" s="200" t="s">
        <v>534</v>
      </c>
      <c r="D412" s="201"/>
      <c r="E412" s="201"/>
      <c r="F412" s="201"/>
      <c r="G412" s="201"/>
      <c r="H412" s="201"/>
      <c r="I412" s="201"/>
      <c r="J412" s="201"/>
      <c r="K412" s="201"/>
      <c r="L412" s="201"/>
      <c r="M412" s="201"/>
      <c r="N412" s="201"/>
      <c r="O412" s="201"/>
      <c r="P412" s="150"/>
      <c r="Q412" s="143"/>
      <c r="R412" s="143"/>
      <c r="S412" s="143"/>
    </row>
    <row r="413" spans="2:19" ht="30" customHeight="1" thickBot="1">
      <c r="B413" s="155" t="s">
        <v>405</v>
      </c>
      <c r="C413" s="200" t="s">
        <v>535</v>
      </c>
      <c r="D413" s="201"/>
      <c r="E413" s="201"/>
      <c r="F413" s="201"/>
      <c r="G413" s="201"/>
      <c r="H413" s="201"/>
      <c r="I413" s="201"/>
      <c r="J413" s="201"/>
      <c r="K413" s="201"/>
      <c r="L413" s="201"/>
      <c r="M413" s="201"/>
      <c r="N413" s="201"/>
      <c r="O413" s="201"/>
      <c r="P413" s="150"/>
      <c r="Q413" s="143"/>
      <c r="R413" s="143"/>
      <c r="S413" s="143"/>
    </row>
    <row r="414" spans="2:19" ht="45" customHeight="1" thickBot="1">
      <c r="B414" s="155" t="s">
        <v>335</v>
      </c>
      <c r="C414" s="200" t="s">
        <v>536</v>
      </c>
      <c r="D414" s="201"/>
      <c r="E414" s="201"/>
      <c r="F414" s="201"/>
      <c r="G414" s="201"/>
      <c r="H414" s="201"/>
      <c r="I414" s="201"/>
      <c r="J414" s="201"/>
      <c r="K414" s="201"/>
      <c r="L414" s="201"/>
      <c r="M414" s="201"/>
      <c r="N414" s="201"/>
      <c r="O414" s="201"/>
      <c r="P414" s="150"/>
      <c r="Q414" s="143"/>
      <c r="R414" s="143"/>
      <c r="S414" s="143"/>
    </row>
    <row r="415" spans="2:19" ht="45" customHeight="1" thickBot="1">
      <c r="B415" s="155" t="s">
        <v>337</v>
      </c>
      <c r="C415" s="200" t="s">
        <v>537</v>
      </c>
      <c r="D415" s="201"/>
      <c r="E415" s="201"/>
      <c r="F415" s="201"/>
      <c r="G415" s="201"/>
      <c r="H415" s="201"/>
      <c r="I415" s="201"/>
      <c r="J415" s="201"/>
      <c r="K415" s="201"/>
      <c r="L415" s="201"/>
      <c r="M415" s="201"/>
      <c r="N415" s="201"/>
      <c r="O415" s="201"/>
      <c r="P415" s="150"/>
      <c r="Q415" s="143"/>
      <c r="R415" s="143"/>
      <c r="S415" s="143"/>
    </row>
    <row r="416" spans="2:19" ht="45" customHeight="1" thickBot="1">
      <c r="B416" s="156" t="s">
        <v>538</v>
      </c>
      <c r="C416" s="202" t="s">
        <v>539</v>
      </c>
      <c r="D416" s="203"/>
      <c r="E416" s="203"/>
      <c r="F416" s="203"/>
      <c r="G416" s="203"/>
      <c r="H416" s="203"/>
      <c r="I416" s="203"/>
      <c r="J416" s="203"/>
      <c r="K416" s="203"/>
      <c r="L416" s="203"/>
      <c r="M416" s="203"/>
      <c r="N416" s="203"/>
      <c r="O416" s="203"/>
      <c r="P416" s="150"/>
    </row>
    <row r="417" spans="2:16" ht="15" customHeight="1" thickBot="1"/>
    <row r="418" spans="2:16" ht="15" customHeight="1" thickTop="1">
      <c r="B418" s="204" t="s">
        <v>540</v>
      </c>
      <c r="C418" s="205"/>
      <c r="D418" s="205"/>
      <c r="E418" s="205"/>
      <c r="F418" s="205"/>
      <c r="G418" s="205"/>
      <c r="H418" s="205"/>
      <c r="I418" s="205"/>
      <c r="J418" s="205"/>
      <c r="K418" s="205"/>
      <c r="L418" s="205"/>
      <c r="M418" s="205"/>
      <c r="N418" s="205"/>
      <c r="O418" s="205"/>
      <c r="P418" s="206"/>
    </row>
    <row r="419" spans="2:16" ht="45" customHeight="1">
      <c r="B419" s="193" t="s">
        <v>541</v>
      </c>
      <c r="C419" s="207" t="s">
        <v>542</v>
      </c>
      <c r="D419" s="207"/>
      <c r="E419" s="207"/>
      <c r="F419" s="207"/>
      <c r="G419" s="207"/>
      <c r="H419" s="207"/>
      <c r="I419" s="207"/>
      <c r="J419" s="207"/>
      <c r="K419" s="207"/>
      <c r="L419" s="207"/>
      <c r="M419" s="207"/>
      <c r="N419" s="207"/>
      <c r="O419" s="207"/>
      <c r="P419" s="208"/>
    </row>
    <row r="420" spans="2:16" ht="15" customHeight="1">
      <c r="B420" s="193" t="s">
        <v>541</v>
      </c>
      <c r="C420" s="209" t="s">
        <v>543</v>
      </c>
      <c r="D420" s="209"/>
      <c r="E420" s="209"/>
      <c r="F420" s="209"/>
      <c r="G420" s="209"/>
      <c r="H420" s="209"/>
      <c r="I420" s="209"/>
      <c r="J420" s="209"/>
      <c r="K420" s="209"/>
      <c r="L420" s="209"/>
      <c r="M420" s="209"/>
      <c r="N420" s="209"/>
      <c r="O420" s="209"/>
      <c r="P420" s="210"/>
    </row>
    <row r="421" spans="2:16" ht="15" customHeight="1">
      <c r="B421" s="193" t="s">
        <v>541</v>
      </c>
      <c r="C421" s="195" t="s">
        <v>544</v>
      </c>
      <c r="D421" s="195"/>
      <c r="E421" s="195"/>
      <c r="F421" s="195"/>
      <c r="G421" s="195"/>
      <c r="H421" s="195"/>
      <c r="I421" s="195"/>
      <c r="J421" s="195"/>
      <c r="K421" s="195"/>
      <c r="L421" s="195"/>
      <c r="M421" s="195"/>
      <c r="N421" s="195"/>
      <c r="O421" s="195"/>
      <c r="P421" s="196"/>
    </row>
    <row r="422" spans="2:16" ht="15" customHeight="1">
      <c r="B422" s="194"/>
      <c r="C422" s="195" t="s">
        <v>545</v>
      </c>
      <c r="D422" s="195"/>
      <c r="E422" s="195"/>
      <c r="F422" s="195"/>
      <c r="G422" s="195"/>
      <c r="H422" s="195"/>
      <c r="I422" s="195"/>
      <c r="J422" s="195"/>
      <c r="K422" s="195"/>
      <c r="L422" s="195"/>
      <c r="M422" s="195"/>
      <c r="N422" s="195"/>
      <c r="O422" s="195"/>
      <c r="P422" s="196"/>
    </row>
    <row r="423" spans="2:16" ht="15" customHeight="1" thickBot="1">
      <c r="B423" s="197" t="s">
        <v>546</v>
      </c>
      <c r="C423" s="198"/>
      <c r="D423" s="198"/>
      <c r="E423" s="198"/>
      <c r="F423" s="198"/>
      <c r="G423" s="198"/>
      <c r="H423" s="198"/>
      <c r="I423" s="198"/>
      <c r="J423" s="198"/>
      <c r="K423" s="198"/>
      <c r="L423" s="198"/>
      <c r="M423" s="198"/>
      <c r="N423" s="198"/>
      <c r="O423" s="198"/>
      <c r="P423" s="199"/>
    </row>
    <row r="424" spans="2:16" ht="15" customHeight="1" thickTop="1"/>
    <row r="433" spans="2:16" ht="15" hidden="1" customHeight="1">
      <c r="B433" s="195"/>
      <c r="C433" s="195"/>
      <c r="D433" s="195"/>
      <c r="E433" s="195"/>
      <c r="F433" s="195"/>
      <c r="G433" s="195"/>
      <c r="H433" s="195"/>
      <c r="I433" s="195"/>
      <c r="J433" s="195"/>
      <c r="K433" s="195"/>
      <c r="L433" s="195"/>
      <c r="M433" s="195"/>
      <c r="N433" s="195"/>
      <c r="O433" s="195"/>
      <c r="P433" s="195"/>
    </row>
    <row r="434" spans="2:16" ht="15" hidden="1" customHeight="1">
      <c r="B434" s="195"/>
      <c r="C434" s="195"/>
      <c r="D434" s="195"/>
      <c r="E434" s="195"/>
      <c r="F434" s="195"/>
      <c r="G434" s="195"/>
      <c r="H434" s="195"/>
      <c r="I434" s="195"/>
      <c r="J434" s="195"/>
      <c r="K434" s="195"/>
      <c r="L434" s="195"/>
      <c r="M434" s="195"/>
      <c r="N434" s="195"/>
      <c r="O434" s="195"/>
      <c r="P434" s="195"/>
    </row>
    <row r="435" spans="2:16" ht="15" hidden="1" customHeight="1">
      <c r="B435" s="195"/>
      <c r="C435" s="195"/>
      <c r="D435" s="195"/>
      <c r="E435" s="195"/>
      <c r="F435" s="195"/>
      <c r="G435" s="195"/>
      <c r="H435" s="195"/>
      <c r="I435" s="195"/>
      <c r="J435" s="195"/>
      <c r="K435" s="195"/>
      <c r="L435" s="195"/>
      <c r="M435" s="195"/>
      <c r="N435" s="195"/>
      <c r="O435" s="195"/>
      <c r="P435" s="195"/>
    </row>
    <row r="436" spans="2:16" ht="15" hidden="1" customHeight="1">
      <c r="B436" s="195"/>
      <c r="C436" s="195"/>
      <c r="D436" s="195"/>
      <c r="E436" s="195"/>
      <c r="F436" s="195"/>
      <c r="G436" s="195"/>
      <c r="H436" s="195"/>
      <c r="I436" s="195"/>
      <c r="J436" s="195"/>
      <c r="K436" s="195"/>
      <c r="L436" s="195"/>
      <c r="M436" s="195"/>
      <c r="N436" s="195"/>
      <c r="O436" s="195"/>
      <c r="P436" s="195"/>
    </row>
    <row r="437" spans="2:16" ht="15" hidden="1" customHeight="1">
      <c r="B437" s="195"/>
      <c r="C437" s="195"/>
      <c r="D437" s="195"/>
      <c r="E437" s="195"/>
      <c r="F437" s="195"/>
      <c r="G437" s="195"/>
      <c r="H437" s="195"/>
      <c r="I437" s="195"/>
      <c r="J437" s="195"/>
      <c r="K437" s="195"/>
      <c r="L437" s="195"/>
      <c r="M437" s="195"/>
      <c r="N437" s="195"/>
      <c r="O437" s="195"/>
      <c r="P437" s="195"/>
    </row>
    <row r="438" spans="2:16" ht="15" customHeight="1"/>
    <row r="439" spans="2:16" ht="15" customHeight="1"/>
    <row r="440" spans="2:16" ht="15" customHeight="1"/>
    <row r="441" spans="2:16" ht="15" customHeight="1"/>
    <row r="442" spans="2:16" ht="15" customHeight="1"/>
    <row r="443" spans="2:16" ht="15" customHeight="1"/>
    <row r="444" spans="2:16" ht="15" customHeight="1"/>
    <row r="445" spans="2:16" ht="15" customHeight="1"/>
    <row r="446" spans="2:16" ht="15" customHeight="1"/>
  </sheetData>
  <dataConsolidate/>
  <mergeCells count="425">
    <mergeCell ref="B1:P1"/>
    <mergeCell ref="B2:P2"/>
    <mergeCell ref="B4:G4"/>
    <mergeCell ref="H4:P4"/>
    <mergeCell ref="B5:C5"/>
    <mergeCell ref="D5:E5"/>
    <mergeCell ref="F5:G5"/>
    <mergeCell ref="H5:P5"/>
    <mergeCell ref="B7:C11"/>
    <mergeCell ref="D7:F7"/>
    <mergeCell ref="G7:P7"/>
    <mergeCell ref="D8:F8"/>
    <mergeCell ref="G8:P8"/>
    <mergeCell ref="D9:F9"/>
    <mergeCell ref="G9:P9"/>
    <mergeCell ref="D10:F11"/>
    <mergeCell ref="G10:P10"/>
    <mergeCell ref="G11:P11"/>
    <mergeCell ref="B13:P13"/>
    <mergeCell ref="B14:C14"/>
    <mergeCell ref="D14:I14"/>
    <mergeCell ref="J14:K14"/>
    <mergeCell ref="L14:P14"/>
    <mergeCell ref="B15:C15"/>
    <mergeCell ref="D15:I15"/>
    <mergeCell ref="J15:K15"/>
    <mergeCell ref="L15:P15"/>
    <mergeCell ref="B24:P24"/>
    <mergeCell ref="C25:P25"/>
    <mergeCell ref="C26:P26"/>
    <mergeCell ref="C27:P27"/>
    <mergeCell ref="B29:E29"/>
    <mergeCell ref="F29:K29"/>
    <mergeCell ref="L29:M29"/>
    <mergeCell ref="N29:P29"/>
    <mergeCell ref="B17:P17"/>
    <mergeCell ref="B18:P18"/>
    <mergeCell ref="C20:P20"/>
    <mergeCell ref="B21:O21"/>
    <mergeCell ref="C22:O22"/>
    <mergeCell ref="B23:P23"/>
    <mergeCell ref="B34:P34"/>
    <mergeCell ref="C35:O35"/>
    <mergeCell ref="C36:O36"/>
    <mergeCell ref="C37:O37"/>
    <mergeCell ref="C38:O38"/>
    <mergeCell ref="B40:O40"/>
    <mergeCell ref="B30:E30"/>
    <mergeCell ref="F30:P30"/>
    <mergeCell ref="B31:E32"/>
    <mergeCell ref="F31:G31"/>
    <mergeCell ref="H31:P31"/>
    <mergeCell ref="F32:G32"/>
    <mergeCell ref="H32:K32"/>
    <mergeCell ref="L32:M32"/>
    <mergeCell ref="N32:P32"/>
    <mergeCell ref="B49:C49"/>
    <mergeCell ref="D49:P49"/>
    <mergeCell ref="B51:B52"/>
    <mergeCell ref="C51:O51"/>
    <mergeCell ref="P51:P52"/>
    <mergeCell ref="C52:O52"/>
    <mergeCell ref="C41:O41"/>
    <mergeCell ref="B43:C43"/>
    <mergeCell ref="D43:P43"/>
    <mergeCell ref="B45:O45"/>
    <mergeCell ref="B46:B47"/>
    <mergeCell ref="C46:O46"/>
    <mergeCell ref="P46:P47"/>
    <mergeCell ref="D47:O47"/>
    <mergeCell ref="D63:O63"/>
    <mergeCell ref="C65:P65"/>
    <mergeCell ref="B66:O66"/>
    <mergeCell ref="B67:B68"/>
    <mergeCell ref="C67:O67"/>
    <mergeCell ref="P67:P68"/>
    <mergeCell ref="D68:O68"/>
    <mergeCell ref="C54:P54"/>
    <mergeCell ref="C55:O55"/>
    <mergeCell ref="B57:P57"/>
    <mergeCell ref="B58:B63"/>
    <mergeCell ref="C58:O58"/>
    <mergeCell ref="P58:P63"/>
    <mergeCell ref="D59:O59"/>
    <mergeCell ref="E60:O60"/>
    <mergeCell ref="E61:O61"/>
    <mergeCell ref="D62:O62"/>
    <mergeCell ref="C78:O78"/>
    <mergeCell ref="B80:O80"/>
    <mergeCell ref="C81:O81"/>
    <mergeCell ref="C82:O82"/>
    <mergeCell ref="B84:O84"/>
    <mergeCell ref="C85:O85"/>
    <mergeCell ref="B70:O70"/>
    <mergeCell ref="C71:O71"/>
    <mergeCell ref="B73:O73"/>
    <mergeCell ref="C74:O74"/>
    <mergeCell ref="B76:O76"/>
    <mergeCell ref="C77:O77"/>
    <mergeCell ref="B95:P95"/>
    <mergeCell ref="B97:O97"/>
    <mergeCell ref="C98:O98"/>
    <mergeCell ref="B100:O100"/>
    <mergeCell ref="C101:O101"/>
    <mergeCell ref="B103:O103"/>
    <mergeCell ref="B87:O87"/>
    <mergeCell ref="C88:O88"/>
    <mergeCell ref="C89:O89"/>
    <mergeCell ref="B91:O91"/>
    <mergeCell ref="C92:O92"/>
    <mergeCell ref="C94:P94"/>
    <mergeCell ref="C112:O112"/>
    <mergeCell ref="B114:O114"/>
    <mergeCell ref="C115:O115"/>
    <mergeCell ref="B117:P117"/>
    <mergeCell ref="C118:O118"/>
    <mergeCell ref="C119:O119"/>
    <mergeCell ref="C104:O104"/>
    <mergeCell ref="B106:O106"/>
    <mergeCell ref="B107:P107"/>
    <mergeCell ref="C108:O108"/>
    <mergeCell ref="C109:O109"/>
    <mergeCell ref="B111:P111"/>
    <mergeCell ref="B125:P125"/>
    <mergeCell ref="C126:O126"/>
    <mergeCell ref="B127:B129"/>
    <mergeCell ref="C127:O127"/>
    <mergeCell ref="P127:P129"/>
    <mergeCell ref="D128:O128"/>
    <mergeCell ref="D129:O129"/>
    <mergeCell ref="B120:B122"/>
    <mergeCell ref="C120:O120"/>
    <mergeCell ref="P120:P122"/>
    <mergeCell ref="D121:O121"/>
    <mergeCell ref="D122:O122"/>
    <mergeCell ref="C123:O123"/>
    <mergeCell ref="C130:O130"/>
    <mergeCell ref="B132:O132"/>
    <mergeCell ref="B133:P133"/>
    <mergeCell ref="C134:O134"/>
    <mergeCell ref="B136:P136"/>
    <mergeCell ref="B137:B142"/>
    <mergeCell ref="C137:O137"/>
    <mergeCell ref="P137:P142"/>
    <mergeCell ref="D138:O138"/>
    <mergeCell ref="D139:O139"/>
    <mergeCell ref="C147:O147"/>
    <mergeCell ref="B149:P149"/>
    <mergeCell ref="C150:O150"/>
    <mergeCell ref="B152:C152"/>
    <mergeCell ref="D152:P152"/>
    <mergeCell ref="B154:O154"/>
    <mergeCell ref="D140:O140"/>
    <mergeCell ref="D141:O141"/>
    <mergeCell ref="D142:O142"/>
    <mergeCell ref="B144:O144"/>
    <mergeCell ref="C145:O145"/>
    <mergeCell ref="C146:O146"/>
    <mergeCell ref="C159:O159"/>
    <mergeCell ref="C160:O160"/>
    <mergeCell ref="C161:O161"/>
    <mergeCell ref="C162:O162"/>
    <mergeCell ref="C163:O163"/>
    <mergeCell ref="C164:O164"/>
    <mergeCell ref="B155:B156"/>
    <mergeCell ref="C155:O155"/>
    <mergeCell ref="P155:P156"/>
    <mergeCell ref="D156:O156"/>
    <mergeCell ref="C157:O157"/>
    <mergeCell ref="C158:O158"/>
    <mergeCell ref="C172:O172"/>
    <mergeCell ref="C173:O173"/>
    <mergeCell ref="C174:O174"/>
    <mergeCell ref="C175:O175"/>
    <mergeCell ref="C176:O176"/>
    <mergeCell ref="B178:O178"/>
    <mergeCell ref="C165:O165"/>
    <mergeCell ref="B167:O167"/>
    <mergeCell ref="C168:O168"/>
    <mergeCell ref="C169:O169"/>
    <mergeCell ref="C170:O170"/>
    <mergeCell ref="C171:O171"/>
    <mergeCell ref="C185:O185"/>
    <mergeCell ref="C186:O186"/>
    <mergeCell ref="C187:O187"/>
    <mergeCell ref="C188:O188"/>
    <mergeCell ref="B189:O189"/>
    <mergeCell ref="C190:O190"/>
    <mergeCell ref="C179:O179"/>
    <mergeCell ref="C180:O180"/>
    <mergeCell ref="C181:O181"/>
    <mergeCell ref="C182:O182"/>
    <mergeCell ref="C183:O183"/>
    <mergeCell ref="C184:O184"/>
    <mergeCell ref="P199:P201"/>
    <mergeCell ref="D200:O200"/>
    <mergeCell ref="D201:O201"/>
    <mergeCell ref="C191:O191"/>
    <mergeCell ref="C192:O192"/>
    <mergeCell ref="C193:O193"/>
    <mergeCell ref="C194:O194"/>
    <mergeCell ref="C195:O195"/>
    <mergeCell ref="C196:O196"/>
    <mergeCell ref="B203:O203"/>
    <mergeCell ref="C204:O204"/>
    <mergeCell ref="C205:O205"/>
    <mergeCell ref="B207:O207"/>
    <mergeCell ref="B208:B215"/>
    <mergeCell ref="C208:O208"/>
    <mergeCell ref="B198:O198"/>
    <mergeCell ref="B199:B201"/>
    <mergeCell ref="C199:O199"/>
    <mergeCell ref="C216:O216"/>
    <mergeCell ref="C217:O217"/>
    <mergeCell ref="B219:O219"/>
    <mergeCell ref="C220:O220"/>
    <mergeCell ref="C221:O221"/>
    <mergeCell ref="C222:O222"/>
    <mergeCell ref="P208:P215"/>
    <mergeCell ref="D209:O209"/>
    <mergeCell ref="D210:O210"/>
    <mergeCell ref="D211:O211"/>
    <mergeCell ref="D212:O212"/>
    <mergeCell ref="D213:O213"/>
    <mergeCell ref="D214:O214"/>
    <mergeCell ref="D215:O215"/>
    <mergeCell ref="C232:O232"/>
    <mergeCell ref="C233:O233"/>
    <mergeCell ref="B234:B237"/>
    <mergeCell ref="C234:P234"/>
    <mergeCell ref="D235:O235"/>
    <mergeCell ref="D236:O236"/>
    <mergeCell ref="D237:O237"/>
    <mergeCell ref="B224:P224"/>
    <mergeCell ref="C225:O225"/>
    <mergeCell ref="C226:O226"/>
    <mergeCell ref="B228:O228"/>
    <mergeCell ref="C229:O229"/>
    <mergeCell ref="B231:P231"/>
    <mergeCell ref="B239:P239"/>
    <mergeCell ref="C240:O240"/>
    <mergeCell ref="C241:O241"/>
    <mergeCell ref="B243:P243"/>
    <mergeCell ref="C244:O244"/>
    <mergeCell ref="B245:B252"/>
    <mergeCell ref="C245:O245"/>
    <mergeCell ref="P245:P252"/>
    <mergeCell ref="D246:O246"/>
    <mergeCell ref="D247:O247"/>
    <mergeCell ref="C254:O254"/>
    <mergeCell ref="C255:O255"/>
    <mergeCell ref="C256:O256"/>
    <mergeCell ref="B258:H258"/>
    <mergeCell ref="I258:P258"/>
    <mergeCell ref="C259:O259"/>
    <mergeCell ref="D248:O248"/>
    <mergeCell ref="D249:O249"/>
    <mergeCell ref="D250:O250"/>
    <mergeCell ref="D251:O251"/>
    <mergeCell ref="D252:O252"/>
    <mergeCell ref="C253:O253"/>
    <mergeCell ref="B268:O268"/>
    <mergeCell ref="C269:O269"/>
    <mergeCell ref="C270:O270"/>
    <mergeCell ref="C271:O271"/>
    <mergeCell ref="B273:O273"/>
    <mergeCell ref="C274:O274"/>
    <mergeCell ref="C260:O260"/>
    <mergeCell ref="C261:O261"/>
    <mergeCell ref="B263:P263"/>
    <mergeCell ref="C264:O264"/>
    <mergeCell ref="C265:O265"/>
    <mergeCell ref="C266:O266"/>
    <mergeCell ref="C283:O283"/>
    <mergeCell ref="C284:O284"/>
    <mergeCell ref="C285:O285"/>
    <mergeCell ref="B287:O287"/>
    <mergeCell ref="C288:O288"/>
    <mergeCell ref="C289:O289"/>
    <mergeCell ref="B276:O276"/>
    <mergeCell ref="C277:O277"/>
    <mergeCell ref="B279:O279"/>
    <mergeCell ref="C280:O280"/>
    <mergeCell ref="C281:O281"/>
    <mergeCell ref="C282:O282"/>
    <mergeCell ref="B300:O300"/>
    <mergeCell ref="B301:B302"/>
    <mergeCell ref="C301:O301"/>
    <mergeCell ref="P301:P302"/>
    <mergeCell ref="D302:O302"/>
    <mergeCell ref="C303:O303"/>
    <mergeCell ref="C290:O290"/>
    <mergeCell ref="C291:O291"/>
    <mergeCell ref="B293:H293"/>
    <mergeCell ref="I293:P293"/>
    <mergeCell ref="B294:B298"/>
    <mergeCell ref="C294:P294"/>
    <mergeCell ref="D295:O295"/>
    <mergeCell ref="D296:O296"/>
    <mergeCell ref="D297:O297"/>
    <mergeCell ref="D298:O298"/>
    <mergeCell ref="D314:O314"/>
    <mergeCell ref="D315:O315"/>
    <mergeCell ref="D316:O316"/>
    <mergeCell ref="D317:O317"/>
    <mergeCell ref="C318:O318"/>
    <mergeCell ref="B320:P320"/>
    <mergeCell ref="B305:O305"/>
    <mergeCell ref="C306:O306"/>
    <mergeCell ref="B308:O308"/>
    <mergeCell ref="B309:P309"/>
    <mergeCell ref="B310:B317"/>
    <mergeCell ref="C310:O310"/>
    <mergeCell ref="P310:P317"/>
    <mergeCell ref="D311:O311"/>
    <mergeCell ref="D312:O312"/>
    <mergeCell ref="D313:O313"/>
    <mergeCell ref="C328:O328"/>
    <mergeCell ref="B330:O330"/>
    <mergeCell ref="C331:O331"/>
    <mergeCell ref="C332:O332"/>
    <mergeCell ref="C333:O333"/>
    <mergeCell ref="C334:O334"/>
    <mergeCell ref="B321:B327"/>
    <mergeCell ref="C321:O321"/>
    <mergeCell ref="P321:P327"/>
    <mergeCell ref="D322:O322"/>
    <mergeCell ref="D323:O323"/>
    <mergeCell ref="D324:O324"/>
    <mergeCell ref="D325:O325"/>
    <mergeCell ref="D326:O326"/>
    <mergeCell ref="D327:O327"/>
    <mergeCell ref="C343:P343"/>
    <mergeCell ref="B344:O344"/>
    <mergeCell ref="B345:B346"/>
    <mergeCell ref="C345:O345"/>
    <mergeCell ref="P345:P346"/>
    <mergeCell ref="D346:O346"/>
    <mergeCell ref="B336:O336"/>
    <mergeCell ref="C337:O337"/>
    <mergeCell ref="B339:C340"/>
    <mergeCell ref="D339:P339"/>
    <mergeCell ref="D340:P340"/>
    <mergeCell ref="C342:P342"/>
    <mergeCell ref="B348:O348"/>
    <mergeCell ref="B349:B354"/>
    <mergeCell ref="C349:O349"/>
    <mergeCell ref="P349:P354"/>
    <mergeCell ref="D350:O350"/>
    <mergeCell ref="D351:O351"/>
    <mergeCell ref="D352:O352"/>
    <mergeCell ref="D353:O353"/>
    <mergeCell ref="C354:O354"/>
    <mergeCell ref="B363:O363"/>
    <mergeCell ref="C364:O364"/>
    <mergeCell ref="B366:C366"/>
    <mergeCell ref="D366:P366"/>
    <mergeCell ref="B368:P368"/>
    <mergeCell ref="B370:O370"/>
    <mergeCell ref="B356:C356"/>
    <mergeCell ref="D356:P356"/>
    <mergeCell ref="B358:O358"/>
    <mergeCell ref="C359:O359"/>
    <mergeCell ref="B361:C361"/>
    <mergeCell ref="D361:P361"/>
    <mergeCell ref="C376:O376"/>
    <mergeCell ref="P376:P377"/>
    <mergeCell ref="D377:O377"/>
    <mergeCell ref="B378:P378"/>
    <mergeCell ref="B380:B385"/>
    <mergeCell ref="C380:O380"/>
    <mergeCell ref="P380:P385"/>
    <mergeCell ref="C381:O381"/>
    <mergeCell ref="D382:O382"/>
    <mergeCell ref="D383:O383"/>
    <mergeCell ref="B371:B377"/>
    <mergeCell ref="C371:O371"/>
    <mergeCell ref="P371:P375"/>
    <mergeCell ref="E372:H372"/>
    <mergeCell ref="J372:N372"/>
    <mergeCell ref="E373:H373"/>
    <mergeCell ref="J373:N373"/>
    <mergeCell ref="E374:H374"/>
    <mergeCell ref="J374:N374"/>
    <mergeCell ref="E375:H375"/>
    <mergeCell ref="B393:C393"/>
    <mergeCell ref="D393:P393"/>
    <mergeCell ref="C395:O395"/>
    <mergeCell ref="C396:O396"/>
    <mergeCell ref="B398:O398"/>
    <mergeCell ref="C399:O399"/>
    <mergeCell ref="D384:O384"/>
    <mergeCell ref="D385:O385"/>
    <mergeCell ref="B386:P386"/>
    <mergeCell ref="B388:P388"/>
    <mergeCell ref="B390:B391"/>
    <mergeCell ref="C390:O390"/>
    <mergeCell ref="P390:P391"/>
    <mergeCell ref="C391:O391"/>
    <mergeCell ref="B408:O408"/>
    <mergeCell ref="C409:O409"/>
    <mergeCell ref="C410:O410"/>
    <mergeCell ref="C411:O411"/>
    <mergeCell ref="C412:O412"/>
    <mergeCell ref="C413:O413"/>
    <mergeCell ref="C400:O400"/>
    <mergeCell ref="B402:C402"/>
    <mergeCell ref="D402:P402"/>
    <mergeCell ref="C404:O404"/>
    <mergeCell ref="B406:C406"/>
    <mergeCell ref="D406:P406"/>
    <mergeCell ref="B436:P436"/>
    <mergeCell ref="B437:P437"/>
    <mergeCell ref="C421:P421"/>
    <mergeCell ref="C422:P422"/>
    <mergeCell ref="B423:P423"/>
    <mergeCell ref="B433:P433"/>
    <mergeCell ref="B434:P434"/>
    <mergeCell ref="B435:P435"/>
    <mergeCell ref="C414:O414"/>
    <mergeCell ref="C415:O415"/>
    <mergeCell ref="C416:O416"/>
    <mergeCell ref="B418:P418"/>
    <mergeCell ref="C419:P419"/>
    <mergeCell ref="C420:P420"/>
  </mergeCells>
  <phoneticPr fontId="1"/>
  <conditionalFormatting sqref="B5">
    <cfRule type="expression" dxfId="59" priority="48">
      <formula>COUNTIF(#REF!,"")</formula>
    </cfRule>
  </conditionalFormatting>
  <conditionalFormatting sqref="B14:B15 D14:P15">
    <cfRule type="expression" dxfId="58" priority="40" stopIfTrue="1">
      <formula>AND($B$14:$B$15=FALSE,$J$14:$J$15=FALSE)</formula>
    </cfRule>
  </conditionalFormatting>
  <conditionalFormatting sqref="D5">
    <cfRule type="expression" dxfId="57" priority="50">
      <formula>OR($D$5="月",$D$5="")</formula>
    </cfRule>
  </conditionalFormatting>
  <conditionalFormatting sqref="F5">
    <cfRule type="expression" dxfId="56" priority="49">
      <formula>OR($F$5="日",$F$5="")</formula>
    </cfRule>
  </conditionalFormatting>
  <conditionalFormatting sqref="F29">
    <cfRule type="expression" dxfId="55" priority="44">
      <formula>COUNTIF(F29,"")</formula>
    </cfRule>
  </conditionalFormatting>
  <conditionalFormatting sqref="F30 H31">
    <cfRule type="expression" dxfId="54" priority="51" stopIfTrue="1">
      <formula>AND($N$29="有",F30="")</formula>
    </cfRule>
  </conditionalFormatting>
  <conditionalFormatting sqref="G7">
    <cfRule type="expression" dxfId="53" priority="47">
      <formula>OR(G7&lt;1400000000,G7="",G7&gt;10000000000)</formula>
    </cfRule>
  </conditionalFormatting>
  <conditionalFormatting sqref="G8:G9 G11">
    <cfRule type="expression" dxfId="52" priority="46">
      <formula>COUNTIF($G8,"")</formula>
    </cfRule>
  </conditionalFormatting>
  <conditionalFormatting sqref="G10">
    <cfRule type="expression" dxfId="51" priority="45">
      <formula>OR($G$8="〒",$G$8="")</formula>
    </cfRule>
  </conditionalFormatting>
  <conditionalFormatting sqref="H5">
    <cfRule type="expression" dxfId="50" priority="42">
      <formula>COUNTIF($H$5,"")</formula>
    </cfRule>
  </conditionalFormatting>
  <conditionalFormatting sqref="H32 N32">
    <cfRule type="expression" dxfId="49" priority="41" stopIfTrue="1">
      <formula>AND($N$29="有",H32="",$H$31&lt;&gt;"")</formula>
    </cfRule>
  </conditionalFormatting>
  <conditionalFormatting sqref="N29">
    <cfRule type="expression" dxfId="48" priority="43">
      <formula>COUNTIF(N29,"")</formula>
    </cfRule>
  </conditionalFormatting>
  <conditionalFormatting sqref="P22 P35:P38 P41 P46 P51 P55 P67 P71 P74 P77:P78 P81:P82 P85 P88:P89 P92 P98 P101 P104 P115 P145:P147 P168:P176 P179:P183 P199 P204:P205 P208:P217 P220:P222 P225:P226 P229 P232:P233 P235:P237 P244:P256 P259:P261 P264:P266 P269:P271 P274 P277 P280:P285 P288:P291 P295:P298 P301 P331:P334 P337">
    <cfRule type="expression" dxfId="47" priority="39">
      <formula>COUNTIF(P22,"")</formula>
    </cfRule>
  </conditionalFormatting>
  <conditionalFormatting sqref="P58">
    <cfRule type="expression" dxfId="46" priority="1">
      <formula>COUNTIF(P58,"×")</formula>
    </cfRule>
    <cfRule type="expression" dxfId="45" priority="2">
      <formula>COUNTIF(P58,"")</formula>
    </cfRule>
  </conditionalFormatting>
  <conditionalFormatting sqref="P108:P109 P118:P120 P123 P155 P157:P165 P179:P188 P240:P241 P310 P318 P359 P371 P376 P395:P396 P399:P400 P404 P409:P416 P112 P196 P321 P328 P364 P150 P126:P127 P130 P134 P22 P35:P38 P41 P46 P51 P55 P67 P71 P74 P77:P78 P81:P82 P85 P88:P89 P92 P98 P101 P104 P115 P145:P147 P168:P176 P199 P204:P205 P208:P217 P220:P222 P225:P226 P229 P232:P233 P235:P237 P244:P256 P259:P261 P264:P266 P269:P271 P274 P277 P280:P285 P288:P291 P295:P298 P301 P331:P334 P337">
    <cfRule type="expression" dxfId="44" priority="38">
      <formula>COUNTIF(P22,"×")</formula>
    </cfRule>
  </conditionalFormatting>
  <conditionalFormatting sqref="P108:P109 P118:P120 P123 P155 P157:P165 P184:P188 P240:P241 P310 P318 P359 P371 P376 P395:P396 P399:P400 P404 P409:P416">
    <cfRule type="expression" dxfId="43" priority="37">
      <formula>AND(COUNTIF(P108,""),OR($B$14=TRUE,$J$14=TRUE))</formula>
    </cfRule>
  </conditionalFormatting>
  <conditionalFormatting sqref="P108:P109">
    <cfRule type="expression" dxfId="42" priority="28">
      <formula>COUNTIF(P108,"")</formula>
    </cfRule>
  </conditionalFormatting>
  <conditionalFormatting sqref="P112 P196 P321 P328 P364">
    <cfRule type="expression" dxfId="41" priority="36">
      <formula>AND(COUNTIF(P112,""),OR($B$15=TRUE,$J$15=TRUE))</formula>
    </cfRule>
  </conditionalFormatting>
  <conditionalFormatting sqref="P112">
    <cfRule type="expression" dxfId="40" priority="27">
      <formula>COUNTIF(P112,"")</formula>
    </cfRule>
  </conditionalFormatting>
  <conditionalFormatting sqref="P118:P120">
    <cfRule type="expression" dxfId="39" priority="26">
      <formula>AND(COUNTIF(P118,""),OR($B$15=TRUE,$J$15=TRUE))</formula>
    </cfRule>
    <cfRule type="expression" dxfId="38" priority="25">
      <formula>COUNTIF(P118,"")</formula>
    </cfRule>
  </conditionalFormatting>
  <conditionalFormatting sqref="P123">
    <cfRule type="expression" dxfId="37" priority="24">
      <formula>AND(COUNTIF(P123,""),OR($B$15=TRUE,$J$15=TRUE))</formula>
    </cfRule>
    <cfRule type="expression" dxfId="36" priority="23">
      <formula>COUNTIF(P123,"")</formula>
    </cfRule>
  </conditionalFormatting>
  <conditionalFormatting sqref="P126:P127 P130">
    <cfRule type="expression" dxfId="35" priority="22">
      <formula>AND(COUNTIF(P126,""),OR($B$14=TRUE,$J$14=TRUE))</formula>
    </cfRule>
    <cfRule type="expression" dxfId="34" priority="20">
      <formula>COUNTIF(P126,"")</formula>
    </cfRule>
    <cfRule type="expression" dxfId="33" priority="21">
      <formula>AND(COUNTIF(P126,""),OR($B$15=TRUE,$J$15=TRUE))</formula>
    </cfRule>
  </conditionalFormatting>
  <conditionalFormatting sqref="P134">
    <cfRule type="expression" dxfId="32" priority="18">
      <formula>AND(COUNTIF(P134,""),OR($B$15=TRUE,$J$15=TRUE))</formula>
    </cfRule>
    <cfRule type="expression" dxfId="31" priority="17">
      <formula>COUNTIF(P134,"")</formula>
    </cfRule>
    <cfRule type="expression" dxfId="30" priority="19">
      <formula>AND(COUNTIF(P134,""),OR($B$14=TRUE,$J$14=TRUE))</formula>
    </cfRule>
  </conditionalFormatting>
  <conditionalFormatting sqref="P137">
    <cfRule type="expression" dxfId="29" priority="16">
      <formula>COUNTIF(P137,"×")</formula>
    </cfRule>
    <cfRule type="expression" dxfId="28" priority="15">
      <formula>AND(COUNTIF(P137,""),OR($B$14=TRUE,$J$14=TRUE))</formula>
    </cfRule>
    <cfRule type="expression" dxfId="27" priority="14">
      <formula>AND(COUNTIF(P137,""),OR($B$15=TRUE,$J$15=TRUE))</formula>
    </cfRule>
    <cfRule type="expression" dxfId="26" priority="13">
      <formula>COUNTIF(P137,"")</formula>
    </cfRule>
  </conditionalFormatting>
  <conditionalFormatting sqref="P150">
    <cfRule type="expression" dxfId="25" priority="35">
      <formula>AND(COUNTIF(P112,""),OR($J$14=TRUE,$J$15=TRUE))</formula>
    </cfRule>
    <cfRule type="expression" dxfId="24" priority="12">
      <formula>COUNTIF(P150,"")</formula>
    </cfRule>
  </conditionalFormatting>
  <conditionalFormatting sqref="P155 P157:P165 P184:P188">
    <cfRule type="expression" dxfId="23" priority="11">
      <formula>COUNTIF(P155,"")</formula>
    </cfRule>
  </conditionalFormatting>
  <conditionalFormatting sqref="P190:P195">
    <cfRule type="expression" dxfId="22" priority="29">
      <formula>COUNTIF(P190,"×")</formula>
    </cfRule>
    <cfRule type="expression" dxfId="21" priority="30">
      <formula>COUNTIF(P190,"")</formula>
    </cfRule>
  </conditionalFormatting>
  <conditionalFormatting sqref="P196">
    <cfRule type="expression" dxfId="20" priority="10">
      <formula>COUNTIF(P196,"")</formula>
    </cfRule>
  </conditionalFormatting>
  <conditionalFormatting sqref="P240:P241 P318 P321 P328">
    <cfRule type="expression" dxfId="19" priority="9">
      <formula>COUNTIF(P240,"")</formula>
    </cfRule>
  </conditionalFormatting>
  <conditionalFormatting sqref="P303">
    <cfRule type="expression" dxfId="18" priority="31">
      <formula>COUNTIF(P303,"×")</formula>
    </cfRule>
    <cfRule type="expression" dxfId="17" priority="32">
      <formula>COUNTIF(P303,"")</formula>
    </cfRule>
  </conditionalFormatting>
  <conditionalFormatting sqref="P306">
    <cfRule type="expression" dxfId="16" priority="33">
      <formula>COUNTIF(P306,"×")</formula>
    </cfRule>
    <cfRule type="expression" dxfId="15" priority="34">
      <formula>COUNTIF(P306,"")</formula>
    </cfRule>
  </conditionalFormatting>
  <conditionalFormatting sqref="P345 P349 P380 P310 P359 P364 P371 P376">
    <cfRule type="expression" dxfId="14" priority="8">
      <formula>COUNTIF(P310,"")</formula>
    </cfRule>
  </conditionalFormatting>
  <conditionalFormatting sqref="P345 P349 P380">
    <cfRule type="expression" dxfId="13" priority="7">
      <formula>COUNTIF(P345,"×")</formula>
    </cfRule>
  </conditionalFormatting>
  <conditionalFormatting sqref="P390 P395:P396">
    <cfRule type="expression" dxfId="12" priority="6">
      <formula>COUNTIF(P390,"")</formula>
    </cfRule>
  </conditionalFormatting>
  <conditionalFormatting sqref="P390">
    <cfRule type="expression" dxfId="11" priority="5">
      <formula>COUNTIF(P390,"×")</formula>
    </cfRule>
  </conditionalFormatting>
  <conditionalFormatting sqref="P399:P400 P404">
    <cfRule type="expression" dxfId="10" priority="4">
      <formula>COUNTIF(P399,"")</formula>
    </cfRule>
  </conditionalFormatting>
  <conditionalFormatting sqref="P409:P416">
    <cfRule type="expression" dxfId="9" priority="3">
      <formula>COUNTIF(P409,"")</formula>
    </cfRule>
  </conditionalFormatting>
  <dataValidations count="4">
    <dataValidation type="list" allowBlank="1" showInputMessage="1" showErrorMessage="1" sqref="D5 IZ5 SV5 ACR5 AMN5 AWJ5 BGF5 BQB5 BZX5 CJT5 CTP5 DDL5 DNH5 DXD5 EGZ5 EQV5 FAR5 FKN5 FUJ5 GEF5 GOB5 GXX5 HHT5 HRP5 IBL5 ILH5 IVD5 JEZ5 JOV5 JYR5 KIN5 KSJ5 LCF5 LMB5 LVX5 MFT5 MPP5 MZL5 NJH5 NTD5 OCZ5 OMV5 OWR5 PGN5 PQJ5 QAF5 QKB5 QTX5 RDT5 RNP5 RXL5 SHH5 SRD5 TAZ5 TKV5 TUR5 UEN5 UOJ5 UYF5 VIB5 VRX5 WBT5 WLP5 WVL5 D65831 IZ65831 SV65831 ACR65831 AMN65831 AWJ65831 BGF65831 BQB65831 BZX65831 CJT65831 CTP65831 DDL65831 DNH65831 DXD65831 EGZ65831 EQV65831 FAR65831 FKN65831 FUJ65831 GEF65831 GOB65831 GXX65831 HHT65831 HRP65831 IBL65831 ILH65831 IVD65831 JEZ65831 JOV65831 JYR65831 KIN65831 KSJ65831 LCF65831 LMB65831 LVX65831 MFT65831 MPP65831 MZL65831 NJH65831 NTD65831 OCZ65831 OMV65831 OWR65831 PGN65831 PQJ65831 QAF65831 QKB65831 QTX65831 RDT65831 RNP65831 RXL65831 SHH65831 SRD65831 TAZ65831 TKV65831 TUR65831 UEN65831 UOJ65831 UYF65831 VIB65831 VRX65831 WBT65831 WLP65831 WVL65831 D131367 IZ131367 SV131367 ACR131367 AMN131367 AWJ131367 BGF131367 BQB131367 BZX131367 CJT131367 CTP131367 DDL131367 DNH131367 DXD131367 EGZ131367 EQV131367 FAR131367 FKN131367 FUJ131367 GEF131367 GOB131367 GXX131367 HHT131367 HRP131367 IBL131367 ILH131367 IVD131367 JEZ131367 JOV131367 JYR131367 KIN131367 KSJ131367 LCF131367 LMB131367 LVX131367 MFT131367 MPP131367 MZL131367 NJH131367 NTD131367 OCZ131367 OMV131367 OWR131367 PGN131367 PQJ131367 QAF131367 QKB131367 QTX131367 RDT131367 RNP131367 RXL131367 SHH131367 SRD131367 TAZ131367 TKV131367 TUR131367 UEN131367 UOJ131367 UYF131367 VIB131367 VRX131367 WBT131367 WLP131367 WVL131367 D196903 IZ196903 SV196903 ACR196903 AMN196903 AWJ196903 BGF196903 BQB196903 BZX196903 CJT196903 CTP196903 DDL196903 DNH196903 DXD196903 EGZ196903 EQV196903 FAR196903 FKN196903 FUJ196903 GEF196903 GOB196903 GXX196903 HHT196903 HRP196903 IBL196903 ILH196903 IVD196903 JEZ196903 JOV196903 JYR196903 KIN196903 KSJ196903 LCF196903 LMB196903 LVX196903 MFT196903 MPP196903 MZL196903 NJH196903 NTD196903 OCZ196903 OMV196903 OWR196903 PGN196903 PQJ196903 QAF196903 QKB196903 QTX196903 RDT196903 RNP196903 RXL196903 SHH196903 SRD196903 TAZ196903 TKV196903 TUR196903 UEN196903 UOJ196903 UYF196903 VIB196903 VRX196903 WBT196903 WLP196903 WVL196903 D262439 IZ262439 SV262439 ACR262439 AMN262439 AWJ262439 BGF262439 BQB262439 BZX262439 CJT262439 CTP262439 DDL262439 DNH262439 DXD262439 EGZ262439 EQV262439 FAR262439 FKN262439 FUJ262439 GEF262439 GOB262439 GXX262439 HHT262439 HRP262439 IBL262439 ILH262439 IVD262439 JEZ262439 JOV262439 JYR262439 KIN262439 KSJ262439 LCF262439 LMB262439 LVX262439 MFT262439 MPP262439 MZL262439 NJH262439 NTD262439 OCZ262439 OMV262439 OWR262439 PGN262439 PQJ262439 QAF262439 QKB262439 QTX262439 RDT262439 RNP262439 RXL262439 SHH262439 SRD262439 TAZ262439 TKV262439 TUR262439 UEN262439 UOJ262439 UYF262439 VIB262439 VRX262439 WBT262439 WLP262439 WVL262439 D327975 IZ327975 SV327975 ACR327975 AMN327975 AWJ327975 BGF327975 BQB327975 BZX327975 CJT327975 CTP327975 DDL327975 DNH327975 DXD327975 EGZ327975 EQV327975 FAR327975 FKN327975 FUJ327975 GEF327975 GOB327975 GXX327975 HHT327975 HRP327975 IBL327975 ILH327975 IVD327975 JEZ327975 JOV327975 JYR327975 KIN327975 KSJ327975 LCF327975 LMB327975 LVX327975 MFT327975 MPP327975 MZL327975 NJH327975 NTD327975 OCZ327975 OMV327975 OWR327975 PGN327975 PQJ327975 QAF327975 QKB327975 QTX327975 RDT327975 RNP327975 RXL327975 SHH327975 SRD327975 TAZ327975 TKV327975 TUR327975 UEN327975 UOJ327975 UYF327975 VIB327975 VRX327975 WBT327975 WLP327975 WVL327975 D393511 IZ393511 SV393511 ACR393511 AMN393511 AWJ393511 BGF393511 BQB393511 BZX393511 CJT393511 CTP393511 DDL393511 DNH393511 DXD393511 EGZ393511 EQV393511 FAR393511 FKN393511 FUJ393511 GEF393511 GOB393511 GXX393511 HHT393511 HRP393511 IBL393511 ILH393511 IVD393511 JEZ393511 JOV393511 JYR393511 KIN393511 KSJ393511 LCF393511 LMB393511 LVX393511 MFT393511 MPP393511 MZL393511 NJH393511 NTD393511 OCZ393511 OMV393511 OWR393511 PGN393511 PQJ393511 QAF393511 QKB393511 QTX393511 RDT393511 RNP393511 RXL393511 SHH393511 SRD393511 TAZ393511 TKV393511 TUR393511 UEN393511 UOJ393511 UYF393511 VIB393511 VRX393511 WBT393511 WLP393511 WVL393511 D459047 IZ459047 SV459047 ACR459047 AMN459047 AWJ459047 BGF459047 BQB459047 BZX459047 CJT459047 CTP459047 DDL459047 DNH459047 DXD459047 EGZ459047 EQV459047 FAR459047 FKN459047 FUJ459047 GEF459047 GOB459047 GXX459047 HHT459047 HRP459047 IBL459047 ILH459047 IVD459047 JEZ459047 JOV459047 JYR459047 KIN459047 KSJ459047 LCF459047 LMB459047 LVX459047 MFT459047 MPP459047 MZL459047 NJH459047 NTD459047 OCZ459047 OMV459047 OWR459047 PGN459047 PQJ459047 QAF459047 QKB459047 QTX459047 RDT459047 RNP459047 RXL459047 SHH459047 SRD459047 TAZ459047 TKV459047 TUR459047 UEN459047 UOJ459047 UYF459047 VIB459047 VRX459047 WBT459047 WLP459047 WVL459047 D524583 IZ524583 SV524583 ACR524583 AMN524583 AWJ524583 BGF524583 BQB524583 BZX524583 CJT524583 CTP524583 DDL524583 DNH524583 DXD524583 EGZ524583 EQV524583 FAR524583 FKN524583 FUJ524583 GEF524583 GOB524583 GXX524583 HHT524583 HRP524583 IBL524583 ILH524583 IVD524583 JEZ524583 JOV524583 JYR524583 KIN524583 KSJ524583 LCF524583 LMB524583 LVX524583 MFT524583 MPP524583 MZL524583 NJH524583 NTD524583 OCZ524583 OMV524583 OWR524583 PGN524583 PQJ524583 QAF524583 QKB524583 QTX524583 RDT524583 RNP524583 RXL524583 SHH524583 SRD524583 TAZ524583 TKV524583 TUR524583 UEN524583 UOJ524583 UYF524583 VIB524583 VRX524583 WBT524583 WLP524583 WVL524583 D590119 IZ590119 SV590119 ACR590119 AMN590119 AWJ590119 BGF590119 BQB590119 BZX590119 CJT590119 CTP590119 DDL590119 DNH590119 DXD590119 EGZ590119 EQV590119 FAR590119 FKN590119 FUJ590119 GEF590119 GOB590119 GXX590119 HHT590119 HRP590119 IBL590119 ILH590119 IVD590119 JEZ590119 JOV590119 JYR590119 KIN590119 KSJ590119 LCF590119 LMB590119 LVX590119 MFT590119 MPP590119 MZL590119 NJH590119 NTD590119 OCZ590119 OMV590119 OWR590119 PGN590119 PQJ590119 QAF590119 QKB590119 QTX590119 RDT590119 RNP590119 RXL590119 SHH590119 SRD590119 TAZ590119 TKV590119 TUR590119 UEN590119 UOJ590119 UYF590119 VIB590119 VRX590119 WBT590119 WLP590119 WVL590119 D655655 IZ655655 SV655655 ACR655655 AMN655655 AWJ655655 BGF655655 BQB655655 BZX655655 CJT655655 CTP655655 DDL655655 DNH655655 DXD655655 EGZ655655 EQV655655 FAR655655 FKN655655 FUJ655655 GEF655655 GOB655655 GXX655655 HHT655655 HRP655655 IBL655655 ILH655655 IVD655655 JEZ655655 JOV655655 JYR655655 KIN655655 KSJ655655 LCF655655 LMB655655 LVX655655 MFT655655 MPP655655 MZL655655 NJH655655 NTD655655 OCZ655655 OMV655655 OWR655655 PGN655655 PQJ655655 QAF655655 QKB655655 QTX655655 RDT655655 RNP655655 RXL655655 SHH655655 SRD655655 TAZ655655 TKV655655 TUR655655 UEN655655 UOJ655655 UYF655655 VIB655655 VRX655655 WBT655655 WLP655655 WVL655655 D721191 IZ721191 SV721191 ACR721191 AMN721191 AWJ721191 BGF721191 BQB721191 BZX721191 CJT721191 CTP721191 DDL721191 DNH721191 DXD721191 EGZ721191 EQV721191 FAR721191 FKN721191 FUJ721191 GEF721191 GOB721191 GXX721191 HHT721191 HRP721191 IBL721191 ILH721191 IVD721191 JEZ721191 JOV721191 JYR721191 KIN721191 KSJ721191 LCF721191 LMB721191 LVX721191 MFT721191 MPP721191 MZL721191 NJH721191 NTD721191 OCZ721191 OMV721191 OWR721191 PGN721191 PQJ721191 QAF721191 QKB721191 QTX721191 RDT721191 RNP721191 RXL721191 SHH721191 SRD721191 TAZ721191 TKV721191 TUR721191 UEN721191 UOJ721191 UYF721191 VIB721191 VRX721191 WBT721191 WLP721191 WVL721191 D786727 IZ786727 SV786727 ACR786727 AMN786727 AWJ786727 BGF786727 BQB786727 BZX786727 CJT786727 CTP786727 DDL786727 DNH786727 DXD786727 EGZ786727 EQV786727 FAR786727 FKN786727 FUJ786727 GEF786727 GOB786727 GXX786727 HHT786727 HRP786727 IBL786727 ILH786727 IVD786727 JEZ786727 JOV786727 JYR786727 KIN786727 KSJ786727 LCF786727 LMB786727 LVX786727 MFT786727 MPP786727 MZL786727 NJH786727 NTD786727 OCZ786727 OMV786727 OWR786727 PGN786727 PQJ786727 QAF786727 QKB786727 QTX786727 RDT786727 RNP786727 RXL786727 SHH786727 SRD786727 TAZ786727 TKV786727 TUR786727 UEN786727 UOJ786727 UYF786727 VIB786727 VRX786727 WBT786727 WLP786727 WVL786727 D852263 IZ852263 SV852263 ACR852263 AMN852263 AWJ852263 BGF852263 BQB852263 BZX852263 CJT852263 CTP852263 DDL852263 DNH852263 DXD852263 EGZ852263 EQV852263 FAR852263 FKN852263 FUJ852263 GEF852263 GOB852263 GXX852263 HHT852263 HRP852263 IBL852263 ILH852263 IVD852263 JEZ852263 JOV852263 JYR852263 KIN852263 KSJ852263 LCF852263 LMB852263 LVX852263 MFT852263 MPP852263 MZL852263 NJH852263 NTD852263 OCZ852263 OMV852263 OWR852263 PGN852263 PQJ852263 QAF852263 QKB852263 QTX852263 RDT852263 RNP852263 RXL852263 SHH852263 SRD852263 TAZ852263 TKV852263 TUR852263 UEN852263 UOJ852263 UYF852263 VIB852263 VRX852263 WBT852263 WLP852263 WVL852263 D917799 IZ917799 SV917799 ACR917799 AMN917799 AWJ917799 BGF917799 BQB917799 BZX917799 CJT917799 CTP917799 DDL917799 DNH917799 DXD917799 EGZ917799 EQV917799 FAR917799 FKN917799 FUJ917799 GEF917799 GOB917799 GXX917799 HHT917799 HRP917799 IBL917799 ILH917799 IVD917799 JEZ917799 JOV917799 JYR917799 KIN917799 KSJ917799 LCF917799 LMB917799 LVX917799 MFT917799 MPP917799 MZL917799 NJH917799 NTD917799 OCZ917799 OMV917799 OWR917799 PGN917799 PQJ917799 QAF917799 QKB917799 QTX917799 RDT917799 RNP917799 RXL917799 SHH917799 SRD917799 TAZ917799 TKV917799 TUR917799 UEN917799 UOJ917799 UYF917799 VIB917799 VRX917799 WBT917799 WLP917799 WVL917799 D983335 IZ983335 SV983335 ACR983335 AMN983335 AWJ983335 BGF983335 BQB983335 BZX983335 CJT983335 CTP983335 DDL983335 DNH983335 DXD983335 EGZ983335 EQV983335 FAR983335 FKN983335 FUJ983335 GEF983335 GOB983335 GXX983335 HHT983335 HRP983335 IBL983335 ILH983335 IVD983335 JEZ983335 JOV983335 JYR983335 KIN983335 KSJ983335 LCF983335 LMB983335 LVX983335 MFT983335 MPP983335 MZL983335 NJH983335 NTD983335 OCZ983335 OMV983335 OWR983335 PGN983335 PQJ983335 QAF983335 QKB983335 QTX983335 RDT983335 RNP983335 RXL983335 SHH983335 SRD983335 TAZ983335 TKV983335 TUR983335 UEN983335 UOJ983335 UYF983335 VIB983335 VRX983335 WBT983335 WLP983335 WVL983335" xr:uid="{81F4CAAF-9EEC-4959-B9FC-4D46167EC25C}">
      <formula1>"月,１,２,３,４,５,６,７,８,９,10,11,12"</formula1>
    </dataValidation>
    <dataValidation type="list" allowBlank="1" showInputMessage="1" showErrorMessage="1" sqref="F5 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F65831 JB65831 SX65831 ACT65831 AMP65831 AWL65831 BGH65831 BQD65831 BZZ65831 CJV65831 CTR65831 DDN65831 DNJ65831 DXF65831 EHB65831 EQX65831 FAT65831 FKP65831 FUL65831 GEH65831 GOD65831 GXZ65831 HHV65831 HRR65831 IBN65831 ILJ65831 IVF65831 JFB65831 JOX65831 JYT65831 KIP65831 KSL65831 LCH65831 LMD65831 LVZ65831 MFV65831 MPR65831 MZN65831 NJJ65831 NTF65831 ODB65831 OMX65831 OWT65831 PGP65831 PQL65831 QAH65831 QKD65831 QTZ65831 RDV65831 RNR65831 RXN65831 SHJ65831 SRF65831 TBB65831 TKX65831 TUT65831 UEP65831 UOL65831 UYH65831 VID65831 VRZ65831 WBV65831 WLR65831 WVN65831 F131367 JB131367 SX131367 ACT131367 AMP131367 AWL131367 BGH131367 BQD131367 BZZ131367 CJV131367 CTR131367 DDN131367 DNJ131367 DXF131367 EHB131367 EQX131367 FAT131367 FKP131367 FUL131367 GEH131367 GOD131367 GXZ131367 HHV131367 HRR131367 IBN131367 ILJ131367 IVF131367 JFB131367 JOX131367 JYT131367 KIP131367 KSL131367 LCH131367 LMD131367 LVZ131367 MFV131367 MPR131367 MZN131367 NJJ131367 NTF131367 ODB131367 OMX131367 OWT131367 PGP131367 PQL131367 QAH131367 QKD131367 QTZ131367 RDV131367 RNR131367 RXN131367 SHJ131367 SRF131367 TBB131367 TKX131367 TUT131367 UEP131367 UOL131367 UYH131367 VID131367 VRZ131367 WBV131367 WLR131367 WVN131367 F196903 JB196903 SX196903 ACT196903 AMP196903 AWL196903 BGH196903 BQD196903 BZZ196903 CJV196903 CTR196903 DDN196903 DNJ196903 DXF196903 EHB196903 EQX196903 FAT196903 FKP196903 FUL196903 GEH196903 GOD196903 GXZ196903 HHV196903 HRR196903 IBN196903 ILJ196903 IVF196903 JFB196903 JOX196903 JYT196903 KIP196903 KSL196903 LCH196903 LMD196903 LVZ196903 MFV196903 MPR196903 MZN196903 NJJ196903 NTF196903 ODB196903 OMX196903 OWT196903 PGP196903 PQL196903 QAH196903 QKD196903 QTZ196903 RDV196903 RNR196903 RXN196903 SHJ196903 SRF196903 TBB196903 TKX196903 TUT196903 UEP196903 UOL196903 UYH196903 VID196903 VRZ196903 WBV196903 WLR196903 WVN196903 F262439 JB262439 SX262439 ACT262439 AMP262439 AWL262439 BGH262439 BQD262439 BZZ262439 CJV262439 CTR262439 DDN262439 DNJ262439 DXF262439 EHB262439 EQX262439 FAT262439 FKP262439 FUL262439 GEH262439 GOD262439 GXZ262439 HHV262439 HRR262439 IBN262439 ILJ262439 IVF262439 JFB262439 JOX262439 JYT262439 KIP262439 KSL262439 LCH262439 LMD262439 LVZ262439 MFV262439 MPR262439 MZN262439 NJJ262439 NTF262439 ODB262439 OMX262439 OWT262439 PGP262439 PQL262439 QAH262439 QKD262439 QTZ262439 RDV262439 RNR262439 RXN262439 SHJ262439 SRF262439 TBB262439 TKX262439 TUT262439 UEP262439 UOL262439 UYH262439 VID262439 VRZ262439 WBV262439 WLR262439 WVN262439 F327975 JB327975 SX327975 ACT327975 AMP327975 AWL327975 BGH327975 BQD327975 BZZ327975 CJV327975 CTR327975 DDN327975 DNJ327975 DXF327975 EHB327975 EQX327975 FAT327975 FKP327975 FUL327975 GEH327975 GOD327975 GXZ327975 HHV327975 HRR327975 IBN327975 ILJ327975 IVF327975 JFB327975 JOX327975 JYT327975 KIP327975 KSL327975 LCH327975 LMD327975 LVZ327975 MFV327975 MPR327975 MZN327975 NJJ327975 NTF327975 ODB327975 OMX327975 OWT327975 PGP327975 PQL327975 QAH327975 QKD327975 QTZ327975 RDV327975 RNR327975 RXN327975 SHJ327975 SRF327975 TBB327975 TKX327975 TUT327975 UEP327975 UOL327975 UYH327975 VID327975 VRZ327975 WBV327975 WLR327975 WVN327975 F393511 JB393511 SX393511 ACT393511 AMP393511 AWL393511 BGH393511 BQD393511 BZZ393511 CJV393511 CTR393511 DDN393511 DNJ393511 DXF393511 EHB393511 EQX393511 FAT393511 FKP393511 FUL393511 GEH393511 GOD393511 GXZ393511 HHV393511 HRR393511 IBN393511 ILJ393511 IVF393511 JFB393511 JOX393511 JYT393511 KIP393511 KSL393511 LCH393511 LMD393511 LVZ393511 MFV393511 MPR393511 MZN393511 NJJ393511 NTF393511 ODB393511 OMX393511 OWT393511 PGP393511 PQL393511 QAH393511 QKD393511 QTZ393511 RDV393511 RNR393511 RXN393511 SHJ393511 SRF393511 TBB393511 TKX393511 TUT393511 UEP393511 UOL393511 UYH393511 VID393511 VRZ393511 WBV393511 WLR393511 WVN393511 F459047 JB459047 SX459047 ACT459047 AMP459047 AWL459047 BGH459047 BQD459047 BZZ459047 CJV459047 CTR459047 DDN459047 DNJ459047 DXF459047 EHB459047 EQX459047 FAT459047 FKP459047 FUL459047 GEH459047 GOD459047 GXZ459047 HHV459047 HRR459047 IBN459047 ILJ459047 IVF459047 JFB459047 JOX459047 JYT459047 KIP459047 KSL459047 LCH459047 LMD459047 LVZ459047 MFV459047 MPR459047 MZN459047 NJJ459047 NTF459047 ODB459047 OMX459047 OWT459047 PGP459047 PQL459047 QAH459047 QKD459047 QTZ459047 RDV459047 RNR459047 RXN459047 SHJ459047 SRF459047 TBB459047 TKX459047 TUT459047 UEP459047 UOL459047 UYH459047 VID459047 VRZ459047 WBV459047 WLR459047 WVN459047 F524583 JB524583 SX524583 ACT524583 AMP524583 AWL524583 BGH524583 BQD524583 BZZ524583 CJV524583 CTR524583 DDN524583 DNJ524583 DXF524583 EHB524583 EQX524583 FAT524583 FKP524583 FUL524583 GEH524583 GOD524583 GXZ524583 HHV524583 HRR524583 IBN524583 ILJ524583 IVF524583 JFB524583 JOX524583 JYT524583 KIP524583 KSL524583 LCH524583 LMD524583 LVZ524583 MFV524583 MPR524583 MZN524583 NJJ524583 NTF524583 ODB524583 OMX524583 OWT524583 PGP524583 PQL524583 QAH524583 QKD524583 QTZ524583 RDV524583 RNR524583 RXN524583 SHJ524583 SRF524583 TBB524583 TKX524583 TUT524583 UEP524583 UOL524583 UYH524583 VID524583 VRZ524583 WBV524583 WLR524583 WVN524583 F590119 JB590119 SX590119 ACT590119 AMP590119 AWL590119 BGH590119 BQD590119 BZZ590119 CJV590119 CTR590119 DDN590119 DNJ590119 DXF590119 EHB590119 EQX590119 FAT590119 FKP590119 FUL590119 GEH590119 GOD590119 GXZ590119 HHV590119 HRR590119 IBN590119 ILJ590119 IVF590119 JFB590119 JOX590119 JYT590119 KIP590119 KSL590119 LCH590119 LMD590119 LVZ590119 MFV590119 MPR590119 MZN590119 NJJ590119 NTF590119 ODB590119 OMX590119 OWT590119 PGP590119 PQL590119 QAH590119 QKD590119 QTZ590119 RDV590119 RNR590119 RXN590119 SHJ590119 SRF590119 TBB590119 TKX590119 TUT590119 UEP590119 UOL590119 UYH590119 VID590119 VRZ590119 WBV590119 WLR590119 WVN590119 F655655 JB655655 SX655655 ACT655655 AMP655655 AWL655655 BGH655655 BQD655655 BZZ655655 CJV655655 CTR655655 DDN655655 DNJ655655 DXF655655 EHB655655 EQX655655 FAT655655 FKP655655 FUL655655 GEH655655 GOD655655 GXZ655655 HHV655655 HRR655655 IBN655655 ILJ655655 IVF655655 JFB655655 JOX655655 JYT655655 KIP655655 KSL655655 LCH655655 LMD655655 LVZ655655 MFV655655 MPR655655 MZN655655 NJJ655655 NTF655655 ODB655655 OMX655655 OWT655655 PGP655655 PQL655655 QAH655655 QKD655655 QTZ655655 RDV655655 RNR655655 RXN655655 SHJ655655 SRF655655 TBB655655 TKX655655 TUT655655 UEP655655 UOL655655 UYH655655 VID655655 VRZ655655 WBV655655 WLR655655 WVN655655 F721191 JB721191 SX721191 ACT721191 AMP721191 AWL721191 BGH721191 BQD721191 BZZ721191 CJV721191 CTR721191 DDN721191 DNJ721191 DXF721191 EHB721191 EQX721191 FAT721191 FKP721191 FUL721191 GEH721191 GOD721191 GXZ721191 HHV721191 HRR721191 IBN721191 ILJ721191 IVF721191 JFB721191 JOX721191 JYT721191 KIP721191 KSL721191 LCH721191 LMD721191 LVZ721191 MFV721191 MPR721191 MZN721191 NJJ721191 NTF721191 ODB721191 OMX721191 OWT721191 PGP721191 PQL721191 QAH721191 QKD721191 QTZ721191 RDV721191 RNR721191 RXN721191 SHJ721191 SRF721191 TBB721191 TKX721191 TUT721191 UEP721191 UOL721191 UYH721191 VID721191 VRZ721191 WBV721191 WLR721191 WVN721191 F786727 JB786727 SX786727 ACT786727 AMP786727 AWL786727 BGH786727 BQD786727 BZZ786727 CJV786727 CTR786727 DDN786727 DNJ786727 DXF786727 EHB786727 EQX786727 FAT786727 FKP786727 FUL786727 GEH786727 GOD786727 GXZ786727 HHV786727 HRR786727 IBN786727 ILJ786727 IVF786727 JFB786727 JOX786727 JYT786727 KIP786727 KSL786727 LCH786727 LMD786727 LVZ786727 MFV786727 MPR786727 MZN786727 NJJ786727 NTF786727 ODB786727 OMX786727 OWT786727 PGP786727 PQL786727 QAH786727 QKD786727 QTZ786727 RDV786727 RNR786727 RXN786727 SHJ786727 SRF786727 TBB786727 TKX786727 TUT786727 UEP786727 UOL786727 UYH786727 VID786727 VRZ786727 WBV786727 WLR786727 WVN786727 F852263 JB852263 SX852263 ACT852263 AMP852263 AWL852263 BGH852263 BQD852263 BZZ852263 CJV852263 CTR852263 DDN852263 DNJ852263 DXF852263 EHB852263 EQX852263 FAT852263 FKP852263 FUL852263 GEH852263 GOD852263 GXZ852263 HHV852263 HRR852263 IBN852263 ILJ852263 IVF852263 JFB852263 JOX852263 JYT852263 KIP852263 KSL852263 LCH852263 LMD852263 LVZ852263 MFV852263 MPR852263 MZN852263 NJJ852263 NTF852263 ODB852263 OMX852263 OWT852263 PGP852263 PQL852263 QAH852263 QKD852263 QTZ852263 RDV852263 RNR852263 RXN852263 SHJ852263 SRF852263 TBB852263 TKX852263 TUT852263 UEP852263 UOL852263 UYH852263 VID852263 VRZ852263 WBV852263 WLR852263 WVN852263 F917799 JB917799 SX917799 ACT917799 AMP917799 AWL917799 BGH917799 BQD917799 BZZ917799 CJV917799 CTR917799 DDN917799 DNJ917799 DXF917799 EHB917799 EQX917799 FAT917799 FKP917799 FUL917799 GEH917799 GOD917799 GXZ917799 HHV917799 HRR917799 IBN917799 ILJ917799 IVF917799 JFB917799 JOX917799 JYT917799 KIP917799 KSL917799 LCH917799 LMD917799 LVZ917799 MFV917799 MPR917799 MZN917799 NJJ917799 NTF917799 ODB917799 OMX917799 OWT917799 PGP917799 PQL917799 QAH917799 QKD917799 QTZ917799 RDV917799 RNR917799 RXN917799 SHJ917799 SRF917799 TBB917799 TKX917799 TUT917799 UEP917799 UOL917799 UYH917799 VID917799 VRZ917799 WBV917799 WLR917799 WVN917799 F983335 JB983335 SX983335 ACT983335 AMP983335 AWL983335 BGH983335 BQD983335 BZZ983335 CJV983335 CTR983335 DDN983335 DNJ983335 DXF983335 EHB983335 EQX983335 FAT983335 FKP983335 FUL983335 GEH983335 GOD983335 GXZ983335 HHV983335 HRR983335 IBN983335 ILJ983335 IVF983335 JFB983335 JOX983335 JYT983335 KIP983335 KSL983335 LCH983335 LMD983335 LVZ983335 MFV983335 MPR983335 MZN983335 NJJ983335 NTF983335 ODB983335 OMX983335 OWT983335 PGP983335 PQL983335 QAH983335 QKD983335 QTZ983335 RDV983335 RNR983335 RXN983335 SHJ983335 SRF983335 TBB983335 TKX983335 TUT983335 UEP983335 UOL983335 UYH983335 VID983335 VRZ983335 WBV983335 WLR983335 WVN983335" xr:uid="{21950D46-0D0D-4266-B498-5DE7B7EC249E}">
      <formula1>"日,１,２,３,４,５,６,７,８,９,10,11,12,13,14,15,16,17,18,19,20,21,22,23,24,25,26,27,28,29,30,31"</formula1>
    </dataValidation>
    <dataValidation type="list" allowBlank="1" showInputMessage="1" showErrorMessage="1" sqref="N29 JJ29 TF29 ADB29 AMX29 AWT29 BGP29 BQL29 CAH29 CKD29 CTZ29 DDV29 DNR29 DXN29 EHJ29 ERF29 FBB29 FKX29 FUT29 GEP29 GOL29 GYH29 HID29 HRZ29 IBV29 ILR29 IVN29 JFJ29 JPF29 JZB29 KIX29 KST29 LCP29 LML29 LWH29 MGD29 MPZ29 MZV29 NJR29 NTN29 ODJ29 ONF29 OXB29 PGX29 PQT29 QAP29 QKL29 QUH29 RED29 RNZ29 RXV29 SHR29 SRN29 TBJ29 TLF29 TVB29 UEX29 UOT29 UYP29 VIL29 VSH29 WCD29 WLZ29 WVV29 N65855 JJ65855 TF65855 ADB65855 AMX65855 AWT65855 BGP65855 BQL65855 CAH65855 CKD65855 CTZ65855 DDV65855 DNR65855 DXN65855 EHJ65855 ERF65855 FBB65855 FKX65855 FUT65855 GEP65855 GOL65855 GYH65855 HID65855 HRZ65855 IBV65855 ILR65855 IVN65855 JFJ65855 JPF65855 JZB65855 KIX65855 KST65855 LCP65855 LML65855 LWH65855 MGD65855 MPZ65855 MZV65855 NJR65855 NTN65855 ODJ65855 ONF65855 OXB65855 PGX65855 PQT65855 QAP65855 QKL65855 QUH65855 RED65855 RNZ65855 RXV65855 SHR65855 SRN65855 TBJ65855 TLF65855 TVB65855 UEX65855 UOT65855 UYP65855 VIL65855 VSH65855 WCD65855 WLZ65855 WVV65855 N131391 JJ131391 TF131391 ADB131391 AMX131391 AWT131391 BGP131391 BQL131391 CAH131391 CKD131391 CTZ131391 DDV131391 DNR131391 DXN131391 EHJ131391 ERF131391 FBB131391 FKX131391 FUT131391 GEP131391 GOL131391 GYH131391 HID131391 HRZ131391 IBV131391 ILR131391 IVN131391 JFJ131391 JPF131391 JZB131391 KIX131391 KST131391 LCP131391 LML131391 LWH131391 MGD131391 MPZ131391 MZV131391 NJR131391 NTN131391 ODJ131391 ONF131391 OXB131391 PGX131391 PQT131391 QAP131391 QKL131391 QUH131391 RED131391 RNZ131391 RXV131391 SHR131391 SRN131391 TBJ131391 TLF131391 TVB131391 UEX131391 UOT131391 UYP131391 VIL131391 VSH131391 WCD131391 WLZ131391 WVV131391 N196927 JJ196927 TF196927 ADB196927 AMX196927 AWT196927 BGP196927 BQL196927 CAH196927 CKD196927 CTZ196927 DDV196927 DNR196927 DXN196927 EHJ196927 ERF196927 FBB196927 FKX196927 FUT196927 GEP196927 GOL196927 GYH196927 HID196927 HRZ196927 IBV196927 ILR196927 IVN196927 JFJ196927 JPF196927 JZB196927 KIX196927 KST196927 LCP196927 LML196927 LWH196927 MGD196927 MPZ196927 MZV196927 NJR196927 NTN196927 ODJ196927 ONF196927 OXB196927 PGX196927 PQT196927 QAP196927 QKL196927 QUH196927 RED196927 RNZ196927 RXV196927 SHR196927 SRN196927 TBJ196927 TLF196927 TVB196927 UEX196927 UOT196927 UYP196927 VIL196927 VSH196927 WCD196927 WLZ196927 WVV196927 N262463 JJ262463 TF262463 ADB262463 AMX262463 AWT262463 BGP262463 BQL262463 CAH262463 CKD262463 CTZ262463 DDV262463 DNR262463 DXN262463 EHJ262463 ERF262463 FBB262463 FKX262463 FUT262463 GEP262463 GOL262463 GYH262463 HID262463 HRZ262463 IBV262463 ILR262463 IVN262463 JFJ262463 JPF262463 JZB262463 KIX262463 KST262463 LCP262463 LML262463 LWH262463 MGD262463 MPZ262463 MZV262463 NJR262463 NTN262463 ODJ262463 ONF262463 OXB262463 PGX262463 PQT262463 QAP262463 QKL262463 QUH262463 RED262463 RNZ262463 RXV262463 SHR262463 SRN262463 TBJ262463 TLF262463 TVB262463 UEX262463 UOT262463 UYP262463 VIL262463 VSH262463 WCD262463 WLZ262463 WVV262463 N327999 JJ327999 TF327999 ADB327999 AMX327999 AWT327999 BGP327999 BQL327999 CAH327999 CKD327999 CTZ327999 DDV327999 DNR327999 DXN327999 EHJ327999 ERF327999 FBB327999 FKX327999 FUT327999 GEP327999 GOL327999 GYH327999 HID327999 HRZ327999 IBV327999 ILR327999 IVN327999 JFJ327999 JPF327999 JZB327999 KIX327999 KST327999 LCP327999 LML327999 LWH327999 MGD327999 MPZ327999 MZV327999 NJR327999 NTN327999 ODJ327999 ONF327999 OXB327999 PGX327999 PQT327999 QAP327999 QKL327999 QUH327999 RED327999 RNZ327999 RXV327999 SHR327999 SRN327999 TBJ327999 TLF327999 TVB327999 UEX327999 UOT327999 UYP327999 VIL327999 VSH327999 WCD327999 WLZ327999 WVV327999 N393535 JJ393535 TF393535 ADB393535 AMX393535 AWT393535 BGP393535 BQL393535 CAH393535 CKD393535 CTZ393535 DDV393535 DNR393535 DXN393535 EHJ393535 ERF393535 FBB393535 FKX393535 FUT393535 GEP393535 GOL393535 GYH393535 HID393535 HRZ393535 IBV393535 ILR393535 IVN393535 JFJ393535 JPF393535 JZB393535 KIX393535 KST393535 LCP393535 LML393535 LWH393535 MGD393535 MPZ393535 MZV393535 NJR393535 NTN393535 ODJ393535 ONF393535 OXB393535 PGX393535 PQT393535 QAP393535 QKL393535 QUH393535 RED393535 RNZ393535 RXV393535 SHR393535 SRN393535 TBJ393535 TLF393535 TVB393535 UEX393535 UOT393535 UYP393535 VIL393535 VSH393535 WCD393535 WLZ393535 WVV393535 N459071 JJ459071 TF459071 ADB459071 AMX459071 AWT459071 BGP459071 BQL459071 CAH459071 CKD459071 CTZ459071 DDV459071 DNR459071 DXN459071 EHJ459071 ERF459071 FBB459071 FKX459071 FUT459071 GEP459071 GOL459071 GYH459071 HID459071 HRZ459071 IBV459071 ILR459071 IVN459071 JFJ459071 JPF459071 JZB459071 KIX459071 KST459071 LCP459071 LML459071 LWH459071 MGD459071 MPZ459071 MZV459071 NJR459071 NTN459071 ODJ459071 ONF459071 OXB459071 PGX459071 PQT459071 QAP459071 QKL459071 QUH459071 RED459071 RNZ459071 RXV459071 SHR459071 SRN459071 TBJ459071 TLF459071 TVB459071 UEX459071 UOT459071 UYP459071 VIL459071 VSH459071 WCD459071 WLZ459071 WVV459071 N524607 JJ524607 TF524607 ADB524607 AMX524607 AWT524607 BGP524607 BQL524607 CAH524607 CKD524607 CTZ524607 DDV524607 DNR524607 DXN524607 EHJ524607 ERF524607 FBB524607 FKX524607 FUT524607 GEP524607 GOL524607 GYH524607 HID524607 HRZ524607 IBV524607 ILR524607 IVN524607 JFJ524607 JPF524607 JZB524607 KIX524607 KST524607 LCP524607 LML524607 LWH524607 MGD524607 MPZ524607 MZV524607 NJR524607 NTN524607 ODJ524607 ONF524607 OXB524607 PGX524607 PQT524607 QAP524607 QKL524607 QUH524607 RED524607 RNZ524607 RXV524607 SHR524607 SRN524607 TBJ524607 TLF524607 TVB524607 UEX524607 UOT524607 UYP524607 VIL524607 VSH524607 WCD524607 WLZ524607 WVV524607 N590143 JJ590143 TF590143 ADB590143 AMX590143 AWT590143 BGP590143 BQL590143 CAH590143 CKD590143 CTZ590143 DDV590143 DNR590143 DXN590143 EHJ590143 ERF590143 FBB590143 FKX590143 FUT590143 GEP590143 GOL590143 GYH590143 HID590143 HRZ590143 IBV590143 ILR590143 IVN590143 JFJ590143 JPF590143 JZB590143 KIX590143 KST590143 LCP590143 LML590143 LWH590143 MGD590143 MPZ590143 MZV590143 NJR590143 NTN590143 ODJ590143 ONF590143 OXB590143 PGX590143 PQT590143 QAP590143 QKL590143 QUH590143 RED590143 RNZ590143 RXV590143 SHR590143 SRN590143 TBJ590143 TLF590143 TVB590143 UEX590143 UOT590143 UYP590143 VIL590143 VSH590143 WCD590143 WLZ590143 WVV590143 N655679 JJ655679 TF655679 ADB655679 AMX655679 AWT655679 BGP655679 BQL655679 CAH655679 CKD655679 CTZ655679 DDV655679 DNR655679 DXN655679 EHJ655679 ERF655679 FBB655679 FKX655679 FUT655679 GEP655679 GOL655679 GYH655679 HID655679 HRZ655679 IBV655679 ILR655679 IVN655679 JFJ655679 JPF655679 JZB655679 KIX655679 KST655679 LCP655679 LML655679 LWH655679 MGD655679 MPZ655679 MZV655679 NJR655679 NTN655679 ODJ655679 ONF655679 OXB655679 PGX655679 PQT655679 QAP655679 QKL655679 QUH655679 RED655679 RNZ655679 RXV655679 SHR655679 SRN655679 TBJ655679 TLF655679 TVB655679 UEX655679 UOT655679 UYP655679 VIL655679 VSH655679 WCD655679 WLZ655679 WVV655679 N721215 JJ721215 TF721215 ADB721215 AMX721215 AWT721215 BGP721215 BQL721215 CAH721215 CKD721215 CTZ721215 DDV721215 DNR721215 DXN721215 EHJ721215 ERF721215 FBB721215 FKX721215 FUT721215 GEP721215 GOL721215 GYH721215 HID721215 HRZ721215 IBV721215 ILR721215 IVN721215 JFJ721215 JPF721215 JZB721215 KIX721215 KST721215 LCP721215 LML721215 LWH721215 MGD721215 MPZ721215 MZV721215 NJR721215 NTN721215 ODJ721215 ONF721215 OXB721215 PGX721215 PQT721215 QAP721215 QKL721215 QUH721215 RED721215 RNZ721215 RXV721215 SHR721215 SRN721215 TBJ721215 TLF721215 TVB721215 UEX721215 UOT721215 UYP721215 VIL721215 VSH721215 WCD721215 WLZ721215 WVV721215 N786751 JJ786751 TF786751 ADB786751 AMX786751 AWT786751 BGP786751 BQL786751 CAH786751 CKD786751 CTZ786751 DDV786751 DNR786751 DXN786751 EHJ786751 ERF786751 FBB786751 FKX786751 FUT786751 GEP786751 GOL786751 GYH786751 HID786751 HRZ786751 IBV786751 ILR786751 IVN786751 JFJ786751 JPF786751 JZB786751 KIX786751 KST786751 LCP786751 LML786751 LWH786751 MGD786751 MPZ786751 MZV786751 NJR786751 NTN786751 ODJ786751 ONF786751 OXB786751 PGX786751 PQT786751 QAP786751 QKL786751 QUH786751 RED786751 RNZ786751 RXV786751 SHR786751 SRN786751 TBJ786751 TLF786751 TVB786751 UEX786751 UOT786751 UYP786751 VIL786751 VSH786751 WCD786751 WLZ786751 WVV786751 N852287 JJ852287 TF852287 ADB852287 AMX852287 AWT852287 BGP852287 BQL852287 CAH852287 CKD852287 CTZ852287 DDV852287 DNR852287 DXN852287 EHJ852287 ERF852287 FBB852287 FKX852287 FUT852287 GEP852287 GOL852287 GYH852287 HID852287 HRZ852287 IBV852287 ILR852287 IVN852287 JFJ852287 JPF852287 JZB852287 KIX852287 KST852287 LCP852287 LML852287 LWH852287 MGD852287 MPZ852287 MZV852287 NJR852287 NTN852287 ODJ852287 ONF852287 OXB852287 PGX852287 PQT852287 QAP852287 QKL852287 QUH852287 RED852287 RNZ852287 RXV852287 SHR852287 SRN852287 TBJ852287 TLF852287 TVB852287 UEX852287 UOT852287 UYP852287 VIL852287 VSH852287 WCD852287 WLZ852287 WVV852287 N917823 JJ917823 TF917823 ADB917823 AMX917823 AWT917823 BGP917823 BQL917823 CAH917823 CKD917823 CTZ917823 DDV917823 DNR917823 DXN917823 EHJ917823 ERF917823 FBB917823 FKX917823 FUT917823 GEP917823 GOL917823 GYH917823 HID917823 HRZ917823 IBV917823 ILR917823 IVN917823 JFJ917823 JPF917823 JZB917823 KIX917823 KST917823 LCP917823 LML917823 LWH917823 MGD917823 MPZ917823 MZV917823 NJR917823 NTN917823 ODJ917823 ONF917823 OXB917823 PGX917823 PQT917823 QAP917823 QKL917823 QUH917823 RED917823 RNZ917823 RXV917823 SHR917823 SRN917823 TBJ917823 TLF917823 TVB917823 UEX917823 UOT917823 UYP917823 VIL917823 VSH917823 WCD917823 WLZ917823 WVV917823 N983359 JJ983359 TF983359 ADB983359 AMX983359 AWT983359 BGP983359 BQL983359 CAH983359 CKD983359 CTZ983359 DDV983359 DNR983359 DXN983359 EHJ983359 ERF983359 FBB983359 FKX983359 FUT983359 GEP983359 GOL983359 GYH983359 HID983359 HRZ983359 IBV983359 ILR983359 IVN983359 JFJ983359 JPF983359 JZB983359 KIX983359 KST983359 LCP983359 LML983359 LWH983359 MGD983359 MPZ983359 MZV983359 NJR983359 NTN983359 ODJ983359 ONF983359 OXB983359 PGX983359 PQT983359 QAP983359 QKL983359 QUH983359 RED983359 RNZ983359 RXV983359 SHR983359 SRN983359 TBJ983359 TLF983359 TVB983359 UEX983359 UOT983359 UYP983359 VIL983359 VSH983359 WCD983359 WLZ983359 WVV983359" xr:uid="{C08E0505-AE33-4898-9177-80F0D681B28C}">
      <formula1>"有,無"</formula1>
    </dataValidation>
    <dataValidation type="whole" allowBlank="1" showInputMessage="1" showErrorMessage="1" errorTitle="事業所番号に誤りがあります。" error="14からはじまる10桁の番号を記入してください。" sqref="G7 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LS7 WVO7 G65833 JC65833 SY65833 ACU65833 AMQ65833 AWM65833 BGI65833 BQE65833 CAA65833 CJW65833 CTS65833 DDO65833 DNK65833 DXG65833 EHC65833 EQY65833 FAU65833 FKQ65833 FUM65833 GEI65833 GOE65833 GYA65833 HHW65833 HRS65833 IBO65833 ILK65833 IVG65833 JFC65833 JOY65833 JYU65833 KIQ65833 KSM65833 LCI65833 LME65833 LWA65833 MFW65833 MPS65833 MZO65833 NJK65833 NTG65833 ODC65833 OMY65833 OWU65833 PGQ65833 PQM65833 QAI65833 QKE65833 QUA65833 RDW65833 RNS65833 RXO65833 SHK65833 SRG65833 TBC65833 TKY65833 TUU65833 UEQ65833 UOM65833 UYI65833 VIE65833 VSA65833 WBW65833 WLS65833 WVO65833 G131369 JC131369 SY131369 ACU131369 AMQ131369 AWM131369 BGI131369 BQE131369 CAA131369 CJW131369 CTS131369 DDO131369 DNK131369 DXG131369 EHC131369 EQY131369 FAU131369 FKQ131369 FUM131369 GEI131369 GOE131369 GYA131369 HHW131369 HRS131369 IBO131369 ILK131369 IVG131369 JFC131369 JOY131369 JYU131369 KIQ131369 KSM131369 LCI131369 LME131369 LWA131369 MFW131369 MPS131369 MZO131369 NJK131369 NTG131369 ODC131369 OMY131369 OWU131369 PGQ131369 PQM131369 QAI131369 QKE131369 QUA131369 RDW131369 RNS131369 RXO131369 SHK131369 SRG131369 TBC131369 TKY131369 TUU131369 UEQ131369 UOM131369 UYI131369 VIE131369 VSA131369 WBW131369 WLS131369 WVO131369 G196905 JC196905 SY196905 ACU196905 AMQ196905 AWM196905 BGI196905 BQE196905 CAA196905 CJW196905 CTS196905 DDO196905 DNK196905 DXG196905 EHC196905 EQY196905 FAU196905 FKQ196905 FUM196905 GEI196905 GOE196905 GYA196905 HHW196905 HRS196905 IBO196905 ILK196905 IVG196905 JFC196905 JOY196905 JYU196905 KIQ196905 KSM196905 LCI196905 LME196905 LWA196905 MFW196905 MPS196905 MZO196905 NJK196905 NTG196905 ODC196905 OMY196905 OWU196905 PGQ196905 PQM196905 QAI196905 QKE196905 QUA196905 RDW196905 RNS196905 RXO196905 SHK196905 SRG196905 TBC196905 TKY196905 TUU196905 UEQ196905 UOM196905 UYI196905 VIE196905 VSA196905 WBW196905 WLS196905 WVO196905 G262441 JC262441 SY262441 ACU262441 AMQ262441 AWM262441 BGI262441 BQE262441 CAA262441 CJW262441 CTS262441 DDO262441 DNK262441 DXG262441 EHC262441 EQY262441 FAU262441 FKQ262441 FUM262441 GEI262441 GOE262441 GYA262441 HHW262441 HRS262441 IBO262441 ILK262441 IVG262441 JFC262441 JOY262441 JYU262441 KIQ262441 KSM262441 LCI262441 LME262441 LWA262441 MFW262441 MPS262441 MZO262441 NJK262441 NTG262441 ODC262441 OMY262441 OWU262441 PGQ262441 PQM262441 QAI262441 QKE262441 QUA262441 RDW262441 RNS262441 RXO262441 SHK262441 SRG262441 TBC262441 TKY262441 TUU262441 UEQ262441 UOM262441 UYI262441 VIE262441 VSA262441 WBW262441 WLS262441 WVO262441 G327977 JC327977 SY327977 ACU327977 AMQ327977 AWM327977 BGI327977 BQE327977 CAA327977 CJW327977 CTS327977 DDO327977 DNK327977 DXG327977 EHC327977 EQY327977 FAU327977 FKQ327977 FUM327977 GEI327977 GOE327977 GYA327977 HHW327977 HRS327977 IBO327977 ILK327977 IVG327977 JFC327977 JOY327977 JYU327977 KIQ327977 KSM327977 LCI327977 LME327977 LWA327977 MFW327977 MPS327977 MZO327977 NJK327977 NTG327977 ODC327977 OMY327977 OWU327977 PGQ327977 PQM327977 QAI327977 QKE327977 QUA327977 RDW327977 RNS327977 RXO327977 SHK327977 SRG327977 TBC327977 TKY327977 TUU327977 UEQ327977 UOM327977 UYI327977 VIE327977 VSA327977 WBW327977 WLS327977 WVO327977 G393513 JC393513 SY393513 ACU393513 AMQ393513 AWM393513 BGI393513 BQE393513 CAA393513 CJW393513 CTS393513 DDO393513 DNK393513 DXG393513 EHC393513 EQY393513 FAU393513 FKQ393513 FUM393513 GEI393513 GOE393513 GYA393513 HHW393513 HRS393513 IBO393513 ILK393513 IVG393513 JFC393513 JOY393513 JYU393513 KIQ393513 KSM393513 LCI393513 LME393513 LWA393513 MFW393513 MPS393513 MZO393513 NJK393513 NTG393513 ODC393513 OMY393513 OWU393513 PGQ393513 PQM393513 QAI393513 QKE393513 QUA393513 RDW393513 RNS393513 RXO393513 SHK393513 SRG393513 TBC393513 TKY393513 TUU393513 UEQ393513 UOM393513 UYI393513 VIE393513 VSA393513 WBW393513 WLS393513 WVO393513 G459049 JC459049 SY459049 ACU459049 AMQ459049 AWM459049 BGI459049 BQE459049 CAA459049 CJW459049 CTS459049 DDO459049 DNK459049 DXG459049 EHC459049 EQY459049 FAU459049 FKQ459049 FUM459049 GEI459049 GOE459049 GYA459049 HHW459049 HRS459049 IBO459049 ILK459049 IVG459049 JFC459049 JOY459049 JYU459049 KIQ459049 KSM459049 LCI459049 LME459049 LWA459049 MFW459049 MPS459049 MZO459049 NJK459049 NTG459049 ODC459049 OMY459049 OWU459049 PGQ459049 PQM459049 QAI459049 QKE459049 QUA459049 RDW459049 RNS459049 RXO459049 SHK459049 SRG459049 TBC459049 TKY459049 TUU459049 UEQ459049 UOM459049 UYI459049 VIE459049 VSA459049 WBW459049 WLS459049 WVO459049 G524585 JC524585 SY524585 ACU524585 AMQ524585 AWM524585 BGI524585 BQE524585 CAA524585 CJW524585 CTS524585 DDO524585 DNK524585 DXG524585 EHC524585 EQY524585 FAU524585 FKQ524585 FUM524585 GEI524585 GOE524585 GYA524585 HHW524585 HRS524585 IBO524585 ILK524585 IVG524585 JFC524585 JOY524585 JYU524585 KIQ524585 KSM524585 LCI524585 LME524585 LWA524585 MFW524585 MPS524585 MZO524585 NJK524585 NTG524585 ODC524585 OMY524585 OWU524585 PGQ524585 PQM524585 QAI524585 QKE524585 QUA524585 RDW524585 RNS524585 RXO524585 SHK524585 SRG524585 TBC524585 TKY524585 TUU524585 UEQ524585 UOM524585 UYI524585 VIE524585 VSA524585 WBW524585 WLS524585 WVO524585 G590121 JC590121 SY590121 ACU590121 AMQ590121 AWM590121 BGI590121 BQE590121 CAA590121 CJW590121 CTS590121 DDO590121 DNK590121 DXG590121 EHC590121 EQY590121 FAU590121 FKQ590121 FUM590121 GEI590121 GOE590121 GYA590121 HHW590121 HRS590121 IBO590121 ILK590121 IVG590121 JFC590121 JOY590121 JYU590121 KIQ590121 KSM590121 LCI590121 LME590121 LWA590121 MFW590121 MPS590121 MZO590121 NJK590121 NTG590121 ODC590121 OMY590121 OWU590121 PGQ590121 PQM590121 QAI590121 QKE590121 QUA590121 RDW590121 RNS590121 RXO590121 SHK590121 SRG590121 TBC590121 TKY590121 TUU590121 UEQ590121 UOM590121 UYI590121 VIE590121 VSA590121 WBW590121 WLS590121 WVO590121 G655657 JC655657 SY655657 ACU655657 AMQ655657 AWM655657 BGI655657 BQE655657 CAA655657 CJW655657 CTS655657 DDO655657 DNK655657 DXG655657 EHC655657 EQY655657 FAU655657 FKQ655657 FUM655657 GEI655657 GOE655657 GYA655657 HHW655657 HRS655657 IBO655657 ILK655657 IVG655657 JFC655657 JOY655657 JYU655657 KIQ655657 KSM655657 LCI655657 LME655657 LWA655657 MFW655657 MPS655657 MZO655657 NJK655657 NTG655657 ODC655657 OMY655657 OWU655657 PGQ655657 PQM655657 QAI655657 QKE655657 QUA655657 RDW655657 RNS655657 RXO655657 SHK655657 SRG655657 TBC655657 TKY655657 TUU655657 UEQ655657 UOM655657 UYI655657 VIE655657 VSA655657 WBW655657 WLS655657 WVO655657 G721193 JC721193 SY721193 ACU721193 AMQ721193 AWM721193 BGI721193 BQE721193 CAA721193 CJW721193 CTS721193 DDO721193 DNK721193 DXG721193 EHC721193 EQY721193 FAU721193 FKQ721193 FUM721193 GEI721193 GOE721193 GYA721193 HHW721193 HRS721193 IBO721193 ILK721193 IVG721193 JFC721193 JOY721193 JYU721193 KIQ721193 KSM721193 LCI721193 LME721193 LWA721193 MFW721193 MPS721193 MZO721193 NJK721193 NTG721193 ODC721193 OMY721193 OWU721193 PGQ721193 PQM721193 QAI721193 QKE721193 QUA721193 RDW721193 RNS721193 RXO721193 SHK721193 SRG721193 TBC721193 TKY721193 TUU721193 UEQ721193 UOM721193 UYI721193 VIE721193 VSA721193 WBW721193 WLS721193 WVO721193 G786729 JC786729 SY786729 ACU786729 AMQ786729 AWM786729 BGI786729 BQE786729 CAA786729 CJW786729 CTS786729 DDO786729 DNK786729 DXG786729 EHC786729 EQY786729 FAU786729 FKQ786729 FUM786729 GEI786729 GOE786729 GYA786729 HHW786729 HRS786729 IBO786729 ILK786729 IVG786729 JFC786729 JOY786729 JYU786729 KIQ786729 KSM786729 LCI786729 LME786729 LWA786729 MFW786729 MPS786729 MZO786729 NJK786729 NTG786729 ODC786729 OMY786729 OWU786729 PGQ786729 PQM786729 QAI786729 QKE786729 QUA786729 RDW786729 RNS786729 RXO786729 SHK786729 SRG786729 TBC786729 TKY786729 TUU786729 UEQ786729 UOM786729 UYI786729 VIE786729 VSA786729 WBW786729 WLS786729 WVO786729 G852265 JC852265 SY852265 ACU852265 AMQ852265 AWM852265 BGI852265 BQE852265 CAA852265 CJW852265 CTS852265 DDO852265 DNK852265 DXG852265 EHC852265 EQY852265 FAU852265 FKQ852265 FUM852265 GEI852265 GOE852265 GYA852265 HHW852265 HRS852265 IBO852265 ILK852265 IVG852265 JFC852265 JOY852265 JYU852265 KIQ852265 KSM852265 LCI852265 LME852265 LWA852265 MFW852265 MPS852265 MZO852265 NJK852265 NTG852265 ODC852265 OMY852265 OWU852265 PGQ852265 PQM852265 QAI852265 QKE852265 QUA852265 RDW852265 RNS852265 RXO852265 SHK852265 SRG852265 TBC852265 TKY852265 TUU852265 UEQ852265 UOM852265 UYI852265 VIE852265 VSA852265 WBW852265 WLS852265 WVO852265 G917801 JC917801 SY917801 ACU917801 AMQ917801 AWM917801 BGI917801 BQE917801 CAA917801 CJW917801 CTS917801 DDO917801 DNK917801 DXG917801 EHC917801 EQY917801 FAU917801 FKQ917801 FUM917801 GEI917801 GOE917801 GYA917801 HHW917801 HRS917801 IBO917801 ILK917801 IVG917801 JFC917801 JOY917801 JYU917801 KIQ917801 KSM917801 LCI917801 LME917801 LWA917801 MFW917801 MPS917801 MZO917801 NJK917801 NTG917801 ODC917801 OMY917801 OWU917801 PGQ917801 PQM917801 QAI917801 QKE917801 QUA917801 RDW917801 RNS917801 RXO917801 SHK917801 SRG917801 TBC917801 TKY917801 TUU917801 UEQ917801 UOM917801 UYI917801 VIE917801 VSA917801 WBW917801 WLS917801 WVO917801 G983337 JC983337 SY983337 ACU983337 AMQ983337 AWM983337 BGI983337 BQE983337 CAA983337 CJW983337 CTS983337 DDO983337 DNK983337 DXG983337 EHC983337 EQY983337 FAU983337 FKQ983337 FUM983337 GEI983337 GOE983337 GYA983337 HHW983337 HRS983337 IBO983337 ILK983337 IVG983337 JFC983337 JOY983337 JYU983337 KIQ983337 KSM983337 LCI983337 LME983337 LWA983337 MFW983337 MPS983337 MZO983337 NJK983337 NTG983337 ODC983337 OMY983337 OWU983337 PGQ983337 PQM983337 QAI983337 QKE983337 QUA983337 RDW983337 RNS983337 RXO983337 SHK983337 SRG983337 TBC983337 TKY983337 TUU983337 UEQ983337 UOM983337 UYI983337 VIE983337 VSA983337 WBW983337 WLS983337 WVO983337" xr:uid="{8FB5C6D0-D904-44F4-A101-04EA33D04177}">
      <formula1>1400000000</formula1>
      <formula2>9999999999</formula2>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oddHeader>&amp;RＲ７運営状況点検書（福祉用具）</oddHeader>
    <oddFooter>&amp;C&amp;P</oddFooter>
  </headerFooter>
  <rowBreaks count="9" manualBreakCount="9">
    <brk id="19" max="16383" man="1"/>
    <brk id="99" min="1" max="15" man="1"/>
    <brk id="124" min="1" max="15" man="1"/>
    <brk id="188" min="1" max="15" man="1"/>
    <brk id="206" min="1" max="15" man="1"/>
    <brk id="230" min="1" max="15" man="1"/>
    <brk id="341" max="16383" man="1"/>
    <brk id="369" max="16383" man="1"/>
    <brk id="39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381000</xdr:colOff>
                    <xdr:row>13</xdr:row>
                    <xdr:rowOff>0</xdr:rowOff>
                  </from>
                  <to>
                    <xdr:col>7</xdr:col>
                    <xdr:colOff>0</xdr:colOff>
                    <xdr:row>14</xdr:row>
                    <xdr:rowOff>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381000</xdr:colOff>
                    <xdr:row>14</xdr:row>
                    <xdr:rowOff>0</xdr:rowOff>
                  </from>
                  <to>
                    <xdr:col>7</xdr:col>
                    <xdr:colOff>0</xdr:colOff>
                    <xdr:row>15</xdr:row>
                    <xdr:rowOff>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9</xdr:col>
                    <xdr:colOff>381000</xdr:colOff>
                    <xdr:row>13</xdr:row>
                    <xdr:rowOff>0</xdr:rowOff>
                  </from>
                  <to>
                    <xdr:col>16</xdr:col>
                    <xdr:colOff>0</xdr:colOff>
                    <xdr:row>14</xdr:row>
                    <xdr:rowOff>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9</xdr:col>
                    <xdr:colOff>381000</xdr:colOff>
                    <xdr:row>14</xdr:row>
                    <xdr:rowOff>0</xdr:rowOff>
                  </from>
                  <to>
                    <xdr:col>16</xdr:col>
                    <xdr:colOff>0</xdr:colOff>
                    <xdr:row>15</xdr:row>
                    <xdr:rowOff>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xdr:col>
                    <xdr:colOff>180975</xdr:colOff>
                    <xdr:row>381</xdr:row>
                    <xdr:rowOff>0</xdr:rowOff>
                  </from>
                  <to>
                    <xdr:col>15</xdr:col>
                    <xdr:colOff>0</xdr:colOff>
                    <xdr:row>382</xdr:row>
                    <xdr:rowOff>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xdr:col>
                    <xdr:colOff>180975</xdr:colOff>
                    <xdr:row>382</xdr:row>
                    <xdr:rowOff>0</xdr:rowOff>
                  </from>
                  <to>
                    <xdr:col>15</xdr:col>
                    <xdr:colOff>0</xdr:colOff>
                    <xdr:row>383</xdr:row>
                    <xdr:rowOff>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2</xdr:col>
                    <xdr:colOff>180975</xdr:colOff>
                    <xdr:row>383</xdr:row>
                    <xdr:rowOff>0</xdr:rowOff>
                  </from>
                  <to>
                    <xdr:col>15</xdr:col>
                    <xdr:colOff>0</xdr:colOff>
                    <xdr:row>384</xdr:row>
                    <xdr:rowOff>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2</xdr:col>
                    <xdr:colOff>180975</xdr:colOff>
                    <xdr:row>384</xdr:row>
                    <xdr:rowOff>0</xdr:rowOff>
                  </from>
                  <to>
                    <xdr:col>15</xdr:col>
                    <xdr:colOff>0</xdr:colOff>
                    <xdr:row>385</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EAA1EA7C-22A3-4F10-AFF5-7C9BE71B1DE7}">
          <x14:formula1>
            <xm:f>"○,×,－"</xm:f>
          </x14:formula1>
          <xm:sqref>P22 JL22 TH22 ADD22 AMZ22 AWV22 BGR22 BQN22 CAJ22 CKF22 CUB22 DDX22 DNT22 DXP22 EHL22 ERH22 FBD22 FKZ22 FUV22 GER22 GON22 GYJ22 HIF22 HSB22 IBX22 ILT22 IVP22 JFL22 JPH22 JZD22 KIZ22 KSV22 LCR22 LMN22 LWJ22 MGF22 MQB22 MZX22 NJT22 NTP22 ODL22 ONH22 OXD22 PGZ22 PQV22 QAR22 QKN22 QUJ22 REF22 ROB22 RXX22 SHT22 SRP22 TBL22 TLH22 TVD22 UEZ22 UOV22 UYR22 VIN22 VSJ22 WCF22 WMB22 WVX22 P65848 JL65848 TH65848 ADD65848 AMZ65848 AWV65848 BGR65848 BQN65848 CAJ65848 CKF65848 CUB65848 DDX65848 DNT65848 DXP65848 EHL65848 ERH65848 FBD65848 FKZ65848 FUV65848 GER65848 GON65848 GYJ65848 HIF65848 HSB65848 IBX65848 ILT65848 IVP65848 JFL65848 JPH65848 JZD65848 KIZ65848 KSV65848 LCR65848 LMN65848 LWJ65848 MGF65848 MQB65848 MZX65848 NJT65848 NTP65848 ODL65848 ONH65848 OXD65848 PGZ65848 PQV65848 QAR65848 QKN65848 QUJ65848 REF65848 ROB65848 RXX65848 SHT65848 SRP65848 TBL65848 TLH65848 TVD65848 UEZ65848 UOV65848 UYR65848 VIN65848 VSJ65848 WCF65848 WMB65848 WVX65848 P131384 JL131384 TH131384 ADD131384 AMZ131384 AWV131384 BGR131384 BQN131384 CAJ131384 CKF131384 CUB131384 DDX131384 DNT131384 DXP131384 EHL131384 ERH131384 FBD131384 FKZ131384 FUV131384 GER131384 GON131384 GYJ131384 HIF131384 HSB131384 IBX131384 ILT131384 IVP131384 JFL131384 JPH131384 JZD131384 KIZ131384 KSV131384 LCR131384 LMN131384 LWJ131384 MGF131384 MQB131384 MZX131384 NJT131384 NTP131384 ODL131384 ONH131384 OXD131384 PGZ131384 PQV131384 QAR131384 QKN131384 QUJ131384 REF131384 ROB131384 RXX131384 SHT131384 SRP131384 TBL131384 TLH131384 TVD131384 UEZ131384 UOV131384 UYR131384 VIN131384 VSJ131384 WCF131384 WMB131384 WVX131384 P196920 JL196920 TH196920 ADD196920 AMZ196920 AWV196920 BGR196920 BQN196920 CAJ196920 CKF196920 CUB196920 DDX196920 DNT196920 DXP196920 EHL196920 ERH196920 FBD196920 FKZ196920 FUV196920 GER196920 GON196920 GYJ196920 HIF196920 HSB196920 IBX196920 ILT196920 IVP196920 JFL196920 JPH196920 JZD196920 KIZ196920 KSV196920 LCR196920 LMN196920 LWJ196920 MGF196920 MQB196920 MZX196920 NJT196920 NTP196920 ODL196920 ONH196920 OXD196920 PGZ196920 PQV196920 QAR196920 QKN196920 QUJ196920 REF196920 ROB196920 RXX196920 SHT196920 SRP196920 TBL196920 TLH196920 TVD196920 UEZ196920 UOV196920 UYR196920 VIN196920 VSJ196920 WCF196920 WMB196920 WVX196920 P262456 JL262456 TH262456 ADD262456 AMZ262456 AWV262456 BGR262456 BQN262456 CAJ262456 CKF262456 CUB262456 DDX262456 DNT262456 DXP262456 EHL262456 ERH262456 FBD262456 FKZ262456 FUV262456 GER262456 GON262456 GYJ262456 HIF262456 HSB262456 IBX262456 ILT262456 IVP262456 JFL262456 JPH262456 JZD262456 KIZ262456 KSV262456 LCR262456 LMN262456 LWJ262456 MGF262456 MQB262456 MZX262456 NJT262456 NTP262456 ODL262456 ONH262456 OXD262456 PGZ262456 PQV262456 QAR262456 QKN262456 QUJ262456 REF262456 ROB262456 RXX262456 SHT262456 SRP262456 TBL262456 TLH262456 TVD262456 UEZ262456 UOV262456 UYR262456 VIN262456 VSJ262456 WCF262456 WMB262456 WVX262456 P327992 JL327992 TH327992 ADD327992 AMZ327992 AWV327992 BGR327992 BQN327992 CAJ327992 CKF327992 CUB327992 DDX327992 DNT327992 DXP327992 EHL327992 ERH327992 FBD327992 FKZ327992 FUV327992 GER327992 GON327992 GYJ327992 HIF327992 HSB327992 IBX327992 ILT327992 IVP327992 JFL327992 JPH327992 JZD327992 KIZ327992 KSV327992 LCR327992 LMN327992 LWJ327992 MGF327992 MQB327992 MZX327992 NJT327992 NTP327992 ODL327992 ONH327992 OXD327992 PGZ327992 PQV327992 QAR327992 QKN327992 QUJ327992 REF327992 ROB327992 RXX327992 SHT327992 SRP327992 TBL327992 TLH327992 TVD327992 UEZ327992 UOV327992 UYR327992 VIN327992 VSJ327992 WCF327992 WMB327992 WVX327992 P393528 JL393528 TH393528 ADD393528 AMZ393528 AWV393528 BGR393528 BQN393528 CAJ393528 CKF393528 CUB393528 DDX393528 DNT393528 DXP393528 EHL393528 ERH393528 FBD393528 FKZ393528 FUV393528 GER393528 GON393528 GYJ393528 HIF393528 HSB393528 IBX393528 ILT393528 IVP393528 JFL393528 JPH393528 JZD393528 KIZ393528 KSV393528 LCR393528 LMN393528 LWJ393528 MGF393528 MQB393528 MZX393528 NJT393528 NTP393528 ODL393528 ONH393528 OXD393528 PGZ393528 PQV393528 QAR393528 QKN393528 QUJ393528 REF393528 ROB393528 RXX393528 SHT393528 SRP393528 TBL393528 TLH393528 TVD393528 UEZ393528 UOV393528 UYR393528 VIN393528 VSJ393528 WCF393528 WMB393528 WVX393528 P459064 JL459064 TH459064 ADD459064 AMZ459064 AWV459064 BGR459064 BQN459064 CAJ459064 CKF459064 CUB459064 DDX459064 DNT459064 DXP459064 EHL459064 ERH459064 FBD459064 FKZ459064 FUV459064 GER459064 GON459064 GYJ459064 HIF459064 HSB459064 IBX459064 ILT459064 IVP459064 JFL459064 JPH459064 JZD459064 KIZ459064 KSV459064 LCR459064 LMN459064 LWJ459064 MGF459064 MQB459064 MZX459064 NJT459064 NTP459064 ODL459064 ONH459064 OXD459064 PGZ459064 PQV459064 QAR459064 QKN459064 QUJ459064 REF459064 ROB459064 RXX459064 SHT459064 SRP459064 TBL459064 TLH459064 TVD459064 UEZ459064 UOV459064 UYR459064 VIN459064 VSJ459064 WCF459064 WMB459064 WVX459064 P524600 JL524600 TH524600 ADD524600 AMZ524600 AWV524600 BGR524600 BQN524600 CAJ524600 CKF524600 CUB524600 DDX524600 DNT524600 DXP524600 EHL524600 ERH524600 FBD524600 FKZ524600 FUV524600 GER524600 GON524600 GYJ524600 HIF524600 HSB524600 IBX524600 ILT524600 IVP524600 JFL524600 JPH524600 JZD524600 KIZ524600 KSV524600 LCR524600 LMN524600 LWJ524600 MGF524600 MQB524600 MZX524600 NJT524600 NTP524600 ODL524600 ONH524600 OXD524600 PGZ524600 PQV524600 QAR524600 QKN524600 QUJ524600 REF524600 ROB524600 RXX524600 SHT524600 SRP524600 TBL524600 TLH524600 TVD524600 UEZ524600 UOV524600 UYR524600 VIN524600 VSJ524600 WCF524600 WMB524600 WVX524600 P590136 JL590136 TH590136 ADD590136 AMZ590136 AWV590136 BGR590136 BQN590136 CAJ590136 CKF590136 CUB590136 DDX590136 DNT590136 DXP590136 EHL590136 ERH590136 FBD590136 FKZ590136 FUV590136 GER590136 GON590136 GYJ590136 HIF590136 HSB590136 IBX590136 ILT590136 IVP590136 JFL590136 JPH590136 JZD590136 KIZ590136 KSV590136 LCR590136 LMN590136 LWJ590136 MGF590136 MQB590136 MZX590136 NJT590136 NTP590136 ODL590136 ONH590136 OXD590136 PGZ590136 PQV590136 QAR590136 QKN590136 QUJ590136 REF590136 ROB590136 RXX590136 SHT590136 SRP590136 TBL590136 TLH590136 TVD590136 UEZ590136 UOV590136 UYR590136 VIN590136 VSJ590136 WCF590136 WMB590136 WVX590136 P655672 JL655672 TH655672 ADD655672 AMZ655672 AWV655672 BGR655672 BQN655672 CAJ655672 CKF655672 CUB655672 DDX655672 DNT655672 DXP655672 EHL655672 ERH655672 FBD655672 FKZ655672 FUV655672 GER655672 GON655672 GYJ655672 HIF655672 HSB655672 IBX655672 ILT655672 IVP655672 JFL655672 JPH655672 JZD655672 KIZ655672 KSV655672 LCR655672 LMN655672 LWJ655672 MGF655672 MQB655672 MZX655672 NJT655672 NTP655672 ODL655672 ONH655672 OXD655672 PGZ655672 PQV655672 QAR655672 QKN655672 QUJ655672 REF655672 ROB655672 RXX655672 SHT655672 SRP655672 TBL655672 TLH655672 TVD655672 UEZ655672 UOV655672 UYR655672 VIN655672 VSJ655672 WCF655672 WMB655672 WVX655672 P721208 JL721208 TH721208 ADD721208 AMZ721208 AWV721208 BGR721208 BQN721208 CAJ721208 CKF721208 CUB721208 DDX721208 DNT721208 DXP721208 EHL721208 ERH721208 FBD721208 FKZ721208 FUV721208 GER721208 GON721208 GYJ721208 HIF721208 HSB721208 IBX721208 ILT721208 IVP721208 JFL721208 JPH721208 JZD721208 KIZ721208 KSV721208 LCR721208 LMN721208 LWJ721208 MGF721208 MQB721208 MZX721208 NJT721208 NTP721208 ODL721208 ONH721208 OXD721208 PGZ721208 PQV721208 QAR721208 QKN721208 QUJ721208 REF721208 ROB721208 RXX721208 SHT721208 SRP721208 TBL721208 TLH721208 TVD721208 UEZ721208 UOV721208 UYR721208 VIN721208 VSJ721208 WCF721208 WMB721208 WVX721208 P786744 JL786744 TH786744 ADD786744 AMZ786744 AWV786744 BGR786744 BQN786744 CAJ786744 CKF786744 CUB786744 DDX786744 DNT786744 DXP786744 EHL786744 ERH786744 FBD786744 FKZ786744 FUV786744 GER786744 GON786744 GYJ786744 HIF786744 HSB786744 IBX786744 ILT786744 IVP786744 JFL786744 JPH786744 JZD786744 KIZ786744 KSV786744 LCR786744 LMN786744 LWJ786744 MGF786744 MQB786744 MZX786744 NJT786744 NTP786744 ODL786744 ONH786744 OXD786744 PGZ786744 PQV786744 QAR786744 QKN786744 QUJ786744 REF786744 ROB786744 RXX786744 SHT786744 SRP786744 TBL786744 TLH786744 TVD786744 UEZ786744 UOV786744 UYR786744 VIN786744 VSJ786744 WCF786744 WMB786744 WVX786744 P852280 JL852280 TH852280 ADD852280 AMZ852280 AWV852280 BGR852280 BQN852280 CAJ852280 CKF852280 CUB852280 DDX852280 DNT852280 DXP852280 EHL852280 ERH852280 FBD852280 FKZ852280 FUV852280 GER852280 GON852280 GYJ852280 HIF852280 HSB852280 IBX852280 ILT852280 IVP852280 JFL852280 JPH852280 JZD852280 KIZ852280 KSV852280 LCR852280 LMN852280 LWJ852280 MGF852280 MQB852280 MZX852280 NJT852280 NTP852280 ODL852280 ONH852280 OXD852280 PGZ852280 PQV852280 QAR852280 QKN852280 QUJ852280 REF852280 ROB852280 RXX852280 SHT852280 SRP852280 TBL852280 TLH852280 TVD852280 UEZ852280 UOV852280 UYR852280 VIN852280 VSJ852280 WCF852280 WMB852280 WVX852280 P917816 JL917816 TH917816 ADD917816 AMZ917816 AWV917816 BGR917816 BQN917816 CAJ917816 CKF917816 CUB917816 DDX917816 DNT917816 DXP917816 EHL917816 ERH917816 FBD917816 FKZ917816 FUV917816 GER917816 GON917816 GYJ917816 HIF917816 HSB917816 IBX917816 ILT917816 IVP917816 JFL917816 JPH917816 JZD917816 KIZ917816 KSV917816 LCR917816 LMN917816 LWJ917816 MGF917816 MQB917816 MZX917816 NJT917816 NTP917816 ODL917816 ONH917816 OXD917816 PGZ917816 PQV917816 QAR917816 QKN917816 QUJ917816 REF917816 ROB917816 RXX917816 SHT917816 SRP917816 TBL917816 TLH917816 TVD917816 UEZ917816 UOV917816 UYR917816 VIN917816 VSJ917816 WCF917816 WMB917816 WVX917816 P983352 JL983352 TH983352 ADD983352 AMZ983352 AWV983352 BGR983352 BQN983352 CAJ983352 CKF983352 CUB983352 DDX983352 DNT983352 DXP983352 EHL983352 ERH983352 FBD983352 FKZ983352 FUV983352 GER983352 GON983352 GYJ983352 HIF983352 HSB983352 IBX983352 ILT983352 IVP983352 JFL983352 JPH983352 JZD983352 KIZ983352 KSV983352 LCR983352 LMN983352 LWJ983352 MGF983352 MQB983352 MZX983352 NJT983352 NTP983352 ODL983352 ONH983352 OXD983352 PGZ983352 PQV983352 QAR983352 QKN983352 QUJ983352 REF983352 ROB983352 RXX983352 SHT983352 SRP983352 TBL983352 TLH983352 TVD983352 UEZ983352 UOV983352 UYR983352 VIN983352 VSJ983352 WCF983352 WMB983352 WVX983352 P35:P38 JL35:JL38 TH35:TH38 ADD35:ADD38 AMZ35:AMZ38 AWV35:AWV38 BGR35:BGR38 BQN35:BQN38 CAJ35:CAJ38 CKF35:CKF38 CUB35:CUB38 DDX35:DDX38 DNT35:DNT38 DXP35:DXP38 EHL35:EHL38 ERH35:ERH38 FBD35:FBD38 FKZ35:FKZ38 FUV35:FUV38 GER35:GER38 GON35:GON38 GYJ35:GYJ38 HIF35:HIF38 HSB35:HSB38 IBX35:IBX38 ILT35:ILT38 IVP35:IVP38 JFL35:JFL38 JPH35:JPH38 JZD35:JZD38 KIZ35:KIZ38 KSV35:KSV38 LCR35:LCR38 LMN35:LMN38 LWJ35:LWJ38 MGF35:MGF38 MQB35:MQB38 MZX35:MZX38 NJT35:NJT38 NTP35:NTP38 ODL35:ODL38 ONH35:ONH38 OXD35:OXD38 PGZ35:PGZ38 PQV35:PQV38 QAR35:QAR38 QKN35:QKN38 QUJ35:QUJ38 REF35:REF38 ROB35:ROB38 RXX35:RXX38 SHT35:SHT38 SRP35:SRP38 TBL35:TBL38 TLH35:TLH38 TVD35:TVD38 UEZ35:UEZ38 UOV35:UOV38 UYR35:UYR38 VIN35:VIN38 VSJ35:VSJ38 WCF35:WCF38 WMB35:WMB38 WVX35:WVX38 P65861:P65864 JL65861:JL65864 TH65861:TH65864 ADD65861:ADD65864 AMZ65861:AMZ65864 AWV65861:AWV65864 BGR65861:BGR65864 BQN65861:BQN65864 CAJ65861:CAJ65864 CKF65861:CKF65864 CUB65861:CUB65864 DDX65861:DDX65864 DNT65861:DNT65864 DXP65861:DXP65864 EHL65861:EHL65864 ERH65861:ERH65864 FBD65861:FBD65864 FKZ65861:FKZ65864 FUV65861:FUV65864 GER65861:GER65864 GON65861:GON65864 GYJ65861:GYJ65864 HIF65861:HIF65864 HSB65861:HSB65864 IBX65861:IBX65864 ILT65861:ILT65864 IVP65861:IVP65864 JFL65861:JFL65864 JPH65861:JPH65864 JZD65861:JZD65864 KIZ65861:KIZ65864 KSV65861:KSV65864 LCR65861:LCR65864 LMN65861:LMN65864 LWJ65861:LWJ65864 MGF65861:MGF65864 MQB65861:MQB65864 MZX65861:MZX65864 NJT65861:NJT65864 NTP65861:NTP65864 ODL65861:ODL65864 ONH65861:ONH65864 OXD65861:OXD65864 PGZ65861:PGZ65864 PQV65861:PQV65864 QAR65861:QAR65864 QKN65861:QKN65864 QUJ65861:QUJ65864 REF65861:REF65864 ROB65861:ROB65864 RXX65861:RXX65864 SHT65861:SHT65864 SRP65861:SRP65864 TBL65861:TBL65864 TLH65861:TLH65864 TVD65861:TVD65864 UEZ65861:UEZ65864 UOV65861:UOV65864 UYR65861:UYR65864 VIN65861:VIN65864 VSJ65861:VSJ65864 WCF65861:WCF65864 WMB65861:WMB65864 WVX65861:WVX65864 P131397:P131400 JL131397:JL131400 TH131397:TH131400 ADD131397:ADD131400 AMZ131397:AMZ131400 AWV131397:AWV131400 BGR131397:BGR131400 BQN131397:BQN131400 CAJ131397:CAJ131400 CKF131397:CKF131400 CUB131397:CUB131400 DDX131397:DDX131400 DNT131397:DNT131400 DXP131397:DXP131400 EHL131397:EHL131400 ERH131397:ERH131400 FBD131397:FBD131400 FKZ131397:FKZ131400 FUV131397:FUV131400 GER131397:GER131400 GON131397:GON131400 GYJ131397:GYJ131400 HIF131397:HIF131400 HSB131397:HSB131400 IBX131397:IBX131400 ILT131397:ILT131400 IVP131397:IVP131400 JFL131397:JFL131400 JPH131397:JPH131400 JZD131397:JZD131400 KIZ131397:KIZ131400 KSV131397:KSV131400 LCR131397:LCR131400 LMN131397:LMN131400 LWJ131397:LWJ131400 MGF131397:MGF131400 MQB131397:MQB131400 MZX131397:MZX131400 NJT131397:NJT131400 NTP131397:NTP131400 ODL131397:ODL131400 ONH131397:ONH131400 OXD131397:OXD131400 PGZ131397:PGZ131400 PQV131397:PQV131400 QAR131397:QAR131400 QKN131397:QKN131400 QUJ131397:QUJ131400 REF131397:REF131400 ROB131397:ROB131400 RXX131397:RXX131400 SHT131397:SHT131400 SRP131397:SRP131400 TBL131397:TBL131400 TLH131397:TLH131400 TVD131397:TVD131400 UEZ131397:UEZ131400 UOV131397:UOV131400 UYR131397:UYR131400 VIN131397:VIN131400 VSJ131397:VSJ131400 WCF131397:WCF131400 WMB131397:WMB131400 WVX131397:WVX131400 P196933:P196936 JL196933:JL196936 TH196933:TH196936 ADD196933:ADD196936 AMZ196933:AMZ196936 AWV196933:AWV196936 BGR196933:BGR196936 BQN196933:BQN196936 CAJ196933:CAJ196936 CKF196933:CKF196936 CUB196933:CUB196936 DDX196933:DDX196936 DNT196933:DNT196936 DXP196933:DXP196936 EHL196933:EHL196936 ERH196933:ERH196936 FBD196933:FBD196936 FKZ196933:FKZ196936 FUV196933:FUV196936 GER196933:GER196936 GON196933:GON196936 GYJ196933:GYJ196936 HIF196933:HIF196936 HSB196933:HSB196936 IBX196933:IBX196936 ILT196933:ILT196936 IVP196933:IVP196936 JFL196933:JFL196936 JPH196933:JPH196936 JZD196933:JZD196936 KIZ196933:KIZ196936 KSV196933:KSV196936 LCR196933:LCR196936 LMN196933:LMN196936 LWJ196933:LWJ196936 MGF196933:MGF196936 MQB196933:MQB196936 MZX196933:MZX196936 NJT196933:NJT196936 NTP196933:NTP196936 ODL196933:ODL196936 ONH196933:ONH196936 OXD196933:OXD196936 PGZ196933:PGZ196936 PQV196933:PQV196936 QAR196933:QAR196936 QKN196933:QKN196936 QUJ196933:QUJ196936 REF196933:REF196936 ROB196933:ROB196936 RXX196933:RXX196936 SHT196933:SHT196936 SRP196933:SRP196936 TBL196933:TBL196936 TLH196933:TLH196936 TVD196933:TVD196936 UEZ196933:UEZ196936 UOV196933:UOV196936 UYR196933:UYR196936 VIN196933:VIN196936 VSJ196933:VSJ196936 WCF196933:WCF196936 WMB196933:WMB196936 WVX196933:WVX196936 P262469:P262472 JL262469:JL262472 TH262469:TH262472 ADD262469:ADD262472 AMZ262469:AMZ262472 AWV262469:AWV262472 BGR262469:BGR262472 BQN262469:BQN262472 CAJ262469:CAJ262472 CKF262469:CKF262472 CUB262469:CUB262472 DDX262469:DDX262472 DNT262469:DNT262472 DXP262469:DXP262472 EHL262469:EHL262472 ERH262469:ERH262472 FBD262469:FBD262472 FKZ262469:FKZ262472 FUV262469:FUV262472 GER262469:GER262472 GON262469:GON262472 GYJ262469:GYJ262472 HIF262469:HIF262472 HSB262469:HSB262472 IBX262469:IBX262472 ILT262469:ILT262472 IVP262469:IVP262472 JFL262469:JFL262472 JPH262469:JPH262472 JZD262469:JZD262472 KIZ262469:KIZ262472 KSV262469:KSV262472 LCR262469:LCR262472 LMN262469:LMN262472 LWJ262469:LWJ262472 MGF262469:MGF262472 MQB262469:MQB262472 MZX262469:MZX262472 NJT262469:NJT262472 NTP262469:NTP262472 ODL262469:ODL262472 ONH262469:ONH262472 OXD262469:OXD262472 PGZ262469:PGZ262472 PQV262469:PQV262472 QAR262469:QAR262472 QKN262469:QKN262472 QUJ262469:QUJ262472 REF262469:REF262472 ROB262469:ROB262472 RXX262469:RXX262472 SHT262469:SHT262472 SRP262469:SRP262472 TBL262469:TBL262472 TLH262469:TLH262472 TVD262469:TVD262472 UEZ262469:UEZ262472 UOV262469:UOV262472 UYR262469:UYR262472 VIN262469:VIN262472 VSJ262469:VSJ262472 WCF262469:WCF262472 WMB262469:WMB262472 WVX262469:WVX262472 P328005:P328008 JL328005:JL328008 TH328005:TH328008 ADD328005:ADD328008 AMZ328005:AMZ328008 AWV328005:AWV328008 BGR328005:BGR328008 BQN328005:BQN328008 CAJ328005:CAJ328008 CKF328005:CKF328008 CUB328005:CUB328008 DDX328005:DDX328008 DNT328005:DNT328008 DXP328005:DXP328008 EHL328005:EHL328008 ERH328005:ERH328008 FBD328005:FBD328008 FKZ328005:FKZ328008 FUV328005:FUV328008 GER328005:GER328008 GON328005:GON328008 GYJ328005:GYJ328008 HIF328005:HIF328008 HSB328005:HSB328008 IBX328005:IBX328008 ILT328005:ILT328008 IVP328005:IVP328008 JFL328005:JFL328008 JPH328005:JPH328008 JZD328005:JZD328008 KIZ328005:KIZ328008 KSV328005:KSV328008 LCR328005:LCR328008 LMN328005:LMN328008 LWJ328005:LWJ328008 MGF328005:MGF328008 MQB328005:MQB328008 MZX328005:MZX328008 NJT328005:NJT328008 NTP328005:NTP328008 ODL328005:ODL328008 ONH328005:ONH328008 OXD328005:OXD328008 PGZ328005:PGZ328008 PQV328005:PQV328008 QAR328005:QAR328008 QKN328005:QKN328008 QUJ328005:QUJ328008 REF328005:REF328008 ROB328005:ROB328008 RXX328005:RXX328008 SHT328005:SHT328008 SRP328005:SRP328008 TBL328005:TBL328008 TLH328005:TLH328008 TVD328005:TVD328008 UEZ328005:UEZ328008 UOV328005:UOV328008 UYR328005:UYR328008 VIN328005:VIN328008 VSJ328005:VSJ328008 WCF328005:WCF328008 WMB328005:WMB328008 WVX328005:WVX328008 P393541:P393544 JL393541:JL393544 TH393541:TH393544 ADD393541:ADD393544 AMZ393541:AMZ393544 AWV393541:AWV393544 BGR393541:BGR393544 BQN393541:BQN393544 CAJ393541:CAJ393544 CKF393541:CKF393544 CUB393541:CUB393544 DDX393541:DDX393544 DNT393541:DNT393544 DXP393541:DXP393544 EHL393541:EHL393544 ERH393541:ERH393544 FBD393541:FBD393544 FKZ393541:FKZ393544 FUV393541:FUV393544 GER393541:GER393544 GON393541:GON393544 GYJ393541:GYJ393544 HIF393541:HIF393544 HSB393541:HSB393544 IBX393541:IBX393544 ILT393541:ILT393544 IVP393541:IVP393544 JFL393541:JFL393544 JPH393541:JPH393544 JZD393541:JZD393544 KIZ393541:KIZ393544 KSV393541:KSV393544 LCR393541:LCR393544 LMN393541:LMN393544 LWJ393541:LWJ393544 MGF393541:MGF393544 MQB393541:MQB393544 MZX393541:MZX393544 NJT393541:NJT393544 NTP393541:NTP393544 ODL393541:ODL393544 ONH393541:ONH393544 OXD393541:OXD393544 PGZ393541:PGZ393544 PQV393541:PQV393544 QAR393541:QAR393544 QKN393541:QKN393544 QUJ393541:QUJ393544 REF393541:REF393544 ROB393541:ROB393544 RXX393541:RXX393544 SHT393541:SHT393544 SRP393541:SRP393544 TBL393541:TBL393544 TLH393541:TLH393544 TVD393541:TVD393544 UEZ393541:UEZ393544 UOV393541:UOV393544 UYR393541:UYR393544 VIN393541:VIN393544 VSJ393541:VSJ393544 WCF393541:WCF393544 WMB393541:WMB393544 WVX393541:WVX393544 P459077:P459080 JL459077:JL459080 TH459077:TH459080 ADD459077:ADD459080 AMZ459077:AMZ459080 AWV459077:AWV459080 BGR459077:BGR459080 BQN459077:BQN459080 CAJ459077:CAJ459080 CKF459077:CKF459080 CUB459077:CUB459080 DDX459077:DDX459080 DNT459077:DNT459080 DXP459077:DXP459080 EHL459077:EHL459080 ERH459077:ERH459080 FBD459077:FBD459080 FKZ459077:FKZ459080 FUV459077:FUV459080 GER459077:GER459080 GON459077:GON459080 GYJ459077:GYJ459080 HIF459077:HIF459080 HSB459077:HSB459080 IBX459077:IBX459080 ILT459077:ILT459080 IVP459077:IVP459080 JFL459077:JFL459080 JPH459077:JPH459080 JZD459077:JZD459080 KIZ459077:KIZ459080 KSV459077:KSV459080 LCR459077:LCR459080 LMN459077:LMN459080 LWJ459077:LWJ459080 MGF459077:MGF459080 MQB459077:MQB459080 MZX459077:MZX459080 NJT459077:NJT459080 NTP459077:NTP459080 ODL459077:ODL459080 ONH459077:ONH459080 OXD459077:OXD459080 PGZ459077:PGZ459080 PQV459077:PQV459080 QAR459077:QAR459080 QKN459077:QKN459080 QUJ459077:QUJ459080 REF459077:REF459080 ROB459077:ROB459080 RXX459077:RXX459080 SHT459077:SHT459080 SRP459077:SRP459080 TBL459077:TBL459080 TLH459077:TLH459080 TVD459077:TVD459080 UEZ459077:UEZ459080 UOV459077:UOV459080 UYR459077:UYR459080 VIN459077:VIN459080 VSJ459077:VSJ459080 WCF459077:WCF459080 WMB459077:WMB459080 WVX459077:WVX459080 P524613:P524616 JL524613:JL524616 TH524613:TH524616 ADD524613:ADD524616 AMZ524613:AMZ524616 AWV524613:AWV524616 BGR524613:BGR524616 BQN524613:BQN524616 CAJ524613:CAJ524616 CKF524613:CKF524616 CUB524613:CUB524616 DDX524613:DDX524616 DNT524613:DNT524616 DXP524613:DXP524616 EHL524613:EHL524616 ERH524613:ERH524616 FBD524613:FBD524616 FKZ524613:FKZ524616 FUV524613:FUV524616 GER524613:GER524616 GON524613:GON524616 GYJ524613:GYJ524616 HIF524613:HIF524616 HSB524613:HSB524616 IBX524613:IBX524616 ILT524613:ILT524616 IVP524613:IVP524616 JFL524613:JFL524616 JPH524613:JPH524616 JZD524613:JZD524616 KIZ524613:KIZ524616 KSV524613:KSV524616 LCR524613:LCR524616 LMN524613:LMN524616 LWJ524613:LWJ524616 MGF524613:MGF524616 MQB524613:MQB524616 MZX524613:MZX524616 NJT524613:NJT524616 NTP524613:NTP524616 ODL524613:ODL524616 ONH524613:ONH524616 OXD524613:OXD524616 PGZ524613:PGZ524616 PQV524613:PQV524616 QAR524613:QAR524616 QKN524613:QKN524616 QUJ524613:QUJ524616 REF524613:REF524616 ROB524613:ROB524616 RXX524613:RXX524616 SHT524613:SHT524616 SRP524613:SRP524616 TBL524613:TBL524616 TLH524613:TLH524616 TVD524613:TVD524616 UEZ524613:UEZ524616 UOV524613:UOV524616 UYR524613:UYR524616 VIN524613:VIN524616 VSJ524613:VSJ524616 WCF524613:WCF524616 WMB524613:WMB524616 WVX524613:WVX524616 P590149:P590152 JL590149:JL590152 TH590149:TH590152 ADD590149:ADD590152 AMZ590149:AMZ590152 AWV590149:AWV590152 BGR590149:BGR590152 BQN590149:BQN590152 CAJ590149:CAJ590152 CKF590149:CKF590152 CUB590149:CUB590152 DDX590149:DDX590152 DNT590149:DNT590152 DXP590149:DXP590152 EHL590149:EHL590152 ERH590149:ERH590152 FBD590149:FBD590152 FKZ590149:FKZ590152 FUV590149:FUV590152 GER590149:GER590152 GON590149:GON590152 GYJ590149:GYJ590152 HIF590149:HIF590152 HSB590149:HSB590152 IBX590149:IBX590152 ILT590149:ILT590152 IVP590149:IVP590152 JFL590149:JFL590152 JPH590149:JPH590152 JZD590149:JZD590152 KIZ590149:KIZ590152 KSV590149:KSV590152 LCR590149:LCR590152 LMN590149:LMN590152 LWJ590149:LWJ590152 MGF590149:MGF590152 MQB590149:MQB590152 MZX590149:MZX590152 NJT590149:NJT590152 NTP590149:NTP590152 ODL590149:ODL590152 ONH590149:ONH590152 OXD590149:OXD590152 PGZ590149:PGZ590152 PQV590149:PQV590152 QAR590149:QAR590152 QKN590149:QKN590152 QUJ590149:QUJ590152 REF590149:REF590152 ROB590149:ROB590152 RXX590149:RXX590152 SHT590149:SHT590152 SRP590149:SRP590152 TBL590149:TBL590152 TLH590149:TLH590152 TVD590149:TVD590152 UEZ590149:UEZ590152 UOV590149:UOV590152 UYR590149:UYR590152 VIN590149:VIN590152 VSJ590149:VSJ590152 WCF590149:WCF590152 WMB590149:WMB590152 WVX590149:WVX590152 P655685:P655688 JL655685:JL655688 TH655685:TH655688 ADD655685:ADD655688 AMZ655685:AMZ655688 AWV655685:AWV655688 BGR655685:BGR655688 BQN655685:BQN655688 CAJ655685:CAJ655688 CKF655685:CKF655688 CUB655685:CUB655688 DDX655685:DDX655688 DNT655685:DNT655688 DXP655685:DXP655688 EHL655685:EHL655688 ERH655685:ERH655688 FBD655685:FBD655688 FKZ655685:FKZ655688 FUV655685:FUV655688 GER655685:GER655688 GON655685:GON655688 GYJ655685:GYJ655688 HIF655685:HIF655688 HSB655685:HSB655688 IBX655685:IBX655688 ILT655685:ILT655688 IVP655685:IVP655688 JFL655685:JFL655688 JPH655685:JPH655688 JZD655685:JZD655688 KIZ655685:KIZ655688 KSV655685:KSV655688 LCR655685:LCR655688 LMN655685:LMN655688 LWJ655685:LWJ655688 MGF655685:MGF655688 MQB655685:MQB655688 MZX655685:MZX655688 NJT655685:NJT655688 NTP655685:NTP655688 ODL655685:ODL655688 ONH655685:ONH655688 OXD655685:OXD655688 PGZ655685:PGZ655688 PQV655685:PQV655688 QAR655685:QAR655688 QKN655685:QKN655688 QUJ655685:QUJ655688 REF655685:REF655688 ROB655685:ROB655688 RXX655685:RXX655688 SHT655685:SHT655688 SRP655685:SRP655688 TBL655685:TBL655688 TLH655685:TLH655688 TVD655685:TVD655688 UEZ655685:UEZ655688 UOV655685:UOV655688 UYR655685:UYR655688 VIN655685:VIN655688 VSJ655685:VSJ655688 WCF655685:WCF655688 WMB655685:WMB655688 WVX655685:WVX655688 P721221:P721224 JL721221:JL721224 TH721221:TH721224 ADD721221:ADD721224 AMZ721221:AMZ721224 AWV721221:AWV721224 BGR721221:BGR721224 BQN721221:BQN721224 CAJ721221:CAJ721224 CKF721221:CKF721224 CUB721221:CUB721224 DDX721221:DDX721224 DNT721221:DNT721224 DXP721221:DXP721224 EHL721221:EHL721224 ERH721221:ERH721224 FBD721221:FBD721224 FKZ721221:FKZ721224 FUV721221:FUV721224 GER721221:GER721224 GON721221:GON721224 GYJ721221:GYJ721224 HIF721221:HIF721224 HSB721221:HSB721224 IBX721221:IBX721224 ILT721221:ILT721224 IVP721221:IVP721224 JFL721221:JFL721224 JPH721221:JPH721224 JZD721221:JZD721224 KIZ721221:KIZ721224 KSV721221:KSV721224 LCR721221:LCR721224 LMN721221:LMN721224 LWJ721221:LWJ721224 MGF721221:MGF721224 MQB721221:MQB721224 MZX721221:MZX721224 NJT721221:NJT721224 NTP721221:NTP721224 ODL721221:ODL721224 ONH721221:ONH721224 OXD721221:OXD721224 PGZ721221:PGZ721224 PQV721221:PQV721224 QAR721221:QAR721224 QKN721221:QKN721224 QUJ721221:QUJ721224 REF721221:REF721224 ROB721221:ROB721224 RXX721221:RXX721224 SHT721221:SHT721224 SRP721221:SRP721224 TBL721221:TBL721224 TLH721221:TLH721224 TVD721221:TVD721224 UEZ721221:UEZ721224 UOV721221:UOV721224 UYR721221:UYR721224 VIN721221:VIN721224 VSJ721221:VSJ721224 WCF721221:WCF721224 WMB721221:WMB721224 WVX721221:WVX721224 P786757:P786760 JL786757:JL786760 TH786757:TH786760 ADD786757:ADD786760 AMZ786757:AMZ786760 AWV786757:AWV786760 BGR786757:BGR786760 BQN786757:BQN786760 CAJ786757:CAJ786760 CKF786757:CKF786760 CUB786757:CUB786760 DDX786757:DDX786760 DNT786757:DNT786760 DXP786757:DXP786760 EHL786757:EHL786760 ERH786757:ERH786760 FBD786757:FBD786760 FKZ786757:FKZ786760 FUV786757:FUV786760 GER786757:GER786760 GON786757:GON786760 GYJ786757:GYJ786760 HIF786757:HIF786760 HSB786757:HSB786760 IBX786757:IBX786760 ILT786757:ILT786760 IVP786757:IVP786760 JFL786757:JFL786760 JPH786757:JPH786760 JZD786757:JZD786760 KIZ786757:KIZ786760 KSV786757:KSV786760 LCR786757:LCR786760 LMN786757:LMN786760 LWJ786757:LWJ786760 MGF786757:MGF786760 MQB786757:MQB786760 MZX786757:MZX786760 NJT786757:NJT786760 NTP786757:NTP786760 ODL786757:ODL786760 ONH786757:ONH786760 OXD786757:OXD786760 PGZ786757:PGZ786760 PQV786757:PQV786760 QAR786757:QAR786760 QKN786757:QKN786760 QUJ786757:QUJ786760 REF786757:REF786760 ROB786757:ROB786760 RXX786757:RXX786760 SHT786757:SHT786760 SRP786757:SRP786760 TBL786757:TBL786760 TLH786757:TLH786760 TVD786757:TVD786760 UEZ786757:UEZ786760 UOV786757:UOV786760 UYR786757:UYR786760 VIN786757:VIN786760 VSJ786757:VSJ786760 WCF786757:WCF786760 WMB786757:WMB786760 WVX786757:WVX786760 P852293:P852296 JL852293:JL852296 TH852293:TH852296 ADD852293:ADD852296 AMZ852293:AMZ852296 AWV852293:AWV852296 BGR852293:BGR852296 BQN852293:BQN852296 CAJ852293:CAJ852296 CKF852293:CKF852296 CUB852293:CUB852296 DDX852293:DDX852296 DNT852293:DNT852296 DXP852293:DXP852296 EHL852293:EHL852296 ERH852293:ERH852296 FBD852293:FBD852296 FKZ852293:FKZ852296 FUV852293:FUV852296 GER852293:GER852296 GON852293:GON852296 GYJ852293:GYJ852296 HIF852293:HIF852296 HSB852293:HSB852296 IBX852293:IBX852296 ILT852293:ILT852296 IVP852293:IVP852296 JFL852293:JFL852296 JPH852293:JPH852296 JZD852293:JZD852296 KIZ852293:KIZ852296 KSV852293:KSV852296 LCR852293:LCR852296 LMN852293:LMN852296 LWJ852293:LWJ852296 MGF852293:MGF852296 MQB852293:MQB852296 MZX852293:MZX852296 NJT852293:NJT852296 NTP852293:NTP852296 ODL852293:ODL852296 ONH852293:ONH852296 OXD852293:OXD852296 PGZ852293:PGZ852296 PQV852293:PQV852296 QAR852293:QAR852296 QKN852293:QKN852296 QUJ852293:QUJ852296 REF852293:REF852296 ROB852293:ROB852296 RXX852293:RXX852296 SHT852293:SHT852296 SRP852293:SRP852296 TBL852293:TBL852296 TLH852293:TLH852296 TVD852293:TVD852296 UEZ852293:UEZ852296 UOV852293:UOV852296 UYR852293:UYR852296 VIN852293:VIN852296 VSJ852293:VSJ852296 WCF852293:WCF852296 WMB852293:WMB852296 WVX852293:WVX852296 P917829:P917832 JL917829:JL917832 TH917829:TH917832 ADD917829:ADD917832 AMZ917829:AMZ917832 AWV917829:AWV917832 BGR917829:BGR917832 BQN917829:BQN917832 CAJ917829:CAJ917832 CKF917829:CKF917832 CUB917829:CUB917832 DDX917829:DDX917832 DNT917829:DNT917832 DXP917829:DXP917832 EHL917829:EHL917832 ERH917829:ERH917832 FBD917829:FBD917832 FKZ917829:FKZ917832 FUV917829:FUV917832 GER917829:GER917832 GON917829:GON917832 GYJ917829:GYJ917832 HIF917829:HIF917832 HSB917829:HSB917832 IBX917829:IBX917832 ILT917829:ILT917832 IVP917829:IVP917832 JFL917829:JFL917832 JPH917829:JPH917832 JZD917829:JZD917832 KIZ917829:KIZ917832 KSV917829:KSV917832 LCR917829:LCR917832 LMN917829:LMN917832 LWJ917829:LWJ917832 MGF917829:MGF917832 MQB917829:MQB917832 MZX917829:MZX917832 NJT917829:NJT917832 NTP917829:NTP917832 ODL917829:ODL917832 ONH917829:ONH917832 OXD917829:OXD917832 PGZ917829:PGZ917832 PQV917829:PQV917832 QAR917829:QAR917832 QKN917829:QKN917832 QUJ917829:QUJ917832 REF917829:REF917832 ROB917829:ROB917832 RXX917829:RXX917832 SHT917829:SHT917832 SRP917829:SRP917832 TBL917829:TBL917832 TLH917829:TLH917832 TVD917829:TVD917832 UEZ917829:UEZ917832 UOV917829:UOV917832 UYR917829:UYR917832 VIN917829:VIN917832 VSJ917829:VSJ917832 WCF917829:WCF917832 WMB917829:WMB917832 WVX917829:WVX917832 P983365:P983368 JL983365:JL983368 TH983365:TH983368 ADD983365:ADD983368 AMZ983365:AMZ983368 AWV983365:AWV983368 BGR983365:BGR983368 BQN983365:BQN983368 CAJ983365:CAJ983368 CKF983365:CKF983368 CUB983365:CUB983368 DDX983365:DDX983368 DNT983365:DNT983368 DXP983365:DXP983368 EHL983365:EHL983368 ERH983365:ERH983368 FBD983365:FBD983368 FKZ983365:FKZ983368 FUV983365:FUV983368 GER983365:GER983368 GON983365:GON983368 GYJ983365:GYJ983368 HIF983365:HIF983368 HSB983365:HSB983368 IBX983365:IBX983368 ILT983365:ILT983368 IVP983365:IVP983368 JFL983365:JFL983368 JPH983365:JPH983368 JZD983365:JZD983368 KIZ983365:KIZ983368 KSV983365:KSV983368 LCR983365:LCR983368 LMN983365:LMN983368 LWJ983365:LWJ983368 MGF983365:MGF983368 MQB983365:MQB983368 MZX983365:MZX983368 NJT983365:NJT983368 NTP983365:NTP983368 ODL983365:ODL983368 ONH983365:ONH983368 OXD983365:OXD983368 PGZ983365:PGZ983368 PQV983365:PQV983368 QAR983365:QAR983368 QKN983365:QKN983368 QUJ983365:QUJ983368 REF983365:REF983368 ROB983365:ROB983368 RXX983365:RXX983368 SHT983365:SHT983368 SRP983365:SRP983368 TBL983365:TBL983368 TLH983365:TLH983368 TVD983365:TVD983368 UEZ983365:UEZ983368 UOV983365:UOV983368 UYR983365:UYR983368 VIN983365:VIN983368 VSJ983365:VSJ983368 WCF983365:WCF983368 WMB983365:WMB983368 WVX983365:WVX983368 P41 JL41 TH41 ADD41 AMZ41 AWV41 BGR41 BQN41 CAJ41 CKF41 CUB41 DDX41 DNT41 DXP41 EHL41 ERH41 FBD41 FKZ41 FUV41 GER41 GON41 GYJ41 HIF41 HSB41 IBX41 ILT41 IVP41 JFL41 JPH41 JZD41 KIZ41 KSV41 LCR41 LMN41 LWJ41 MGF41 MQB41 MZX41 NJT41 NTP41 ODL41 ONH41 OXD41 PGZ41 PQV41 QAR41 QKN41 QUJ41 REF41 ROB41 RXX41 SHT41 SRP41 TBL41 TLH41 TVD41 UEZ41 UOV41 UYR41 VIN41 VSJ41 WCF41 WMB41 WVX41 P65867 JL65867 TH65867 ADD65867 AMZ65867 AWV65867 BGR65867 BQN65867 CAJ65867 CKF65867 CUB65867 DDX65867 DNT65867 DXP65867 EHL65867 ERH65867 FBD65867 FKZ65867 FUV65867 GER65867 GON65867 GYJ65867 HIF65867 HSB65867 IBX65867 ILT65867 IVP65867 JFL65867 JPH65867 JZD65867 KIZ65867 KSV65867 LCR65867 LMN65867 LWJ65867 MGF65867 MQB65867 MZX65867 NJT65867 NTP65867 ODL65867 ONH65867 OXD65867 PGZ65867 PQV65867 QAR65867 QKN65867 QUJ65867 REF65867 ROB65867 RXX65867 SHT65867 SRP65867 TBL65867 TLH65867 TVD65867 UEZ65867 UOV65867 UYR65867 VIN65867 VSJ65867 WCF65867 WMB65867 WVX65867 P131403 JL131403 TH131403 ADD131403 AMZ131403 AWV131403 BGR131403 BQN131403 CAJ131403 CKF131403 CUB131403 DDX131403 DNT131403 DXP131403 EHL131403 ERH131403 FBD131403 FKZ131403 FUV131403 GER131403 GON131403 GYJ131403 HIF131403 HSB131403 IBX131403 ILT131403 IVP131403 JFL131403 JPH131403 JZD131403 KIZ131403 KSV131403 LCR131403 LMN131403 LWJ131403 MGF131403 MQB131403 MZX131403 NJT131403 NTP131403 ODL131403 ONH131403 OXD131403 PGZ131403 PQV131403 QAR131403 QKN131403 QUJ131403 REF131403 ROB131403 RXX131403 SHT131403 SRP131403 TBL131403 TLH131403 TVD131403 UEZ131403 UOV131403 UYR131403 VIN131403 VSJ131403 WCF131403 WMB131403 WVX131403 P196939 JL196939 TH196939 ADD196939 AMZ196939 AWV196939 BGR196939 BQN196939 CAJ196939 CKF196939 CUB196939 DDX196939 DNT196939 DXP196939 EHL196939 ERH196939 FBD196939 FKZ196939 FUV196939 GER196939 GON196939 GYJ196939 HIF196939 HSB196939 IBX196939 ILT196939 IVP196939 JFL196939 JPH196939 JZD196939 KIZ196939 KSV196939 LCR196939 LMN196939 LWJ196939 MGF196939 MQB196939 MZX196939 NJT196939 NTP196939 ODL196939 ONH196939 OXD196939 PGZ196939 PQV196939 QAR196939 QKN196939 QUJ196939 REF196939 ROB196939 RXX196939 SHT196939 SRP196939 TBL196939 TLH196939 TVD196939 UEZ196939 UOV196939 UYR196939 VIN196939 VSJ196939 WCF196939 WMB196939 WVX196939 P262475 JL262475 TH262475 ADD262475 AMZ262475 AWV262475 BGR262475 BQN262475 CAJ262475 CKF262475 CUB262475 DDX262475 DNT262475 DXP262475 EHL262475 ERH262475 FBD262475 FKZ262475 FUV262475 GER262475 GON262475 GYJ262475 HIF262475 HSB262475 IBX262475 ILT262475 IVP262475 JFL262475 JPH262475 JZD262475 KIZ262475 KSV262475 LCR262475 LMN262475 LWJ262475 MGF262475 MQB262475 MZX262475 NJT262475 NTP262475 ODL262475 ONH262475 OXD262475 PGZ262475 PQV262475 QAR262475 QKN262475 QUJ262475 REF262475 ROB262475 RXX262475 SHT262475 SRP262475 TBL262475 TLH262475 TVD262475 UEZ262475 UOV262475 UYR262475 VIN262475 VSJ262475 WCF262475 WMB262475 WVX262475 P328011 JL328011 TH328011 ADD328011 AMZ328011 AWV328011 BGR328011 BQN328011 CAJ328011 CKF328011 CUB328011 DDX328011 DNT328011 DXP328011 EHL328011 ERH328011 FBD328011 FKZ328011 FUV328011 GER328011 GON328011 GYJ328011 HIF328011 HSB328011 IBX328011 ILT328011 IVP328011 JFL328011 JPH328011 JZD328011 KIZ328011 KSV328011 LCR328011 LMN328011 LWJ328011 MGF328011 MQB328011 MZX328011 NJT328011 NTP328011 ODL328011 ONH328011 OXD328011 PGZ328011 PQV328011 QAR328011 QKN328011 QUJ328011 REF328011 ROB328011 RXX328011 SHT328011 SRP328011 TBL328011 TLH328011 TVD328011 UEZ328011 UOV328011 UYR328011 VIN328011 VSJ328011 WCF328011 WMB328011 WVX328011 P393547 JL393547 TH393547 ADD393547 AMZ393547 AWV393547 BGR393547 BQN393547 CAJ393547 CKF393547 CUB393547 DDX393547 DNT393547 DXP393547 EHL393547 ERH393547 FBD393547 FKZ393547 FUV393547 GER393547 GON393547 GYJ393547 HIF393547 HSB393547 IBX393547 ILT393547 IVP393547 JFL393547 JPH393547 JZD393547 KIZ393547 KSV393547 LCR393547 LMN393547 LWJ393547 MGF393547 MQB393547 MZX393547 NJT393547 NTP393547 ODL393547 ONH393547 OXD393547 PGZ393547 PQV393547 QAR393547 QKN393547 QUJ393547 REF393547 ROB393547 RXX393547 SHT393547 SRP393547 TBL393547 TLH393547 TVD393547 UEZ393547 UOV393547 UYR393547 VIN393547 VSJ393547 WCF393547 WMB393547 WVX393547 P459083 JL459083 TH459083 ADD459083 AMZ459083 AWV459083 BGR459083 BQN459083 CAJ459083 CKF459083 CUB459083 DDX459083 DNT459083 DXP459083 EHL459083 ERH459083 FBD459083 FKZ459083 FUV459083 GER459083 GON459083 GYJ459083 HIF459083 HSB459083 IBX459083 ILT459083 IVP459083 JFL459083 JPH459083 JZD459083 KIZ459083 KSV459083 LCR459083 LMN459083 LWJ459083 MGF459083 MQB459083 MZX459083 NJT459083 NTP459083 ODL459083 ONH459083 OXD459083 PGZ459083 PQV459083 QAR459083 QKN459083 QUJ459083 REF459083 ROB459083 RXX459083 SHT459083 SRP459083 TBL459083 TLH459083 TVD459083 UEZ459083 UOV459083 UYR459083 VIN459083 VSJ459083 WCF459083 WMB459083 WVX459083 P524619 JL524619 TH524619 ADD524619 AMZ524619 AWV524619 BGR524619 BQN524619 CAJ524619 CKF524619 CUB524619 DDX524619 DNT524619 DXP524619 EHL524619 ERH524619 FBD524619 FKZ524619 FUV524619 GER524619 GON524619 GYJ524619 HIF524619 HSB524619 IBX524619 ILT524619 IVP524619 JFL524619 JPH524619 JZD524619 KIZ524619 KSV524619 LCR524619 LMN524619 LWJ524619 MGF524619 MQB524619 MZX524619 NJT524619 NTP524619 ODL524619 ONH524619 OXD524619 PGZ524619 PQV524619 QAR524619 QKN524619 QUJ524619 REF524619 ROB524619 RXX524619 SHT524619 SRP524619 TBL524619 TLH524619 TVD524619 UEZ524619 UOV524619 UYR524619 VIN524619 VSJ524619 WCF524619 WMB524619 WVX524619 P590155 JL590155 TH590155 ADD590155 AMZ590155 AWV590155 BGR590155 BQN590155 CAJ590155 CKF590155 CUB590155 DDX590155 DNT590155 DXP590155 EHL590155 ERH590155 FBD590155 FKZ590155 FUV590155 GER590155 GON590155 GYJ590155 HIF590155 HSB590155 IBX590155 ILT590155 IVP590155 JFL590155 JPH590155 JZD590155 KIZ590155 KSV590155 LCR590155 LMN590155 LWJ590155 MGF590155 MQB590155 MZX590155 NJT590155 NTP590155 ODL590155 ONH590155 OXD590155 PGZ590155 PQV590155 QAR590155 QKN590155 QUJ590155 REF590155 ROB590155 RXX590155 SHT590155 SRP590155 TBL590155 TLH590155 TVD590155 UEZ590155 UOV590155 UYR590155 VIN590155 VSJ590155 WCF590155 WMB590155 WVX590155 P655691 JL655691 TH655691 ADD655691 AMZ655691 AWV655691 BGR655691 BQN655691 CAJ655691 CKF655691 CUB655691 DDX655691 DNT655691 DXP655691 EHL655691 ERH655691 FBD655691 FKZ655691 FUV655691 GER655691 GON655691 GYJ655691 HIF655691 HSB655691 IBX655691 ILT655691 IVP655691 JFL655691 JPH655691 JZD655691 KIZ655691 KSV655691 LCR655691 LMN655691 LWJ655691 MGF655691 MQB655691 MZX655691 NJT655691 NTP655691 ODL655691 ONH655691 OXD655691 PGZ655691 PQV655691 QAR655691 QKN655691 QUJ655691 REF655691 ROB655691 RXX655691 SHT655691 SRP655691 TBL655691 TLH655691 TVD655691 UEZ655691 UOV655691 UYR655691 VIN655691 VSJ655691 WCF655691 WMB655691 WVX655691 P721227 JL721227 TH721227 ADD721227 AMZ721227 AWV721227 BGR721227 BQN721227 CAJ721227 CKF721227 CUB721227 DDX721227 DNT721227 DXP721227 EHL721227 ERH721227 FBD721227 FKZ721227 FUV721227 GER721227 GON721227 GYJ721227 HIF721227 HSB721227 IBX721227 ILT721227 IVP721227 JFL721227 JPH721227 JZD721227 KIZ721227 KSV721227 LCR721227 LMN721227 LWJ721227 MGF721227 MQB721227 MZX721227 NJT721227 NTP721227 ODL721227 ONH721227 OXD721227 PGZ721227 PQV721227 QAR721227 QKN721227 QUJ721227 REF721227 ROB721227 RXX721227 SHT721227 SRP721227 TBL721227 TLH721227 TVD721227 UEZ721227 UOV721227 UYR721227 VIN721227 VSJ721227 WCF721227 WMB721227 WVX721227 P786763 JL786763 TH786763 ADD786763 AMZ786763 AWV786763 BGR786763 BQN786763 CAJ786763 CKF786763 CUB786763 DDX786763 DNT786763 DXP786763 EHL786763 ERH786763 FBD786763 FKZ786763 FUV786763 GER786763 GON786763 GYJ786763 HIF786763 HSB786763 IBX786763 ILT786763 IVP786763 JFL786763 JPH786763 JZD786763 KIZ786763 KSV786763 LCR786763 LMN786763 LWJ786763 MGF786763 MQB786763 MZX786763 NJT786763 NTP786763 ODL786763 ONH786763 OXD786763 PGZ786763 PQV786763 QAR786763 QKN786763 QUJ786763 REF786763 ROB786763 RXX786763 SHT786763 SRP786763 TBL786763 TLH786763 TVD786763 UEZ786763 UOV786763 UYR786763 VIN786763 VSJ786763 WCF786763 WMB786763 WVX786763 P852299 JL852299 TH852299 ADD852299 AMZ852299 AWV852299 BGR852299 BQN852299 CAJ852299 CKF852299 CUB852299 DDX852299 DNT852299 DXP852299 EHL852299 ERH852299 FBD852299 FKZ852299 FUV852299 GER852299 GON852299 GYJ852299 HIF852299 HSB852299 IBX852299 ILT852299 IVP852299 JFL852299 JPH852299 JZD852299 KIZ852299 KSV852299 LCR852299 LMN852299 LWJ852299 MGF852299 MQB852299 MZX852299 NJT852299 NTP852299 ODL852299 ONH852299 OXD852299 PGZ852299 PQV852299 QAR852299 QKN852299 QUJ852299 REF852299 ROB852299 RXX852299 SHT852299 SRP852299 TBL852299 TLH852299 TVD852299 UEZ852299 UOV852299 UYR852299 VIN852299 VSJ852299 WCF852299 WMB852299 WVX852299 P917835 JL917835 TH917835 ADD917835 AMZ917835 AWV917835 BGR917835 BQN917835 CAJ917835 CKF917835 CUB917835 DDX917835 DNT917835 DXP917835 EHL917835 ERH917835 FBD917835 FKZ917835 FUV917835 GER917835 GON917835 GYJ917835 HIF917835 HSB917835 IBX917835 ILT917835 IVP917835 JFL917835 JPH917835 JZD917835 KIZ917835 KSV917835 LCR917835 LMN917835 LWJ917835 MGF917835 MQB917835 MZX917835 NJT917835 NTP917835 ODL917835 ONH917835 OXD917835 PGZ917835 PQV917835 QAR917835 QKN917835 QUJ917835 REF917835 ROB917835 RXX917835 SHT917835 SRP917835 TBL917835 TLH917835 TVD917835 UEZ917835 UOV917835 UYR917835 VIN917835 VSJ917835 WCF917835 WMB917835 WVX917835 P983371 JL983371 TH983371 ADD983371 AMZ983371 AWV983371 BGR983371 BQN983371 CAJ983371 CKF983371 CUB983371 DDX983371 DNT983371 DXP983371 EHL983371 ERH983371 FBD983371 FKZ983371 FUV983371 GER983371 GON983371 GYJ983371 HIF983371 HSB983371 IBX983371 ILT983371 IVP983371 JFL983371 JPH983371 JZD983371 KIZ983371 KSV983371 LCR983371 LMN983371 LWJ983371 MGF983371 MQB983371 MZX983371 NJT983371 NTP983371 ODL983371 ONH983371 OXD983371 PGZ983371 PQV983371 QAR983371 QKN983371 QUJ983371 REF983371 ROB983371 RXX983371 SHT983371 SRP983371 TBL983371 TLH983371 TVD983371 UEZ983371 UOV983371 UYR983371 VIN983371 VSJ983371 WCF983371 WMB983371 WVX983371 P46 JL46 TH46 ADD46 AMZ46 AWV46 BGR46 BQN46 CAJ46 CKF46 CUB46 DDX46 DNT46 DXP46 EHL46 ERH46 FBD46 FKZ46 FUV46 GER46 GON46 GYJ46 HIF46 HSB46 IBX46 ILT46 IVP46 JFL46 JPH46 JZD46 KIZ46 KSV46 LCR46 LMN46 LWJ46 MGF46 MQB46 MZX46 NJT46 NTP46 ODL46 ONH46 OXD46 PGZ46 PQV46 QAR46 QKN46 QUJ46 REF46 ROB46 RXX46 SHT46 SRP46 TBL46 TLH46 TVD46 UEZ46 UOV46 UYR46 VIN46 VSJ46 WCF46 WMB46 WVX46 P65872 JL65872 TH65872 ADD65872 AMZ65872 AWV65872 BGR65872 BQN65872 CAJ65872 CKF65872 CUB65872 DDX65872 DNT65872 DXP65872 EHL65872 ERH65872 FBD65872 FKZ65872 FUV65872 GER65872 GON65872 GYJ65872 HIF65872 HSB65872 IBX65872 ILT65872 IVP65872 JFL65872 JPH65872 JZD65872 KIZ65872 KSV65872 LCR65872 LMN65872 LWJ65872 MGF65872 MQB65872 MZX65872 NJT65872 NTP65872 ODL65872 ONH65872 OXD65872 PGZ65872 PQV65872 QAR65872 QKN65872 QUJ65872 REF65872 ROB65872 RXX65872 SHT65872 SRP65872 TBL65872 TLH65872 TVD65872 UEZ65872 UOV65872 UYR65872 VIN65872 VSJ65872 WCF65872 WMB65872 WVX65872 P131408 JL131408 TH131408 ADD131408 AMZ131408 AWV131408 BGR131408 BQN131408 CAJ131408 CKF131408 CUB131408 DDX131408 DNT131408 DXP131408 EHL131408 ERH131408 FBD131408 FKZ131408 FUV131408 GER131408 GON131408 GYJ131408 HIF131408 HSB131408 IBX131408 ILT131408 IVP131408 JFL131408 JPH131408 JZD131408 KIZ131408 KSV131408 LCR131408 LMN131408 LWJ131408 MGF131408 MQB131408 MZX131408 NJT131408 NTP131408 ODL131408 ONH131408 OXD131408 PGZ131408 PQV131408 QAR131408 QKN131408 QUJ131408 REF131408 ROB131408 RXX131408 SHT131408 SRP131408 TBL131408 TLH131408 TVD131408 UEZ131408 UOV131408 UYR131408 VIN131408 VSJ131408 WCF131408 WMB131408 WVX131408 P196944 JL196944 TH196944 ADD196944 AMZ196944 AWV196944 BGR196944 BQN196944 CAJ196944 CKF196944 CUB196944 DDX196944 DNT196944 DXP196944 EHL196944 ERH196944 FBD196944 FKZ196944 FUV196944 GER196944 GON196944 GYJ196944 HIF196944 HSB196944 IBX196944 ILT196944 IVP196944 JFL196944 JPH196944 JZD196944 KIZ196944 KSV196944 LCR196944 LMN196944 LWJ196944 MGF196944 MQB196944 MZX196944 NJT196944 NTP196944 ODL196944 ONH196944 OXD196944 PGZ196944 PQV196944 QAR196944 QKN196944 QUJ196944 REF196944 ROB196944 RXX196944 SHT196944 SRP196944 TBL196944 TLH196944 TVD196944 UEZ196944 UOV196944 UYR196944 VIN196944 VSJ196944 WCF196944 WMB196944 WVX196944 P262480 JL262480 TH262480 ADD262480 AMZ262480 AWV262480 BGR262480 BQN262480 CAJ262480 CKF262480 CUB262480 DDX262480 DNT262480 DXP262480 EHL262480 ERH262480 FBD262480 FKZ262480 FUV262480 GER262480 GON262480 GYJ262480 HIF262480 HSB262480 IBX262480 ILT262480 IVP262480 JFL262480 JPH262480 JZD262480 KIZ262480 KSV262480 LCR262480 LMN262480 LWJ262480 MGF262480 MQB262480 MZX262480 NJT262480 NTP262480 ODL262480 ONH262480 OXD262480 PGZ262480 PQV262480 QAR262480 QKN262480 QUJ262480 REF262480 ROB262480 RXX262480 SHT262480 SRP262480 TBL262480 TLH262480 TVD262480 UEZ262480 UOV262480 UYR262480 VIN262480 VSJ262480 WCF262480 WMB262480 WVX262480 P328016 JL328016 TH328016 ADD328016 AMZ328016 AWV328016 BGR328016 BQN328016 CAJ328016 CKF328016 CUB328016 DDX328016 DNT328016 DXP328016 EHL328016 ERH328016 FBD328016 FKZ328016 FUV328016 GER328016 GON328016 GYJ328016 HIF328016 HSB328016 IBX328016 ILT328016 IVP328016 JFL328016 JPH328016 JZD328016 KIZ328016 KSV328016 LCR328016 LMN328016 LWJ328016 MGF328016 MQB328016 MZX328016 NJT328016 NTP328016 ODL328016 ONH328016 OXD328016 PGZ328016 PQV328016 QAR328016 QKN328016 QUJ328016 REF328016 ROB328016 RXX328016 SHT328016 SRP328016 TBL328016 TLH328016 TVD328016 UEZ328016 UOV328016 UYR328016 VIN328016 VSJ328016 WCF328016 WMB328016 WVX328016 P393552 JL393552 TH393552 ADD393552 AMZ393552 AWV393552 BGR393552 BQN393552 CAJ393552 CKF393552 CUB393552 DDX393552 DNT393552 DXP393552 EHL393552 ERH393552 FBD393552 FKZ393552 FUV393552 GER393552 GON393552 GYJ393552 HIF393552 HSB393552 IBX393552 ILT393552 IVP393552 JFL393552 JPH393552 JZD393552 KIZ393552 KSV393552 LCR393552 LMN393552 LWJ393552 MGF393552 MQB393552 MZX393552 NJT393552 NTP393552 ODL393552 ONH393552 OXD393552 PGZ393552 PQV393552 QAR393552 QKN393552 QUJ393552 REF393552 ROB393552 RXX393552 SHT393552 SRP393552 TBL393552 TLH393552 TVD393552 UEZ393552 UOV393552 UYR393552 VIN393552 VSJ393552 WCF393552 WMB393552 WVX393552 P459088 JL459088 TH459088 ADD459088 AMZ459088 AWV459088 BGR459088 BQN459088 CAJ459088 CKF459088 CUB459088 DDX459088 DNT459088 DXP459088 EHL459088 ERH459088 FBD459088 FKZ459088 FUV459088 GER459088 GON459088 GYJ459088 HIF459088 HSB459088 IBX459088 ILT459088 IVP459088 JFL459088 JPH459088 JZD459088 KIZ459088 KSV459088 LCR459088 LMN459088 LWJ459088 MGF459088 MQB459088 MZX459088 NJT459088 NTP459088 ODL459088 ONH459088 OXD459088 PGZ459088 PQV459088 QAR459088 QKN459088 QUJ459088 REF459088 ROB459088 RXX459088 SHT459088 SRP459088 TBL459088 TLH459088 TVD459088 UEZ459088 UOV459088 UYR459088 VIN459088 VSJ459088 WCF459088 WMB459088 WVX459088 P524624 JL524624 TH524624 ADD524624 AMZ524624 AWV524624 BGR524624 BQN524624 CAJ524624 CKF524624 CUB524624 DDX524624 DNT524624 DXP524624 EHL524624 ERH524624 FBD524624 FKZ524624 FUV524624 GER524624 GON524624 GYJ524624 HIF524624 HSB524624 IBX524624 ILT524624 IVP524624 JFL524624 JPH524624 JZD524624 KIZ524624 KSV524624 LCR524624 LMN524624 LWJ524624 MGF524624 MQB524624 MZX524624 NJT524624 NTP524624 ODL524624 ONH524624 OXD524624 PGZ524624 PQV524624 QAR524624 QKN524624 QUJ524624 REF524624 ROB524624 RXX524624 SHT524624 SRP524624 TBL524624 TLH524624 TVD524624 UEZ524624 UOV524624 UYR524624 VIN524624 VSJ524624 WCF524624 WMB524624 WVX524624 P590160 JL590160 TH590160 ADD590160 AMZ590160 AWV590160 BGR590160 BQN590160 CAJ590160 CKF590160 CUB590160 DDX590160 DNT590160 DXP590160 EHL590160 ERH590160 FBD590160 FKZ590160 FUV590160 GER590160 GON590160 GYJ590160 HIF590160 HSB590160 IBX590160 ILT590160 IVP590160 JFL590160 JPH590160 JZD590160 KIZ590160 KSV590160 LCR590160 LMN590160 LWJ590160 MGF590160 MQB590160 MZX590160 NJT590160 NTP590160 ODL590160 ONH590160 OXD590160 PGZ590160 PQV590160 QAR590160 QKN590160 QUJ590160 REF590160 ROB590160 RXX590160 SHT590160 SRP590160 TBL590160 TLH590160 TVD590160 UEZ590160 UOV590160 UYR590160 VIN590160 VSJ590160 WCF590160 WMB590160 WVX590160 P655696 JL655696 TH655696 ADD655696 AMZ655696 AWV655696 BGR655696 BQN655696 CAJ655696 CKF655696 CUB655696 DDX655696 DNT655696 DXP655696 EHL655696 ERH655696 FBD655696 FKZ655696 FUV655696 GER655696 GON655696 GYJ655696 HIF655696 HSB655696 IBX655696 ILT655696 IVP655696 JFL655696 JPH655696 JZD655696 KIZ655696 KSV655696 LCR655696 LMN655696 LWJ655696 MGF655696 MQB655696 MZX655696 NJT655696 NTP655696 ODL655696 ONH655696 OXD655696 PGZ655696 PQV655696 QAR655696 QKN655696 QUJ655696 REF655696 ROB655696 RXX655696 SHT655696 SRP655696 TBL655696 TLH655696 TVD655696 UEZ655696 UOV655696 UYR655696 VIN655696 VSJ655696 WCF655696 WMB655696 WVX655696 P721232 JL721232 TH721232 ADD721232 AMZ721232 AWV721232 BGR721232 BQN721232 CAJ721232 CKF721232 CUB721232 DDX721232 DNT721232 DXP721232 EHL721232 ERH721232 FBD721232 FKZ721232 FUV721232 GER721232 GON721232 GYJ721232 HIF721232 HSB721232 IBX721232 ILT721232 IVP721232 JFL721232 JPH721232 JZD721232 KIZ721232 KSV721232 LCR721232 LMN721232 LWJ721232 MGF721232 MQB721232 MZX721232 NJT721232 NTP721232 ODL721232 ONH721232 OXD721232 PGZ721232 PQV721232 QAR721232 QKN721232 QUJ721232 REF721232 ROB721232 RXX721232 SHT721232 SRP721232 TBL721232 TLH721232 TVD721232 UEZ721232 UOV721232 UYR721232 VIN721232 VSJ721232 WCF721232 WMB721232 WVX721232 P786768 JL786768 TH786768 ADD786768 AMZ786768 AWV786768 BGR786768 BQN786768 CAJ786768 CKF786768 CUB786768 DDX786768 DNT786768 DXP786768 EHL786768 ERH786768 FBD786768 FKZ786768 FUV786768 GER786768 GON786768 GYJ786768 HIF786768 HSB786768 IBX786768 ILT786768 IVP786768 JFL786768 JPH786768 JZD786768 KIZ786768 KSV786768 LCR786768 LMN786768 LWJ786768 MGF786768 MQB786768 MZX786768 NJT786768 NTP786768 ODL786768 ONH786768 OXD786768 PGZ786768 PQV786768 QAR786768 QKN786768 QUJ786768 REF786768 ROB786768 RXX786768 SHT786768 SRP786768 TBL786768 TLH786768 TVD786768 UEZ786768 UOV786768 UYR786768 VIN786768 VSJ786768 WCF786768 WMB786768 WVX786768 P852304 JL852304 TH852304 ADD852304 AMZ852304 AWV852304 BGR852304 BQN852304 CAJ852304 CKF852304 CUB852304 DDX852304 DNT852304 DXP852304 EHL852304 ERH852304 FBD852304 FKZ852304 FUV852304 GER852304 GON852304 GYJ852304 HIF852304 HSB852304 IBX852304 ILT852304 IVP852304 JFL852304 JPH852304 JZD852304 KIZ852304 KSV852304 LCR852304 LMN852304 LWJ852304 MGF852304 MQB852304 MZX852304 NJT852304 NTP852304 ODL852304 ONH852304 OXD852304 PGZ852304 PQV852304 QAR852304 QKN852304 QUJ852304 REF852304 ROB852304 RXX852304 SHT852304 SRP852304 TBL852304 TLH852304 TVD852304 UEZ852304 UOV852304 UYR852304 VIN852304 VSJ852304 WCF852304 WMB852304 WVX852304 P917840 JL917840 TH917840 ADD917840 AMZ917840 AWV917840 BGR917840 BQN917840 CAJ917840 CKF917840 CUB917840 DDX917840 DNT917840 DXP917840 EHL917840 ERH917840 FBD917840 FKZ917840 FUV917840 GER917840 GON917840 GYJ917840 HIF917840 HSB917840 IBX917840 ILT917840 IVP917840 JFL917840 JPH917840 JZD917840 KIZ917840 KSV917840 LCR917840 LMN917840 LWJ917840 MGF917840 MQB917840 MZX917840 NJT917840 NTP917840 ODL917840 ONH917840 OXD917840 PGZ917840 PQV917840 QAR917840 QKN917840 QUJ917840 REF917840 ROB917840 RXX917840 SHT917840 SRP917840 TBL917840 TLH917840 TVD917840 UEZ917840 UOV917840 UYR917840 VIN917840 VSJ917840 WCF917840 WMB917840 WVX917840 P983376 JL983376 TH983376 ADD983376 AMZ983376 AWV983376 BGR983376 BQN983376 CAJ983376 CKF983376 CUB983376 DDX983376 DNT983376 DXP983376 EHL983376 ERH983376 FBD983376 FKZ983376 FUV983376 GER983376 GON983376 GYJ983376 HIF983376 HSB983376 IBX983376 ILT983376 IVP983376 JFL983376 JPH983376 JZD983376 KIZ983376 KSV983376 LCR983376 LMN983376 LWJ983376 MGF983376 MQB983376 MZX983376 NJT983376 NTP983376 ODL983376 ONH983376 OXD983376 PGZ983376 PQV983376 QAR983376 QKN983376 QUJ983376 REF983376 ROB983376 RXX983376 SHT983376 SRP983376 TBL983376 TLH983376 TVD983376 UEZ983376 UOV983376 UYR983376 VIN983376 VSJ983376 WCF983376 WMB983376 WVX983376 P51 JL51 TH51 ADD51 AMZ51 AWV51 BGR51 BQN51 CAJ51 CKF51 CUB51 DDX51 DNT51 DXP51 EHL51 ERH51 FBD51 FKZ51 FUV51 GER51 GON51 GYJ51 HIF51 HSB51 IBX51 ILT51 IVP51 JFL51 JPH51 JZD51 KIZ51 KSV51 LCR51 LMN51 LWJ51 MGF51 MQB51 MZX51 NJT51 NTP51 ODL51 ONH51 OXD51 PGZ51 PQV51 QAR51 QKN51 QUJ51 REF51 ROB51 RXX51 SHT51 SRP51 TBL51 TLH51 TVD51 UEZ51 UOV51 UYR51 VIN51 VSJ51 WCF51 WMB51 WVX51 P65877 JL65877 TH65877 ADD65877 AMZ65877 AWV65877 BGR65877 BQN65877 CAJ65877 CKF65877 CUB65877 DDX65877 DNT65877 DXP65877 EHL65877 ERH65877 FBD65877 FKZ65877 FUV65877 GER65877 GON65877 GYJ65877 HIF65877 HSB65877 IBX65877 ILT65877 IVP65877 JFL65877 JPH65877 JZD65877 KIZ65877 KSV65877 LCR65877 LMN65877 LWJ65877 MGF65877 MQB65877 MZX65877 NJT65877 NTP65877 ODL65877 ONH65877 OXD65877 PGZ65877 PQV65877 QAR65877 QKN65877 QUJ65877 REF65877 ROB65877 RXX65877 SHT65877 SRP65877 TBL65877 TLH65877 TVD65877 UEZ65877 UOV65877 UYR65877 VIN65877 VSJ65877 WCF65877 WMB65877 WVX65877 P131413 JL131413 TH131413 ADD131413 AMZ131413 AWV131413 BGR131413 BQN131413 CAJ131413 CKF131413 CUB131413 DDX131413 DNT131413 DXP131413 EHL131413 ERH131413 FBD131413 FKZ131413 FUV131413 GER131413 GON131413 GYJ131413 HIF131413 HSB131413 IBX131413 ILT131413 IVP131413 JFL131413 JPH131413 JZD131413 KIZ131413 KSV131413 LCR131413 LMN131413 LWJ131413 MGF131413 MQB131413 MZX131413 NJT131413 NTP131413 ODL131413 ONH131413 OXD131413 PGZ131413 PQV131413 QAR131413 QKN131413 QUJ131413 REF131413 ROB131413 RXX131413 SHT131413 SRP131413 TBL131413 TLH131413 TVD131413 UEZ131413 UOV131413 UYR131413 VIN131413 VSJ131413 WCF131413 WMB131413 WVX131413 P196949 JL196949 TH196949 ADD196949 AMZ196949 AWV196949 BGR196949 BQN196949 CAJ196949 CKF196949 CUB196949 DDX196949 DNT196949 DXP196949 EHL196949 ERH196949 FBD196949 FKZ196949 FUV196949 GER196949 GON196949 GYJ196949 HIF196949 HSB196949 IBX196949 ILT196949 IVP196949 JFL196949 JPH196949 JZD196949 KIZ196949 KSV196949 LCR196949 LMN196949 LWJ196949 MGF196949 MQB196949 MZX196949 NJT196949 NTP196949 ODL196949 ONH196949 OXD196949 PGZ196949 PQV196949 QAR196949 QKN196949 QUJ196949 REF196949 ROB196949 RXX196949 SHT196949 SRP196949 TBL196949 TLH196949 TVD196949 UEZ196949 UOV196949 UYR196949 VIN196949 VSJ196949 WCF196949 WMB196949 WVX196949 P262485 JL262485 TH262485 ADD262485 AMZ262485 AWV262485 BGR262485 BQN262485 CAJ262485 CKF262485 CUB262485 DDX262485 DNT262485 DXP262485 EHL262485 ERH262485 FBD262485 FKZ262485 FUV262485 GER262485 GON262485 GYJ262485 HIF262485 HSB262485 IBX262485 ILT262485 IVP262485 JFL262485 JPH262485 JZD262485 KIZ262485 KSV262485 LCR262485 LMN262485 LWJ262485 MGF262485 MQB262485 MZX262485 NJT262485 NTP262485 ODL262485 ONH262485 OXD262485 PGZ262485 PQV262485 QAR262485 QKN262485 QUJ262485 REF262485 ROB262485 RXX262485 SHT262485 SRP262485 TBL262485 TLH262485 TVD262485 UEZ262485 UOV262485 UYR262485 VIN262485 VSJ262485 WCF262485 WMB262485 WVX262485 P328021 JL328021 TH328021 ADD328021 AMZ328021 AWV328021 BGR328021 BQN328021 CAJ328021 CKF328021 CUB328021 DDX328021 DNT328021 DXP328021 EHL328021 ERH328021 FBD328021 FKZ328021 FUV328021 GER328021 GON328021 GYJ328021 HIF328021 HSB328021 IBX328021 ILT328021 IVP328021 JFL328021 JPH328021 JZD328021 KIZ328021 KSV328021 LCR328021 LMN328021 LWJ328021 MGF328021 MQB328021 MZX328021 NJT328021 NTP328021 ODL328021 ONH328021 OXD328021 PGZ328021 PQV328021 QAR328021 QKN328021 QUJ328021 REF328021 ROB328021 RXX328021 SHT328021 SRP328021 TBL328021 TLH328021 TVD328021 UEZ328021 UOV328021 UYR328021 VIN328021 VSJ328021 WCF328021 WMB328021 WVX328021 P393557 JL393557 TH393557 ADD393557 AMZ393557 AWV393557 BGR393557 BQN393557 CAJ393557 CKF393557 CUB393557 DDX393557 DNT393557 DXP393557 EHL393557 ERH393557 FBD393557 FKZ393557 FUV393557 GER393557 GON393557 GYJ393557 HIF393557 HSB393557 IBX393557 ILT393557 IVP393557 JFL393557 JPH393557 JZD393557 KIZ393557 KSV393557 LCR393557 LMN393557 LWJ393557 MGF393557 MQB393557 MZX393557 NJT393557 NTP393557 ODL393557 ONH393557 OXD393557 PGZ393557 PQV393557 QAR393557 QKN393557 QUJ393557 REF393557 ROB393557 RXX393557 SHT393557 SRP393557 TBL393557 TLH393557 TVD393557 UEZ393557 UOV393557 UYR393557 VIN393557 VSJ393557 WCF393557 WMB393557 WVX393557 P459093 JL459093 TH459093 ADD459093 AMZ459093 AWV459093 BGR459093 BQN459093 CAJ459093 CKF459093 CUB459093 DDX459093 DNT459093 DXP459093 EHL459093 ERH459093 FBD459093 FKZ459093 FUV459093 GER459093 GON459093 GYJ459093 HIF459093 HSB459093 IBX459093 ILT459093 IVP459093 JFL459093 JPH459093 JZD459093 KIZ459093 KSV459093 LCR459093 LMN459093 LWJ459093 MGF459093 MQB459093 MZX459093 NJT459093 NTP459093 ODL459093 ONH459093 OXD459093 PGZ459093 PQV459093 QAR459093 QKN459093 QUJ459093 REF459093 ROB459093 RXX459093 SHT459093 SRP459093 TBL459093 TLH459093 TVD459093 UEZ459093 UOV459093 UYR459093 VIN459093 VSJ459093 WCF459093 WMB459093 WVX459093 P524629 JL524629 TH524629 ADD524629 AMZ524629 AWV524629 BGR524629 BQN524629 CAJ524629 CKF524629 CUB524629 DDX524629 DNT524629 DXP524629 EHL524629 ERH524629 FBD524629 FKZ524629 FUV524629 GER524629 GON524629 GYJ524629 HIF524629 HSB524629 IBX524629 ILT524629 IVP524629 JFL524629 JPH524629 JZD524629 KIZ524629 KSV524629 LCR524629 LMN524629 LWJ524629 MGF524629 MQB524629 MZX524629 NJT524629 NTP524629 ODL524629 ONH524629 OXD524629 PGZ524629 PQV524629 QAR524629 QKN524629 QUJ524629 REF524629 ROB524629 RXX524629 SHT524629 SRP524629 TBL524629 TLH524629 TVD524629 UEZ524629 UOV524629 UYR524629 VIN524629 VSJ524629 WCF524629 WMB524629 WVX524629 P590165 JL590165 TH590165 ADD590165 AMZ590165 AWV590165 BGR590165 BQN590165 CAJ590165 CKF590165 CUB590165 DDX590165 DNT590165 DXP590165 EHL590165 ERH590165 FBD590165 FKZ590165 FUV590165 GER590165 GON590165 GYJ590165 HIF590165 HSB590165 IBX590165 ILT590165 IVP590165 JFL590165 JPH590165 JZD590165 KIZ590165 KSV590165 LCR590165 LMN590165 LWJ590165 MGF590165 MQB590165 MZX590165 NJT590165 NTP590165 ODL590165 ONH590165 OXD590165 PGZ590165 PQV590165 QAR590165 QKN590165 QUJ590165 REF590165 ROB590165 RXX590165 SHT590165 SRP590165 TBL590165 TLH590165 TVD590165 UEZ590165 UOV590165 UYR590165 VIN590165 VSJ590165 WCF590165 WMB590165 WVX590165 P655701 JL655701 TH655701 ADD655701 AMZ655701 AWV655701 BGR655701 BQN655701 CAJ655701 CKF655701 CUB655701 DDX655701 DNT655701 DXP655701 EHL655701 ERH655701 FBD655701 FKZ655701 FUV655701 GER655701 GON655701 GYJ655701 HIF655701 HSB655701 IBX655701 ILT655701 IVP655701 JFL655701 JPH655701 JZD655701 KIZ655701 KSV655701 LCR655701 LMN655701 LWJ655701 MGF655701 MQB655701 MZX655701 NJT655701 NTP655701 ODL655701 ONH655701 OXD655701 PGZ655701 PQV655701 QAR655701 QKN655701 QUJ655701 REF655701 ROB655701 RXX655701 SHT655701 SRP655701 TBL655701 TLH655701 TVD655701 UEZ655701 UOV655701 UYR655701 VIN655701 VSJ655701 WCF655701 WMB655701 WVX655701 P721237 JL721237 TH721237 ADD721237 AMZ721237 AWV721237 BGR721237 BQN721237 CAJ721237 CKF721237 CUB721237 DDX721237 DNT721237 DXP721237 EHL721237 ERH721237 FBD721237 FKZ721237 FUV721237 GER721237 GON721237 GYJ721237 HIF721237 HSB721237 IBX721237 ILT721237 IVP721237 JFL721237 JPH721237 JZD721237 KIZ721237 KSV721237 LCR721237 LMN721237 LWJ721237 MGF721237 MQB721237 MZX721237 NJT721237 NTP721237 ODL721237 ONH721237 OXD721237 PGZ721237 PQV721237 QAR721237 QKN721237 QUJ721237 REF721237 ROB721237 RXX721237 SHT721237 SRP721237 TBL721237 TLH721237 TVD721237 UEZ721237 UOV721237 UYR721237 VIN721237 VSJ721237 WCF721237 WMB721237 WVX721237 P786773 JL786773 TH786773 ADD786773 AMZ786773 AWV786773 BGR786773 BQN786773 CAJ786773 CKF786773 CUB786773 DDX786773 DNT786773 DXP786773 EHL786773 ERH786773 FBD786773 FKZ786773 FUV786773 GER786773 GON786773 GYJ786773 HIF786773 HSB786773 IBX786773 ILT786773 IVP786773 JFL786773 JPH786773 JZD786773 KIZ786773 KSV786773 LCR786773 LMN786773 LWJ786773 MGF786773 MQB786773 MZX786773 NJT786773 NTP786773 ODL786773 ONH786773 OXD786773 PGZ786773 PQV786773 QAR786773 QKN786773 QUJ786773 REF786773 ROB786773 RXX786773 SHT786773 SRP786773 TBL786773 TLH786773 TVD786773 UEZ786773 UOV786773 UYR786773 VIN786773 VSJ786773 WCF786773 WMB786773 WVX786773 P852309 JL852309 TH852309 ADD852309 AMZ852309 AWV852309 BGR852309 BQN852309 CAJ852309 CKF852309 CUB852309 DDX852309 DNT852309 DXP852309 EHL852309 ERH852309 FBD852309 FKZ852309 FUV852309 GER852309 GON852309 GYJ852309 HIF852309 HSB852309 IBX852309 ILT852309 IVP852309 JFL852309 JPH852309 JZD852309 KIZ852309 KSV852309 LCR852309 LMN852309 LWJ852309 MGF852309 MQB852309 MZX852309 NJT852309 NTP852309 ODL852309 ONH852309 OXD852309 PGZ852309 PQV852309 QAR852309 QKN852309 QUJ852309 REF852309 ROB852309 RXX852309 SHT852309 SRP852309 TBL852309 TLH852309 TVD852309 UEZ852309 UOV852309 UYR852309 VIN852309 VSJ852309 WCF852309 WMB852309 WVX852309 P917845 JL917845 TH917845 ADD917845 AMZ917845 AWV917845 BGR917845 BQN917845 CAJ917845 CKF917845 CUB917845 DDX917845 DNT917845 DXP917845 EHL917845 ERH917845 FBD917845 FKZ917845 FUV917845 GER917845 GON917845 GYJ917845 HIF917845 HSB917845 IBX917845 ILT917845 IVP917845 JFL917845 JPH917845 JZD917845 KIZ917845 KSV917845 LCR917845 LMN917845 LWJ917845 MGF917845 MQB917845 MZX917845 NJT917845 NTP917845 ODL917845 ONH917845 OXD917845 PGZ917845 PQV917845 QAR917845 QKN917845 QUJ917845 REF917845 ROB917845 RXX917845 SHT917845 SRP917845 TBL917845 TLH917845 TVD917845 UEZ917845 UOV917845 UYR917845 VIN917845 VSJ917845 WCF917845 WMB917845 WVX917845 P983381 JL983381 TH983381 ADD983381 AMZ983381 AWV983381 BGR983381 BQN983381 CAJ983381 CKF983381 CUB983381 DDX983381 DNT983381 DXP983381 EHL983381 ERH983381 FBD983381 FKZ983381 FUV983381 GER983381 GON983381 GYJ983381 HIF983381 HSB983381 IBX983381 ILT983381 IVP983381 JFL983381 JPH983381 JZD983381 KIZ983381 KSV983381 LCR983381 LMN983381 LWJ983381 MGF983381 MQB983381 MZX983381 NJT983381 NTP983381 ODL983381 ONH983381 OXD983381 PGZ983381 PQV983381 QAR983381 QKN983381 QUJ983381 REF983381 ROB983381 RXX983381 SHT983381 SRP983381 TBL983381 TLH983381 TVD983381 UEZ983381 UOV983381 UYR983381 VIN983381 VSJ983381 WCF983381 WMB983381 WVX983381 P55 JL55 TH55 ADD55 AMZ55 AWV55 BGR55 BQN55 CAJ55 CKF55 CUB55 DDX55 DNT55 DXP55 EHL55 ERH55 FBD55 FKZ55 FUV55 GER55 GON55 GYJ55 HIF55 HSB55 IBX55 ILT55 IVP55 JFL55 JPH55 JZD55 KIZ55 KSV55 LCR55 LMN55 LWJ55 MGF55 MQB55 MZX55 NJT55 NTP55 ODL55 ONH55 OXD55 PGZ55 PQV55 QAR55 QKN55 QUJ55 REF55 ROB55 RXX55 SHT55 SRP55 TBL55 TLH55 TVD55 UEZ55 UOV55 UYR55 VIN55 VSJ55 WCF55 WMB55 WVX55 P380 JL58:JL62 TH58:TH62 ADD58:ADD62 AMZ58:AMZ62 AWV58:AWV62 BGR58:BGR62 BQN58:BQN62 CAJ58:CAJ62 CKF58:CKF62 CUB58:CUB62 DDX58:DDX62 DNT58:DNT62 DXP58:DXP62 EHL58:EHL62 ERH58:ERH62 FBD58:FBD62 FKZ58:FKZ62 FUV58:FUV62 GER58:GER62 GON58:GON62 GYJ58:GYJ62 HIF58:HIF62 HSB58:HSB62 IBX58:IBX62 ILT58:ILT62 IVP58:IVP62 JFL58:JFL62 JPH58:JPH62 JZD58:JZD62 KIZ58:KIZ62 KSV58:KSV62 LCR58:LCR62 LMN58:LMN62 LWJ58:LWJ62 MGF58:MGF62 MQB58:MQB62 MZX58:MZX62 NJT58:NJT62 NTP58:NTP62 ODL58:ODL62 ONH58:ONH62 OXD58:OXD62 PGZ58:PGZ62 PQV58:PQV62 QAR58:QAR62 QKN58:QKN62 QUJ58:QUJ62 REF58:REF62 ROB58:ROB62 RXX58:RXX62 SHT58:SHT62 SRP58:SRP62 TBL58:TBL62 TLH58:TLH62 TVD58:TVD62 UEZ58:UEZ62 UOV58:UOV62 UYR58:UYR62 VIN58:VIN62 VSJ58:VSJ62 WCF58:WCF62 WMB58:WMB62 WVX58:WVX62 P295:P298 JL67:JL68 TH67:TH68 ADD67:ADD68 AMZ67:AMZ68 AWV67:AWV68 BGR67:BGR68 BQN67:BQN68 CAJ67:CAJ68 CKF67:CKF68 CUB67:CUB68 DDX67:DDX68 DNT67:DNT68 DXP67:DXP68 EHL67:EHL68 ERH67:ERH68 FBD67:FBD68 FKZ67:FKZ68 FUV67:FUV68 GER67:GER68 GON67:GON68 GYJ67:GYJ68 HIF67:HIF68 HSB67:HSB68 IBX67:IBX68 ILT67:ILT68 IVP67:IVP68 JFL67:JFL68 JPH67:JPH68 JZD67:JZD68 KIZ67:KIZ68 KSV67:KSV68 LCR67:LCR68 LMN67:LMN68 LWJ67:LWJ68 MGF67:MGF68 MQB67:MQB68 MZX67:MZX68 NJT67:NJT68 NTP67:NTP68 ODL67:ODL68 ONH67:ONH68 OXD67:OXD68 PGZ67:PGZ68 PQV67:PQV68 QAR67:QAR68 QKN67:QKN68 QUJ67:QUJ68 REF67:REF68 ROB67:ROB68 RXX67:RXX68 SHT67:SHT68 SRP67:SRP68 TBL67:TBL68 TLH67:TLH68 TVD67:TVD68 UEZ67:UEZ68 UOV67:UOV68 UYR67:UYR68 VIN67:VIN68 VSJ67:VSJ68 WCF67:WCF68 WMB67:WMB68 WVX67:WVX68 JL71 TH71 ADD71 AMZ71 AWV71 BGR71 BQN71 CAJ71 CKF71 CUB71 DDX71 DNT71 DXP71 EHL71 ERH71 FBD71 FKZ71 FUV71 GER71 GON71 GYJ71 HIF71 HSB71 IBX71 ILT71 IVP71 JFL71 JPH71 JZD71 KIZ71 KSV71 LCR71 LMN71 LWJ71 MGF71 MQB71 MZX71 NJT71 NTP71 ODL71 ONH71 OXD71 PGZ71 PQV71 QAR71 QKN71 QUJ71 REF71 ROB71 RXX71 SHT71 SRP71 TBL71 TLH71 TVD71 UEZ71 UOV71 UYR71 VIN71 VSJ71 WCF71 WMB71 WVX71 P71 JL74 TH74 ADD74 AMZ74 AWV74 BGR74 BQN74 CAJ74 CKF74 CUB74 DDX74 DNT74 DXP74 EHL74 ERH74 FBD74 FKZ74 FUV74 GER74 GON74 GYJ74 HIF74 HSB74 IBX74 ILT74 IVP74 JFL74 JPH74 JZD74 KIZ74 KSV74 LCR74 LMN74 LWJ74 MGF74 MQB74 MZX74 NJT74 NTP74 ODL74 ONH74 OXD74 PGZ74 PQV74 QAR74 QKN74 QUJ74 REF74 ROB74 RXX74 SHT74 SRP74 TBL74 TLH74 TVD74 UEZ74 UOV74 UYR74 VIN74 VSJ74 WCF74 WMB74 WVX74 P74 WVX77:WVX78 WMB77:WMB78 WCF77:WCF78 VSJ77:VSJ78 VIN77:VIN78 UYR77:UYR78 UOV77:UOV78 UEZ77:UEZ78 TVD77:TVD78 TLH77:TLH78 TBL77:TBL78 SRP77:SRP78 SHT77:SHT78 RXX77:RXX78 ROB77:ROB78 REF77:REF78 QUJ77:QUJ78 QKN77:QKN78 QAR77:QAR78 PQV77:PQV78 PGZ77:PGZ78 OXD77:OXD78 ONH77:ONH78 ODL77:ODL78 NTP77:NTP78 NJT77:NJT78 MZX77:MZX78 MQB77:MQB78 MGF77:MGF78 LWJ77:LWJ78 LMN77:LMN78 LCR77:LCR78 KSV77:KSV78 KIZ77:KIZ78 JZD77:JZD78 JPH77:JPH78 JFL77:JFL78 IVP77:IVP78 ILT77:ILT78 IBX77:IBX78 HSB77:HSB78 HIF77:HIF78 GYJ77:GYJ78 GON77:GON78 GER77:GER78 FUV77:FUV78 FKZ77:FKZ78 FBD77:FBD78 ERH77:ERH78 EHL77:EHL78 DXP77:DXP78 DNT77:DNT78 DDX77:DDX78 CUB77:CUB78 CKF77:CKF78 CAJ77:CAJ78 BQN77:BQN78 BGR77:BGR78 AWV77:AWV78 AMZ77:AMZ78 ADD77:ADD78 TH77:TH78 JL77:JL78 P77:P78 WVX81:WVX82 WMB81:WMB82 WCF81:WCF82 VSJ81:VSJ82 VIN81:VIN82 UYR81:UYR82 UOV81:UOV82 UEZ81:UEZ82 TVD81:TVD82 TLH81:TLH82 TBL81:TBL82 SRP81:SRP82 SHT81:SHT82 RXX81:RXX82 ROB81:ROB82 REF81:REF82 QUJ81:QUJ82 QKN81:QKN82 QAR81:QAR82 PQV81:PQV82 PGZ81:PGZ82 OXD81:OXD82 ONH81:ONH82 ODL81:ODL82 NTP81:NTP82 NJT81:NJT82 MZX81:MZX82 MQB81:MQB82 MGF81:MGF82 LWJ81:LWJ82 LMN81:LMN82 LCR81:LCR82 KSV81:KSV82 KIZ81:KIZ82 JZD81:JZD82 JPH81:JPH82 JFL81:JFL82 IVP81:IVP82 ILT81:ILT82 IBX81:IBX82 HSB81:HSB82 HIF81:HIF82 GYJ81:GYJ82 GON81:GON82 GER81:GER82 FUV81:FUV82 FKZ81:FKZ82 FBD81:FBD82 ERH81:ERH82 EHL81:EHL82 DXP81:DXP82 DNT81:DNT82 DDX81:DDX82 CUB81:CUB82 CKF81:CKF82 CAJ81:CAJ82 BQN81:BQN82 BGR81:BGR82 AWV81:AWV82 AMZ81:AMZ82 ADD81:ADD82 TH81:TH82 JL81:JL82 P81:P82 JL85 TH85 ADD85 AMZ85 AWV85 BGR85 BQN85 CAJ85 CKF85 CUB85 DDX85 DNT85 DXP85 EHL85 ERH85 FBD85 FKZ85 FUV85 GER85 GON85 GYJ85 HIF85 HSB85 IBX85 ILT85 IVP85 JFL85 JPH85 JZD85 KIZ85 KSV85 LCR85 LMN85 LWJ85 MGF85 MQB85 MZX85 NJT85 NTP85 ODL85 ONH85 OXD85 PGZ85 PQV85 QAR85 QKN85 QUJ85 REF85 ROB85 RXX85 SHT85 SRP85 TBL85 TLH85 TVD85 UEZ85 UOV85 UYR85 VIN85 VSJ85 WCF85 WMB85 WVX85 P85 WVX88:WVX89 WMB88:WMB89 WCF88:WCF89 VSJ88:VSJ89 VIN88:VIN89 UYR88:UYR89 UOV88:UOV89 UEZ88:UEZ89 TVD88:TVD89 TLH88:TLH89 TBL88:TBL89 SRP88:SRP89 SHT88:SHT89 RXX88:RXX89 ROB88:ROB89 REF88:REF89 QUJ88:QUJ89 QKN88:QKN89 QAR88:QAR89 PQV88:PQV89 PGZ88:PGZ89 OXD88:OXD89 ONH88:ONH89 ODL88:ODL89 NTP88:NTP89 NJT88:NJT89 MZX88:MZX89 MQB88:MQB89 MGF88:MGF89 LWJ88:LWJ89 LMN88:LMN89 LCR88:LCR89 KSV88:KSV89 KIZ88:KIZ89 JZD88:JZD89 JPH88:JPH89 JFL88:JFL89 IVP88:IVP89 ILT88:ILT89 IBX88:IBX89 HSB88:HSB89 HIF88:HIF89 GYJ88:GYJ89 GON88:GON89 GER88:GER89 FUV88:FUV89 FKZ88:FKZ89 FBD88:FBD89 ERH88:ERH89 EHL88:EHL89 DXP88:DXP89 DNT88:DNT89 DDX88:DDX89 CUB88:CUB89 CKF88:CKF89 CAJ88:CAJ89 BQN88:BQN89 BGR88:BGR89 AWV88:AWV89 AMZ88:AMZ89 ADD88:ADD89 TH88:TH89 JL88:JL89 P88:P89 JL92 TH92 ADD92 AMZ92 AWV92 BGR92 BQN92 CAJ92 CKF92 CUB92 DDX92 DNT92 DXP92 EHL92 ERH92 FBD92 FKZ92 FUV92 GER92 GON92 GYJ92 HIF92 HSB92 IBX92 ILT92 IVP92 JFL92 JPH92 JZD92 KIZ92 KSV92 LCR92 LMN92 LWJ92 MGF92 MQB92 MZX92 NJT92 NTP92 ODL92 ONH92 OXD92 PGZ92 PQV92 QAR92 QKN92 QUJ92 REF92 ROB92 RXX92 SHT92 SRP92 TBL92 TLH92 TVD92 UEZ92 UOV92 UYR92 VIN92 VSJ92 WCF92 WMB92 WVX92 P92 JL98 TH98 ADD98 AMZ98 AWV98 BGR98 BQN98 CAJ98 CKF98 CUB98 DDX98 DNT98 DXP98 EHL98 ERH98 FBD98 FKZ98 FUV98 GER98 GON98 GYJ98 HIF98 HSB98 IBX98 ILT98 IVP98 JFL98 JPH98 JZD98 KIZ98 KSV98 LCR98 LMN98 LWJ98 MGF98 MQB98 MZX98 NJT98 NTP98 ODL98 ONH98 OXD98 PGZ98 PQV98 QAR98 QKN98 QUJ98 REF98 ROB98 RXX98 SHT98 SRP98 TBL98 TLH98 TVD98 UEZ98 UOV98 UYR98 VIN98 VSJ98 WCF98 WMB98 WVX98 P98 JL101 TH101 ADD101 AMZ101 AWV101 BGR101 BQN101 CAJ101 CKF101 CUB101 DDX101 DNT101 DXP101 EHL101 ERH101 FBD101 FKZ101 FUV101 GER101 GON101 GYJ101 HIF101 HSB101 IBX101 ILT101 IVP101 JFL101 JPH101 JZD101 KIZ101 KSV101 LCR101 LMN101 LWJ101 MGF101 MQB101 MZX101 NJT101 NTP101 ODL101 ONH101 OXD101 PGZ101 PQV101 QAR101 QKN101 QUJ101 REF101 ROB101 RXX101 SHT101 SRP101 TBL101 TLH101 TVD101 UEZ101 UOV101 UYR101 VIN101 VSJ101 WCF101 WMB101 WVX101 P101 JL104 TH104 ADD104 AMZ104 AWV104 BGR104 BQN104 CAJ104 CKF104 CUB104 DDX104 DNT104 DXP104 EHL104 ERH104 FBD104 FKZ104 FUV104 GER104 GON104 GYJ104 HIF104 HSB104 IBX104 ILT104 IVP104 JFL104 JPH104 JZD104 KIZ104 KSV104 LCR104 LMN104 LWJ104 MGF104 MQB104 MZX104 NJT104 NTP104 ODL104 ONH104 OXD104 PGZ104 PQV104 QAR104 QKN104 QUJ104 REF104 ROB104 RXX104 SHT104 SRP104 TBL104 TLH104 TVD104 UEZ104 UOV104 UYR104 VIN104 VSJ104 WCF104 WMB104 WVX104 P104 WVX108:WVX109 WMB108:WMB109 WCF108:WCF109 VSJ108:VSJ109 VIN108:VIN109 UYR108:UYR109 UOV108:UOV109 UEZ108:UEZ109 TVD108:TVD109 TLH108:TLH109 TBL108:TBL109 SRP108:SRP109 SHT108:SHT109 RXX108:RXX109 ROB108:ROB109 REF108:REF109 QUJ108:QUJ109 QKN108:QKN109 QAR108:QAR109 PQV108:PQV109 PGZ108:PGZ109 OXD108:OXD109 ONH108:ONH109 ODL108:ODL109 NTP108:NTP109 NJT108:NJT109 MZX108:MZX109 MQB108:MQB109 MGF108:MGF109 LWJ108:LWJ109 LMN108:LMN109 LCR108:LCR109 KSV108:KSV109 KIZ108:KIZ109 JZD108:JZD109 JPH108:JPH109 JFL108:JFL109 IVP108:IVP109 ILT108:ILT109 IBX108:IBX109 HSB108:HSB109 HIF108:HIF109 GYJ108:GYJ109 GON108:GON109 GER108:GER109 FUV108:FUV109 FKZ108:FKZ109 FBD108:FBD109 ERH108:ERH109 EHL108:EHL109 DXP108:DXP109 DNT108:DNT109 DDX108:DDX109 CUB108:CUB109 CKF108:CKF109 CAJ108:CAJ109 BQN108:BQN109 BGR108:BGR109 AWV108:AWV109 AMZ108:AMZ109 ADD108:ADD109 TH108:TH109 JL108:JL109 P108:P109 JL112 TH112 ADD112 AMZ112 AWV112 BGR112 BQN112 CAJ112 CKF112 CUB112 DDX112 DNT112 DXP112 EHL112 ERH112 FBD112 FKZ112 FUV112 GER112 GON112 GYJ112 HIF112 HSB112 IBX112 ILT112 IVP112 JFL112 JPH112 JZD112 KIZ112 KSV112 LCR112 LMN112 LWJ112 MGF112 MQB112 MZX112 NJT112 NTP112 ODL112 ONH112 OXD112 PGZ112 PQV112 QAR112 QKN112 QUJ112 REF112 ROB112 RXX112 SHT112 SRP112 TBL112 TLH112 TVD112 UEZ112 UOV112 UYR112 VIN112 VSJ112 WCF112 WMB112 WVX112 P112 JL115 TH115 ADD115 AMZ115 AWV115 BGR115 BQN115 CAJ115 CKF115 CUB115 DDX115 DNT115 DXP115 EHL115 ERH115 FBD115 FKZ115 FUV115 GER115 GON115 GYJ115 HIF115 HSB115 IBX115 ILT115 IVP115 JFL115 JPH115 JZD115 KIZ115 KSV115 LCR115 LMN115 LWJ115 MGF115 MQB115 MZX115 NJT115 NTP115 ODL115 ONH115 OXD115 PGZ115 PQV115 QAR115 QKN115 QUJ115 REF115 ROB115 RXX115 SHT115 SRP115 TBL115 TLH115 TVD115 UEZ115 UOV115 UYR115 VIN115 VSJ115 WCF115 WMB115 WVX115 P115 WVX118:WVX123 WMB118:WMB123 WCF118:WCF123 VSJ118:VSJ123 VIN118:VIN123 UYR118:UYR123 UOV118:UOV123 UEZ118:UEZ123 TVD118:TVD123 TLH118:TLH123 TBL118:TBL123 SRP118:SRP123 SHT118:SHT123 RXX118:RXX123 ROB118:ROB123 REF118:REF123 QUJ118:QUJ123 QKN118:QKN123 QAR118:QAR123 PQV118:PQV123 PGZ118:PGZ123 OXD118:OXD123 ONH118:ONH123 ODL118:ODL123 NTP118:NTP123 NJT118:NJT123 MZX118:MZX123 MQB118:MQB123 MGF118:MGF123 LWJ118:LWJ123 LMN118:LMN123 LCR118:LCR123 KSV118:KSV123 KIZ118:KIZ123 JZD118:JZD123 JPH118:JPH123 JFL118:JFL123 IVP118:IVP123 ILT118:ILT123 IBX118:IBX123 HSB118:HSB123 HIF118:HIF123 GYJ118:GYJ123 GON118:GON123 GER118:GER123 FUV118:FUV123 FKZ118:FKZ123 FBD118:FBD123 ERH118:ERH123 EHL118:EHL123 DXP118:DXP123 DNT118:DNT123 DDX118:DDX123 CUB118:CUB123 CKF118:CKF123 CAJ118:CAJ123 BQN118:BQN123 BGR118:BGR123 AWV118:AWV123 AMZ118:AMZ123 ADD118:ADD123 TH118:TH123 JL118:JL123 JL232:JL237 P123 P130 P118:P120 JL126:JL130 TH126:TH130 ADD126:ADD130 AMZ126:AMZ130 AWV126:AWV130 BGR126:BGR130 BQN126:BQN130 CAJ126:CAJ130 CKF126:CKF130 CUB126:CUB130 DDX126:DDX130 DNT126:DNT130 DXP126:DXP130 EHL126:EHL130 ERH126:ERH130 FBD126:FBD130 FKZ126:FKZ130 FUV126:FUV130 GER126:GER130 GON126:GON130 GYJ126:GYJ130 HIF126:HIF130 HSB126:HSB130 IBX126:IBX130 ILT126:ILT130 IVP126:IVP130 JFL126:JFL130 JPH126:JPH130 JZD126:JZD130 KIZ126:KIZ130 KSV126:KSV130 LCR126:LCR130 LMN126:LMN130 LWJ126:LWJ130 MGF126:MGF130 MQB126:MQB130 MZX126:MZX130 NJT126:NJT130 NTP126:NTP130 ODL126:ODL130 ONH126:ONH130 OXD126:OXD130 PGZ126:PGZ130 PQV126:PQV130 QAR126:QAR130 QKN126:QKN130 QUJ126:QUJ130 REF126:REF130 ROB126:ROB130 RXX126:RXX130 SHT126:SHT130 SRP126:SRP130 TBL126:TBL130 TLH126:TLH130 TVD126:TVD130 UEZ126:UEZ130 UOV126:UOV130 UYR126:UYR130 VIN126:VIN130 VSJ126:VSJ130 WCF126:WCF130 WMB126:WMB130 WVX126:WVX130 JL134 TH134 ADD134 AMZ134 AWV134 BGR134 BQN134 CAJ134 CKF134 CUB134 DDX134 DNT134 DXP134 EHL134 ERH134 FBD134 FKZ134 FUV134 GER134 GON134 GYJ134 HIF134 HSB134 IBX134 ILT134 IVP134 JFL134 JPH134 JZD134 KIZ134 KSV134 LCR134 LMN134 LWJ134 MGF134 MQB134 MZX134 NJT134 NTP134 ODL134 ONH134 OXD134 PGZ134 PQV134 QAR134 QKN134 QUJ134 REF134 ROB134 RXX134 SHT134 SRP134 TBL134 TLH134 TVD134 UEZ134 UOV134 UYR134 VIN134 VSJ134 WCF134 WMB134 WVX134 P134 JL137:JL141 TH137:TH141 ADD137:ADD141 AMZ137:AMZ141 AWV137:AWV141 BGR137:BGR141 BQN137:BQN141 CAJ137:CAJ141 CKF137:CKF141 CUB137:CUB141 DDX137:DDX141 DNT137:DNT141 DXP137:DXP141 EHL137:EHL141 ERH137:ERH141 FBD137:FBD141 FKZ137:FKZ141 FUV137:FUV141 GER137:GER141 GON137:GON141 GYJ137:GYJ141 HIF137:HIF141 HSB137:HSB141 IBX137:IBX141 ILT137:ILT141 IVP137:IVP141 JFL137:JFL141 JPH137:JPH141 JZD137:JZD141 KIZ137:KIZ141 KSV137:KSV141 LCR137:LCR141 LMN137:LMN141 LWJ137:LWJ141 MGF137:MGF141 MQB137:MQB141 MZX137:MZX141 NJT137:NJT141 NTP137:NTP141 ODL137:ODL141 ONH137:ONH141 OXD137:OXD141 PGZ137:PGZ141 PQV137:PQV141 QAR137:QAR141 QKN137:QKN141 QUJ137:QUJ141 REF137:REF141 ROB137:ROB141 RXX137:RXX141 SHT137:SHT141 SRP137:SRP141 TBL137:TBL141 TLH137:TLH141 TVD137:TVD141 UEZ137:UEZ141 UOV137:UOV141 UYR137:UYR141 VIN137:VIN141 VSJ137:VSJ141 WCF137:WCF141 WMB137:WMB141 WVX137:WVX141 P126:P127 WVX145:WVX147 WMB145:WMB147 WCF145:WCF147 VSJ145:VSJ147 VIN145:VIN147 UYR145:UYR147 UOV145:UOV147 UEZ145:UEZ147 TVD145:TVD147 TLH145:TLH147 TBL145:TBL147 SRP145:SRP147 SHT145:SHT147 RXX145:RXX147 ROB145:ROB147 REF145:REF147 QUJ145:QUJ147 QKN145:QKN147 QAR145:QAR147 PQV145:PQV147 PGZ145:PGZ147 OXD145:OXD147 ONH145:ONH147 ODL145:ODL147 NTP145:NTP147 NJT145:NJT147 MZX145:MZX147 MQB145:MQB147 MGF145:MGF147 LWJ145:LWJ147 LMN145:LMN147 LCR145:LCR147 KSV145:KSV147 KIZ145:KIZ147 JZD145:JZD147 JPH145:JPH147 JFL145:JFL147 IVP145:IVP147 ILT145:ILT147 IBX145:IBX147 HSB145:HSB147 HIF145:HIF147 GYJ145:GYJ147 GON145:GON147 GER145:GER147 FUV145:FUV147 FKZ145:FKZ147 FBD145:FBD147 ERH145:ERH147 EHL145:EHL147 DXP145:DXP147 DNT145:DNT147 DDX145:DDX147 CUB145:CUB147 CKF145:CKF147 CAJ145:CAJ147 BQN145:BQN147 BGR145:BGR147 AWV145:AWV147 AMZ145:AMZ147 ADD145:ADD147 TH145:TH147 JL145:JL147 P145:P147 JL150 TH150 ADD150 AMZ150 AWV150 BGR150 BQN150 CAJ150 CKF150 CUB150 DDX150 DNT150 DXP150 EHL150 ERH150 FBD150 FKZ150 FUV150 GER150 GON150 GYJ150 HIF150 HSB150 IBX150 ILT150 IVP150 JFL150 JPH150 JZD150 KIZ150 KSV150 LCR150 LMN150 LWJ150 MGF150 MQB150 MZX150 NJT150 NTP150 ODL150 ONH150 OXD150 PGZ150 PQV150 QAR150 QKN150 QUJ150 REF150 ROB150 RXX150 SHT150 SRP150 TBL150 TLH150 TVD150 UEZ150 UOV150 UYR150 VIN150 VSJ150 WCF150 WMB150 WVX150 P137 WVX155:WVX165 WMB155:WMB165 WCF155:WCF165 VSJ155:VSJ165 VIN155:VIN165 UYR155:UYR165 UOV155:UOV165 UEZ155:UEZ165 TVD155:TVD165 TLH155:TLH165 TBL155:TBL165 SRP155:SRP165 SHT155:SHT165 RXX155:RXX165 ROB155:ROB165 REF155:REF165 QUJ155:QUJ165 QKN155:QKN165 QAR155:QAR165 PQV155:PQV165 PGZ155:PGZ165 OXD155:OXD165 ONH155:ONH165 ODL155:ODL165 NTP155:NTP165 NJT155:NJT165 MZX155:MZX165 MQB155:MQB165 MGF155:MGF165 LWJ155:LWJ165 LMN155:LMN165 LCR155:LCR165 KSV155:KSV165 KIZ155:KIZ165 JZD155:JZD165 JPH155:JPH165 JFL155:JFL165 IVP155:IVP165 ILT155:ILT165 IBX155:IBX165 HSB155:HSB165 HIF155:HIF165 GYJ155:GYJ165 GON155:GON165 GER155:GER165 FUV155:FUV165 FKZ155:FKZ165 FBD155:FBD165 ERH155:ERH165 EHL155:EHL165 DXP155:DXP165 DNT155:DNT165 DDX155:DDX165 CUB155:CUB165 CKF155:CKF165 CAJ155:CAJ165 BQN155:BQN165 BGR155:BGR165 AWV155:AWV165 AMZ155:AMZ165 ADD155:ADD165 TH155:TH165 JL155:JL165 P155 P157:P165 WVX168:WVX176 WMB168:WMB176 WCF168:WCF176 VSJ168:VSJ176 VIN168:VIN176 UYR168:UYR176 UOV168:UOV176 UEZ168:UEZ176 TVD168:TVD176 TLH168:TLH176 TBL168:TBL176 SRP168:SRP176 SHT168:SHT176 RXX168:RXX176 ROB168:ROB176 REF168:REF176 QUJ168:QUJ176 QKN168:QKN176 QAR168:QAR176 PQV168:PQV176 PGZ168:PGZ176 OXD168:OXD176 ONH168:ONH176 ODL168:ODL176 NTP168:NTP176 NJT168:NJT176 MZX168:MZX176 MQB168:MQB176 MGF168:MGF176 LWJ168:LWJ176 LMN168:LMN176 LCR168:LCR176 KSV168:KSV176 KIZ168:KIZ176 JZD168:JZD176 JPH168:JPH176 JFL168:JFL176 IVP168:IVP176 ILT168:ILT176 IBX168:IBX176 HSB168:HSB176 HIF168:HIF176 GYJ168:GYJ176 GON168:GON176 GER168:GER176 FUV168:FUV176 FKZ168:FKZ176 FBD168:FBD176 ERH168:ERH176 EHL168:EHL176 DXP168:DXP176 DNT168:DNT176 DDX168:DDX176 CUB168:CUB176 CKF168:CKF176 CAJ168:CAJ176 BQN168:BQN176 BGR168:BGR176 AWV168:AWV176 AMZ168:AMZ176 ADD168:ADD176 TH168:TH176 JL168:JL176 P168:P176 P179:P188 JL179:JL188 TH179:TH188 ADD179:ADD188 AMZ179:AMZ188 AWV179:AWV188 BGR179:BGR188 BQN179:BQN188 CAJ179:CAJ188 CKF179:CKF188 CUB179:CUB188 DDX179:DDX188 DNT179:DNT188 DXP179:DXP188 EHL179:EHL188 ERH179:ERH188 FBD179:FBD188 FKZ179:FKZ188 FUV179:FUV188 GER179:GER188 GON179:GON188 GYJ179:GYJ188 HIF179:HIF188 HSB179:HSB188 IBX179:IBX188 ILT179:ILT188 IVP179:IVP188 JFL179:JFL188 JPH179:JPH188 JZD179:JZD188 KIZ179:KIZ188 KSV179:KSV188 LCR179:LCR188 LMN179:LMN188 LWJ179:LWJ188 MGF179:MGF188 MQB179:MQB188 MZX179:MZX188 NJT179:NJT188 NTP179:NTP188 ODL179:ODL188 ONH179:ONH188 OXD179:OXD188 PGZ179:PGZ188 PQV179:PQV188 QAR179:QAR188 QKN179:QKN188 QUJ179:QUJ188 REF179:REF188 ROB179:ROB188 RXX179:RXX188 SHT179:SHT188 SRP179:SRP188 TBL179:TBL188 TLH179:TLH188 TVD179:TVD188 UEZ179:UEZ188 UOV179:UOV188 UYR179:UYR188 VIN179:VIN188 VSJ179:VSJ188 WCF179:WCF188 WMB179:WMB188 P303 JL199:JL200 TH199:TH200 ADD199:ADD200 AMZ199:AMZ200 AWV199:AWV200 BGR199:BGR200 BQN199:BQN200 CAJ199:CAJ200 CKF199:CKF200 CUB199:CUB200 DDX199:DDX200 DNT199:DNT200 DXP199:DXP200 EHL199:EHL200 ERH199:ERH200 FBD199:FBD200 FKZ199:FKZ200 FUV199:FUV200 GER199:GER200 GON199:GON200 GYJ199:GYJ200 HIF199:HIF200 HSB199:HSB200 IBX199:IBX200 ILT199:ILT200 IVP199:IVP200 JFL199:JFL200 JPH199:JPH200 JZD199:JZD200 KIZ199:KIZ200 KSV199:KSV200 LCR199:LCR200 LMN199:LMN200 LWJ199:LWJ200 MGF199:MGF200 MQB199:MQB200 MZX199:MZX200 NJT199:NJT200 NTP199:NTP200 ODL199:ODL200 ONH199:ONH200 OXD199:OXD200 PGZ199:PGZ200 PQV199:PQV200 QAR199:QAR200 QKN199:QKN200 QUJ199:QUJ200 REF199:REF200 ROB199:ROB200 RXX199:RXX200 SHT199:SHT200 SRP199:SRP200 TBL199:TBL200 TLH199:TLH200 TVD199:TVD200 UEZ199:UEZ200 UOV199:UOV200 UYR199:UYR200 VIN199:VIN200 VSJ199:VSJ200 WCF199:WCF200 WMB199:WMB200 WVX199:WVX200 P199:P200 P204:P205 JL204:JL205 TH204:TH205 ADD204:ADD205 AMZ204:AMZ205 AWV204:AWV205 BGR204:BGR205 BQN204:BQN205 CAJ204:CAJ205 CKF204:CKF205 CUB204:CUB205 DDX204:DDX205 DNT204:DNT205 DXP204:DXP205 EHL204:EHL205 ERH204:ERH205 FBD204:FBD205 FKZ204:FKZ205 FUV204:FUV205 GER204:GER205 GON204:GON205 GYJ204:GYJ205 HIF204:HIF205 HSB204:HSB205 IBX204:IBX205 ILT204:ILT205 IVP204:IVP205 JFL204:JFL205 JPH204:JPH205 JZD204:JZD205 KIZ204:KIZ205 KSV204:KSV205 LCR204:LCR205 LMN204:LMN205 LWJ204:LWJ205 MGF204:MGF205 MQB204:MQB205 MZX204:MZX205 NJT204:NJT205 NTP204:NTP205 ODL204:ODL205 ONH204:ONH205 OXD204:OXD205 PGZ204:PGZ205 PQV204:PQV205 QAR204:QAR205 QKN204:QKN205 QUJ204:QUJ205 REF204:REF205 ROB204:ROB205 RXX204:RXX205 SHT204:SHT205 SRP204:SRP205 TBL204:TBL205 TLH204:TLH205 TVD204:TVD205 UEZ204:UEZ205 UOV204:UOV205 UYR204:UYR205 VIN204:VIN205 VSJ204:VSJ205 WCF204:WCF205 WMB204:WMB205 WVX204:WVX205 JL208:JL214 TH208:TH214 ADD208:ADD214 AMZ208:AMZ214 AWV208:AWV214 BGR208:BGR214 BQN208:BQN214 CAJ208:CAJ214 CKF208:CKF214 CUB208:CUB214 DDX208:DDX214 DNT208:DNT214 DXP208:DXP214 EHL208:EHL214 ERH208:ERH214 FBD208:FBD214 FKZ208:FKZ214 FUV208:FUV214 GER208:GER214 GON208:GON214 GYJ208:GYJ214 HIF208:HIF214 HSB208:HSB214 IBX208:IBX214 ILT208:ILT214 IVP208:IVP214 JFL208:JFL214 JPH208:JPH214 JZD208:JZD214 KIZ208:KIZ214 KSV208:KSV214 LCR208:LCR214 LMN208:LMN214 LWJ208:LWJ214 MGF208:MGF214 MQB208:MQB214 MZX208:MZX214 NJT208:NJT214 NTP208:NTP214 ODL208:ODL214 ONH208:ONH214 OXD208:OXD214 PGZ208:PGZ214 PQV208:PQV214 QAR208:QAR214 QKN208:QKN214 QUJ208:QUJ214 REF208:REF214 ROB208:ROB214 RXX208:RXX214 SHT208:SHT214 SRP208:SRP214 TBL208:TBL214 TLH208:TLH214 TVD208:TVD214 UEZ208:UEZ214 UOV208:UOV214 UYR208:UYR214 VIN208:VIN214 VSJ208:VSJ214 WCF208:WCF214 WMB208:WMB214 WVX208:WVX214 P208:P214 WMB216:WMB217 WCF216:WCF217 VSJ216:VSJ217 VIN216:VIN217 UYR216:UYR217 UOV216:UOV217 UEZ216:UEZ217 TVD216:TVD217 TLH216:TLH217 TBL216:TBL217 SRP216:SRP217 SHT216:SHT217 RXX216:RXX217 ROB216:ROB217 REF216:REF217 QUJ216:QUJ217 QKN216:QKN217 QAR216:QAR217 PQV216:PQV217 PGZ216:PGZ217 OXD216:OXD217 ONH216:ONH217 ODL216:ODL217 NTP216:NTP217 NJT216:NJT217 MZX216:MZX217 MQB216:MQB217 MGF216:MGF217 LWJ216:LWJ217 LMN216:LMN217 LCR216:LCR217 KSV216:KSV217 KIZ216:KIZ217 JZD216:JZD217 JPH216:JPH217 JFL216:JFL217 IVP216:IVP217 ILT216:ILT217 IBX216:IBX217 HSB216:HSB217 HIF216:HIF217 GYJ216:GYJ217 GON216:GON217 GER216:GER217 FUV216:FUV217 FKZ216:FKZ217 FBD216:FBD217 ERH216:ERH217 EHL216:EHL217 DXP216:DXP217 DNT216:DNT217 DDX216:DDX217 CUB216:CUB217 CKF216:CKF217 CAJ216:CAJ217 BQN216:BQN217 BGR216:BGR217 AWV216:AWV217 AMZ216:AMZ217 ADD216:ADD217 TH216:TH217 JL216:JL217 P216:P217 WVX216:WVX217 P220:P222 JL220:JL222 TH220:TH222 ADD220:ADD222 AMZ220:AMZ222 AWV220:AWV222 BGR220:BGR222 BQN220:BQN222 CAJ220:CAJ222 CKF220:CKF222 CUB220:CUB222 DDX220:DDX222 DNT220:DNT222 DXP220:DXP222 EHL220:EHL222 ERH220:ERH222 FBD220:FBD222 FKZ220:FKZ222 FUV220:FUV222 GER220:GER222 GON220:GON222 GYJ220:GYJ222 HIF220:HIF222 HSB220:HSB222 IBX220:IBX222 ILT220:ILT222 IVP220:IVP222 JFL220:JFL222 JPH220:JPH222 JZD220:JZD222 KIZ220:KIZ222 KSV220:KSV222 LCR220:LCR222 LMN220:LMN222 LWJ220:LWJ222 MGF220:MGF222 MQB220:MQB222 MZX220:MZX222 NJT220:NJT222 NTP220:NTP222 ODL220:ODL222 ONH220:ONH222 OXD220:OXD222 PGZ220:PGZ222 PQV220:PQV222 QAR220:QAR222 QKN220:QKN222 QUJ220:QUJ222 REF220:REF222 ROB220:ROB222 RXX220:RXX222 SHT220:SHT222 SRP220:SRP222 TBL220:TBL222 TLH220:TLH222 TVD220:TVD222 UEZ220:UEZ222 UOV220:UOV222 UYR220:UYR222 VIN220:VIN222 VSJ220:VSJ222 WCF220:WCF222 WMB220:WMB222 WVX220:WVX222 P225:P226 JL225:JL226 TH225:TH226 ADD225:ADD226 AMZ225:AMZ226 AWV225:AWV226 BGR225:BGR226 BQN225:BQN226 CAJ225:CAJ226 CKF225:CKF226 CUB225:CUB226 DDX225:DDX226 DNT225:DNT226 DXP225:DXP226 EHL225:EHL226 ERH225:ERH226 FBD225:FBD226 FKZ225:FKZ226 FUV225:FUV226 GER225:GER226 GON225:GON226 GYJ225:GYJ226 HIF225:HIF226 HSB225:HSB226 IBX225:IBX226 ILT225:ILT226 IVP225:IVP226 JFL225:JFL226 JPH225:JPH226 JZD225:JZD226 KIZ225:KIZ226 KSV225:KSV226 LCR225:LCR226 LMN225:LMN226 LWJ225:LWJ226 MGF225:MGF226 MQB225:MQB226 MZX225:MZX226 NJT225:NJT226 NTP225:NTP226 ODL225:ODL226 ONH225:ONH226 OXD225:OXD226 PGZ225:PGZ226 PQV225:PQV226 QAR225:QAR226 QKN225:QKN226 QUJ225:QUJ226 REF225:REF226 ROB225:ROB226 RXX225:RXX226 SHT225:SHT226 SRP225:SRP226 TBL225:TBL226 TLH225:TLH226 TVD225:TVD226 UEZ225:UEZ226 UOV225:UOV226 UYR225:UYR226 VIN225:VIN226 VSJ225:VSJ226 WCF225:WCF226 WMB225:WMB226 WVX225:WVX226 JL229 TH229 ADD229 AMZ229 AWV229 BGR229 BQN229 CAJ229 CKF229 CUB229 DDX229 DNT229 DXP229 EHL229 ERH229 FBD229 FKZ229 FUV229 GER229 GON229 GYJ229 HIF229 HSB229 IBX229 ILT229 IVP229 JFL229 JPH229 JZD229 KIZ229 KSV229 LCR229 LMN229 LWJ229 MGF229 MQB229 MZX229 NJT229 NTP229 ODL229 ONH229 OXD229 PGZ229 PQV229 QAR229 QKN229 QUJ229 REF229 ROB229 RXX229 SHT229 SRP229 TBL229 TLH229 TVD229 UEZ229 UOV229 UYR229 VIN229 VSJ229 WCF229 WMB229 WVX229 P229 WVX259:WVX261 WMB240:WMB241 WCF240:WCF241 VSJ240:VSJ241 VIN240:VIN241 UYR240:UYR241 UOV240:UOV241 UEZ240:UEZ241 TVD240:TVD241 TLH240:TLH241 TBL240:TBL241 SRP240:SRP241 SHT240:SHT241 RXX240:RXX241 ROB240:ROB241 REF240:REF241 QUJ240:QUJ241 QKN240:QKN241 QAR240:QAR241 PQV240:PQV241 PGZ240:PGZ241 OXD240:OXD241 ONH240:ONH241 ODL240:ODL241 NTP240:NTP241 NJT240:NJT241 MZX240:MZX241 MQB240:MQB241 MGF240:MGF241 LWJ240:LWJ241 LMN240:LMN241 LCR240:LCR241 KSV240:KSV241 KIZ240:KIZ241 JZD240:JZD241 JPH240:JPH241 JFL240:JFL241 IVP240:IVP241 ILT240:ILT241 IBX240:IBX241 HSB240:HSB241 HIF240:HIF241 GYJ240:GYJ241 GON240:GON241 GER240:GER241 FUV240:FUV241 FKZ240:FKZ241 FBD240:FBD241 ERH240:ERH241 EHL240:EHL241 DXP240:DXP241 DNT240:DNT241 DDX240:DDX241 CUB240:CUB241 CKF240:CKF241 CAJ240:CAJ241 BQN240:BQN241 BGR240:BGR241 AWV240:AWV241 AMZ240:AMZ241 ADD240:ADD241 TH240:TH241 JL240:JL241 P240:P241 WVX240:WVX241 WVX244:WVX251 WMB244:WMB251 WCF244:WCF251 VSJ244:VSJ251 VIN244:VIN251 UYR244:UYR251 UOV244:UOV251 UEZ244:UEZ251 TVD244:TVD251 TLH244:TLH251 TBL244:TBL251 SRP244:SRP251 SHT244:SHT251 RXX244:RXX251 ROB244:ROB251 REF244:REF251 QUJ244:QUJ251 QKN244:QKN251 QAR244:QAR251 PQV244:PQV251 PGZ244:PGZ251 OXD244:OXD251 ONH244:ONH251 ODL244:ODL251 NTP244:NTP251 NJT244:NJT251 MZX244:MZX251 MQB244:MQB251 MGF244:MGF251 LWJ244:LWJ251 LMN244:LMN251 LCR244:LCR251 KSV244:KSV251 KIZ244:KIZ251 JZD244:JZD251 JPH244:JPH251 JFL244:JFL251 IVP244:IVP251 ILT244:ILT251 IBX244:IBX251 HSB244:HSB251 HIF244:HIF251 GYJ244:GYJ251 GON244:GON251 GER244:GER251 FUV244:FUV251 FKZ244:FKZ251 FBD244:FBD251 ERH244:ERH251 EHL244:EHL251 DXP244:DXP251 DNT244:DNT251 DDX244:DDX251 CUB244:CUB251 CKF244:CKF251 CAJ244:CAJ251 BQN244:BQN251 BGR244:BGR251 AWV244:AWV251 AMZ244:AMZ251 ADD244:ADD251 TH244:TH251 JL244:JL251 P244:P251 WVX253:WVX256 WMB253:WMB256 WCF253:WCF256 VSJ253:VSJ256 VIN253:VIN256 UYR253:UYR256 UOV253:UOV256 UEZ253:UEZ256 TVD253:TVD256 TLH253:TLH256 TBL253:TBL256 SRP253:SRP256 SHT253:SHT256 RXX253:RXX256 ROB253:ROB256 REF253:REF256 QUJ253:QUJ256 QKN253:QKN256 QAR253:QAR256 PQV253:PQV256 PGZ253:PGZ256 OXD253:OXD256 ONH253:ONH256 ODL253:ODL256 NTP253:NTP256 NJT253:NJT256 MZX253:MZX256 MQB253:MQB256 MGF253:MGF256 LWJ253:LWJ256 LMN253:LMN256 LCR253:LCR256 KSV253:KSV256 KIZ253:KIZ256 JZD253:JZD256 JPH253:JPH256 JFL253:JFL256 IVP253:IVP256 ILT253:ILT256 IBX253:IBX256 HSB253:HSB256 HIF253:HIF256 GYJ253:GYJ256 GON253:GON256 GER253:GER256 FUV253:FUV256 FKZ253:FKZ256 FBD253:FBD256 ERH253:ERH256 EHL253:EHL256 DXP253:DXP256 DNT253:DNT256 DDX253:DDX256 CUB253:CUB256 CKF253:CKF256 CAJ253:CAJ256 BQN253:BQN256 BGR253:BGR256 AWV253:AWV256 AMZ253:AMZ256 ADD253:ADD256 TH253:TH256 JL253:JL256 WVX409:WVX416 P264:P266 JL264:JL266 TH264:TH266 ADD264:ADD266 AMZ264:AMZ266 AWV264:AWV266 BGR264:BGR266 BQN264:BQN266 CAJ264:CAJ266 CKF264:CKF266 CUB264:CUB266 DDX264:DDX266 DNT264:DNT266 DXP264:DXP266 EHL264:EHL266 ERH264:ERH266 FBD264:FBD266 FKZ264:FKZ266 FUV264:FUV266 GER264:GER266 GON264:GON266 GYJ264:GYJ266 HIF264:HIF266 HSB264:HSB266 IBX264:IBX266 ILT264:ILT266 IVP264:IVP266 JFL264:JFL266 JPH264:JPH266 JZD264:JZD266 KIZ264:KIZ266 KSV264:KSV266 LCR264:LCR266 LMN264:LMN266 LWJ264:LWJ266 MGF264:MGF266 MQB264:MQB266 MZX264:MZX266 NJT264:NJT266 NTP264:NTP266 ODL264:ODL266 ONH264:ONH266 OXD264:OXD266 PGZ264:PGZ266 PQV264:PQV266 QAR264:QAR266 QKN264:QKN266 QUJ264:QUJ266 REF264:REF266 ROB264:ROB266 RXX264:RXX266 SHT264:SHT266 SRP264:SRP266 TBL264:TBL266 TLH264:TLH266 TVD264:TVD266 UEZ264:UEZ266 UOV264:UOV266 UYR264:UYR266 VIN264:VIN266 VSJ264:VSJ266 WCF264:WCF266 WMB264:WMB266 WVX264:WVX266 WVX269:WVX271 WMB269:WMB271 WCF269:WCF271 VSJ269:VSJ271 VIN269:VIN271 UYR269:UYR271 UOV269:UOV271 UEZ269:UEZ271 TVD269:TVD271 TLH269:TLH271 TBL269:TBL271 SRP269:SRP271 SHT269:SHT271 RXX269:RXX271 ROB269:ROB271 REF269:REF271 QUJ269:QUJ271 QKN269:QKN271 QAR269:QAR271 PQV269:PQV271 PGZ269:PGZ271 OXD269:OXD271 ONH269:ONH271 ODL269:ODL271 NTP269:NTP271 NJT269:NJT271 MZX269:MZX271 MQB269:MQB271 MGF269:MGF271 LWJ269:LWJ271 LMN269:LMN271 LCR269:LCR271 KSV269:KSV271 KIZ269:KIZ271 JZD269:JZD271 JPH269:JPH271 JFL269:JFL271 IVP269:IVP271 ILT269:ILT271 IBX269:IBX271 HSB269:HSB271 HIF269:HIF271 GYJ269:GYJ271 GON269:GON271 GER269:GER271 FUV269:FUV271 FKZ269:FKZ271 FBD269:FBD271 ERH269:ERH271 EHL269:EHL271 DXP269:DXP271 DNT269:DNT271 DDX269:DDX271 CUB269:CUB271 CKF269:CKF271 CAJ269:CAJ271 BQN269:BQN271 BGR269:BGR271 AWV269:AWV271 AMZ269:AMZ271 ADD269:ADD271 TH269:TH271 JL269:JL271 P269:P271 JL274 TH274 ADD274 AMZ274 AWV274 BGR274 BQN274 CAJ274 CKF274 CUB274 DDX274 DNT274 DXP274 EHL274 ERH274 FBD274 FKZ274 FUV274 GER274 GON274 GYJ274 HIF274 HSB274 IBX274 ILT274 IVP274 JFL274 JPH274 JZD274 KIZ274 KSV274 LCR274 LMN274 LWJ274 MGF274 MQB274 MZX274 NJT274 NTP274 ODL274 ONH274 OXD274 PGZ274 PQV274 QAR274 QKN274 QUJ274 REF274 ROB274 RXX274 SHT274 SRP274 TBL274 TLH274 TVD274 UEZ274 UOV274 UYR274 VIN274 VSJ274 WCF274 WMB274 WVX274 P274 JL277 TH277 ADD277 AMZ277 AWV277 BGR277 BQN277 CAJ277 CKF277 CUB277 DDX277 DNT277 DXP277 EHL277 ERH277 FBD277 FKZ277 FUV277 GER277 GON277 GYJ277 HIF277 HSB277 IBX277 ILT277 IVP277 JFL277 JPH277 JZD277 KIZ277 KSV277 LCR277 LMN277 LWJ277 MGF277 MQB277 MZX277 NJT277 NTP277 ODL277 ONH277 OXD277 PGZ277 PQV277 QAR277 QKN277 QUJ277 REF277 ROB277 RXX277 SHT277 SRP277 TBL277 TLH277 TVD277 UEZ277 UOV277 UYR277 VIN277 VSJ277 WCF277 WMB277 WVX277 P277 WVX280:WVX285 WMB280:WMB285 WCF280:WCF285 VSJ280:VSJ285 VIN280:VIN285 UYR280:UYR285 UOV280:UOV285 UEZ280:UEZ285 TVD280:TVD285 TLH280:TLH285 TBL280:TBL285 SRP280:SRP285 SHT280:SHT285 RXX280:RXX285 ROB280:ROB285 REF280:REF285 QUJ280:QUJ285 QKN280:QKN285 QAR280:QAR285 PQV280:PQV285 PGZ280:PGZ285 OXD280:OXD285 ONH280:ONH285 ODL280:ODL285 NTP280:NTP285 NJT280:NJT285 MZX280:MZX285 MQB280:MQB285 MGF280:MGF285 LWJ280:LWJ285 LMN280:LMN285 LCR280:LCR285 KSV280:KSV285 KIZ280:KIZ285 JZD280:JZD285 JPH280:JPH285 JFL280:JFL285 IVP280:IVP285 ILT280:ILT285 IBX280:IBX285 HSB280:HSB285 HIF280:HIF285 GYJ280:GYJ285 GON280:GON285 GER280:GER285 FUV280:FUV285 FKZ280:FKZ285 FBD280:FBD285 ERH280:ERH285 EHL280:EHL285 DXP280:DXP285 DNT280:DNT285 DDX280:DDX285 CUB280:CUB285 CKF280:CKF285 CAJ280:CAJ285 BQN280:BQN285 BGR280:BGR285 AWV280:AWV285 AMZ280:AMZ285 ADD280:ADD285 TH280:TH285 JL280:JL285 P280:P285 JL288:JL291 TH288:TH291 ADD288:ADD291 AMZ288:AMZ291 AWV288:AWV291 BGR288:BGR291 BQN288:BQN291 CAJ288:CAJ291 CKF288:CKF291 CUB288:CUB291 DDX288:DDX291 DNT288:DNT291 DXP288:DXP291 EHL288:EHL291 ERH288:ERH291 FBD288:FBD291 FKZ288:FKZ291 FUV288:FUV291 GER288:GER291 GON288:GON291 GYJ288:GYJ291 HIF288:HIF291 HSB288:HSB291 IBX288:IBX291 ILT288:ILT291 IVP288:IVP291 JFL288:JFL291 JPH288:JPH291 JZD288:JZD291 KIZ288:KIZ291 KSV288:KSV291 LCR288:LCR291 LMN288:LMN291 LWJ288:LWJ291 MGF288:MGF291 MQB288:MQB291 MZX288:MZX291 NJT288:NJT291 NTP288:NTP291 ODL288:ODL291 ONH288:ONH291 OXD288:OXD291 PGZ288:PGZ291 PQV288:PQV291 QAR288:QAR291 QKN288:QKN291 QUJ288:QUJ291 REF288:REF291 ROB288:ROB291 RXX288:RXX291 SHT288:SHT291 SRP288:SRP291 TBL288:TBL291 TLH288:TLH291 TVD288:TVD291 UEZ288:UEZ291 UOV288:UOV291 UYR288:UYR291 VIN288:VIN291 VSJ288:VSJ291 WCF288:WCF291 WMB288:WMB291 WVX288:WVX291 P235:P237 JL301 TH301 ADD301 AMZ301 AWV301 BGR301 BQN301 CAJ301 CKF301 CUB301 DDX301 DNT301 DXP301 EHL301 ERH301 FBD301 FKZ301 FUV301 GER301 GON301 GYJ301 HIF301 HSB301 IBX301 ILT301 IVP301 JFL301 JPH301 JZD301 KIZ301 KSV301 LCR301 LMN301 LWJ301 MGF301 MQB301 MZX301 NJT301 NTP301 ODL301 ONH301 OXD301 PGZ301 PQV301 QAR301 QKN301 QUJ301 REF301 ROB301 RXX301 SHT301 SRP301 TBL301 TLH301 TVD301 UEZ301 UOV301 UYR301 VIN301 VSJ301 WCF301 WMB301 WVX301 P301 JL310:JL316 TH310:TH316 ADD310:ADD316 AMZ310:AMZ316 AWV310:AWV316 BGR310:BGR316 BQN310:BQN316 CAJ310:CAJ316 CKF310:CKF316 CUB310:CUB316 DDX310:DDX316 DNT310:DNT316 DXP310:DXP316 EHL310:EHL316 ERH310:ERH316 FBD310:FBD316 FKZ310:FKZ316 FUV310:FUV316 GER310:GER316 GON310:GON316 GYJ310:GYJ316 HIF310:HIF316 HSB310:HSB316 IBX310:IBX316 ILT310:ILT316 IVP310:IVP316 JFL310:JFL316 JPH310:JPH316 JZD310:JZD316 KIZ310:KIZ316 KSV310:KSV316 LCR310:LCR316 LMN310:LMN316 LWJ310:LWJ316 MGF310:MGF316 MQB310:MQB316 MZX310:MZX316 NJT310:NJT316 NTP310:NTP316 ODL310:ODL316 ONH310:ONH316 OXD310:OXD316 PGZ310:PGZ316 PQV310:PQV316 QAR310:QAR316 QKN310:QKN316 QUJ310:QUJ316 REF310:REF316 ROB310:ROB316 RXX310:RXX316 SHT310:SHT316 SRP310:SRP316 TBL310:TBL316 TLH310:TLH316 TVD310:TVD316 UEZ310:UEZ316 UOV310:UOV316 UYR310:UYR316 VIN310:VIN316 VSJ310:VSJ316 WCF310:WCF316 WMB310:WMB316 WVX310:WVX316 P150 WVX318 P318 JL318 TH318 ADD318 AMZ318 AWV318 BGR318 BQN318 CAJ318 CKF318 CUB318 DDX318 DNT318 DXP318 EHL318 ERH318 FBD318 FKZ318 FUV318 GER318 GON318 GYJ318 HIF318 HSB318 IBX318 ILT318 IVP318 JFL318 JPH318 JZD318 KIZ318 KSV318 LCR318 LMN318 LWJ318 MGF318 MQB318 MZX318 NJT318 NTP318 ODL318 ONH318 OXD318 PGZ318 PQV318 QAR318 QKN318 QUJ318 REF318 ROB318 RXX318 SHT318 SRP318 TBL318 TLH318 TVD318 UEZ318 UOV318 UYR318 VIN318 VSJ318 WCF318 WMB318 JL321:JL326 TH321:TH326 ADD321:ADD326 AMZ321:AMZ326 AWV321:AWV326 BGR321:BGR326 BQN321:BQN326 CAJ321:CAJ326 CKF321:CKF326 CUB321:CUB326 DDX321:DDX326 DNT321:DNT326 DXP321:DXP326 EHL321:EHL326 ERH321:ERH326 FBD321:FBD326 FKZ321:FKZ326 FUV321:FUV326 GER321:GER326 GON321:GON326 GYJ321:GYJ326 HIF321:HIF326 HSB321:HSB326 IBX321:IBX326 ILT321:ILT326 IVP321:IVP326 JFL321:JFL326 JPH321:JPH326 JZD321:JZD326 KIZ321:KIZ326 KSV321:KSV326 LCR321:LCR326 LMN321:LMN326 LWJ321:LWJ326 MGF321:MGF326 MQB321:MQB326 MZX321:MZX326 NJT321:NJT326 NTP321:NTP326 ODL321:ODL326 ONH321:ONH326 OXD321:OXD326 PGZ321:PGZ326 PQV321:PQV326 QAR321:QAR326 QKN321:QKN326 QUJ321:QUJ326 REF321:REF326 ROB321:ROB326 RXX321:RXX326 SHT321:SHT326 SRP321:SRP326 TBL321:TBL326 TLH321:TLH326 TVD321:TVD326 UEZ321:UEZ326 UOV321:UOV326 UYR321:UYR326 VIN321:VIN326 VSJ321:VSJ326 WCF321:WCF326 WMB321:WMB326 WVX321:WVX326 P310 WVX328 P328 JL328 TH328 ADD328 AMZ328 AWV328 BGR328 BQN328 CAJ328 CKF328 CUB328 DDX328 DNT328 DXP328 EHL328 ERH328 FBD328 FKZ328 FUV328 GER328 GON328 GYJ328 HIF328 HSB328 IBX328 ILT328 IVP328 JFL328 JPH328 JZD328 KIZ328 KSV328 LCR328 LMN328 LWJ328 MGF328 MQB328 MZX328 NJT328 NTP328 ODL328 ONH328 OXD328 PGZ328 PQV328 QAR328 QKN328 QUJ328 REF328 ROB328 RXX328 SHT328 SRP328 TBL328 TLH328 TVD328 UEZ328 UOV328 UYR328 VIN328 VSJ328 WCF328 WMB328 P58 JL331:JL334 TH331:TH334 ADD331:ADD334 AMZ331:AMZ334 AWV331:AWV334 BGR331:BGR334 BQN331:BQN334 CAJ331:CAJ334 CKF331:CKF334 CUB331:CUB334 DDX331:DDX334 DNT331:DNT334 DXP331:DXP334 EHL331:EHL334 ERH331:ERH334 FBD331:FBD334 FKZ331:FKZ334 FUV331:FUV334 GER331:GER334 GON331:GON334 GYJ331:GYJ334 HIF331:HIF334 HSB331:HSB334 IBX331:IBX334 ILT331:ILT334 IVP331:IVP334 JFL331:JFL334 JPH331:JPH334 JZD331:JZD334 KIZ331:KIZ334 KSV331:KSV334 LCR331:LCR334 LMN331:LMN334 LWJ331:LWJ334 MGF331:MGF334 MQB331:MQB334 MZX331:MZX334 NJT331:NJT334 NTP331:NTP334 ODL331:ODL334 ONH331:ONH334 OXD331:OXD334 PGZ331:PGZ334 PQV331:PQV334 QAR331:QAR334 QKN331:QKN334 QUJ331:QUJ334 REF331:REF334 ROB331:ROB334 RXX331:RXX334 SHT331:SHT334 SRP331:SRP334 TBL331:TBL334 TLH331:TLH334 TVD331:TVD334 UEZ331:UEZ334 UOV331:UOV334 UYR331:UYR334 VIN331:VIN334 VSJ331:VSJ334 WCF331:WCF334 WMB331:WMB334 WVX331:WVX334 P337 JL337 TH337 ADD337 AMZ337 AWV337 BGR337 BQN337 CAJ337 CKF337 CUB337 DDX337 DNT337 DXP337 EHL337 ERH337 FBD337 FKZ337 FUV337 GER337 GON337 GYJ337 HIF337 HSB337 IBX337 ILT337 IVP337 JFL337 JPH337 JZD337 KIZ337 KSV337 LCR337 LMN337 LWJ337 MGF337 MQB337 MZX337 NJT337 NTP337 ODL337 ONH337 OXD337 PGZ337 PQV337 QAR337 QKN337 QUJ337 REF337 ROB337 RXX337 SHT337 SRP337 TBL337 TLH337 TVD337 UEZ337 UOV337 UYR337 VIN337 VSJ337 WCF337 WMB337 WVX337 P345 WVX345 WMB345 WCF345 VSJ345 VIN345 UYR345 UOV345 UEZ345 TVD345 TLH345 TBL345 SRP345 SHT345 RXX345 ROB345 REF345 QUJ345 QKN345 QAR345 PQV345 PGZ345 OXD345 ONH345 ODL345 NTP345 NJT345 MZX345 MQB345 MGF345 LWJ345 LMN345 LCR345 KSV345 KIZ345 JZD345 JPH345 JFL345 IVP345 ILT345 IBX345 HSB345 HIF345 GYJ345 GON345 GER345 FUV345 FKZ345 FBD345 ERH345 EHL345 DXP345 DNT345 DDX345 CUB345 CKF345 CAJ345 BQN345 BGR345 AWV345 AMZ345 ADD345 TH345 JL345 JL349:JL353 TH349:TH353 ADD349:ADD353 AMZ349:AMZ353 AWV349:AWV353 BGR349:BGR353 BQN349:BQN353 CAJ349:CAJ353 CKF349:CKF353 CUB349:CUB353 DDX349:DDX353 DNT349:DNT353 DXP349:DXP353 EHL349:EHL353 ERH349:ERH353 FBD349:FBD353 FKZ349:FKZ353 FUV349:FUV353 GER349:GER353 GON349:GON353 GYJ349:GYJ353 HIF349:HIF353 HSB349:HSB353 IBX349:IBX353 ILT349:ILT353 IVP349:IVP353 JFL349:JFL353 JPH349:JPH353 JZD349:JZD353 KIZ349:KIZ353 KSV349:KSV353 LCR349:LCR353 LMN349:LMN353 LWJ349:LWJ353 MGF349:MGF353 MQB349:MQB353 MZX349:MZX353 NJT349:NJT353 NTP349:NTP353 ODL349:ODL353 ONH349:ONH353 OXD349:OXD353 PGZ349:PGZ353 PQV349:PQV353 QAR349:QAR353 QKN349:QKN353 QUJ349:QUJ353 REF349:REF353 ROB349:ROB353 RXX349:RXX353 SHT349:SHT353 SRP349:SRP353 TBL349:TBL353 TLH349:TLH353 TVD349:TVD353 UEZ349:UEZ353 UOV349:UOV353 UYR349:UYR353 VIN349:VIN353 VSJ349:VSJ353 WCF349:WCF353 WMB349:WMB353 WVX349:WVX353 P321 P359 JL359 TH359 ADD359 AMZ359 AWV359 BGR359 BQN359 CAJ359 CKF359 CUB359 DDX359 DNT359 DXP359 EHL359 ERH359 FBD359 FKZ359 FUV359 GER359 GON359 GYJ359 HIF359 HSB359 IBX359 ILT359 IVP359 JFL359 JPH359 JZD359 KIZ359 KSV359 LCR359 LMN359 LWJ359 MGF359 MQB359 MZX359 NJT359 NTP359 ODL359 ONH359 OXD359 PGZ359 PQV359 QAR359 QKN359 QUJ359 REF359 ROB359 RXX359 SHT359 SRP359 TBL359 TLH359 TVD359 UEZ359 UOV359 UYR359 VIN359 VSJ359 WCF359 WMB359 WVX359 P364 JL364 TH364 ADD364 AMZ364 AWV364 BGR364 BQN364 CAJ364 CKF364 CUB364 DDX364 DNT364 DXP364 EHL364 ERH364 FBD364 FKZ364 FUV364 GER364 GON364 GYJ364 HIF364 HSB364 IBX364 ILT364 IVP364 JFL364 JPH364 JZD364 KIZ364 KSV364 LCR364 LMN364 LWJ364 MGF364 MQB364 MZX364 NJT364 NTP364 ODL364 ONH364 OXD364 PGZ364 PQV364 QAR364 QKN364 QUJ364 REF364 ROB364 RXX364 SHT364 SRP364 TBL364 TLH364 TVD364 UEZ364 UOV364 UYR364 VIN364 VSJ364 WCF364 WMB364 WVX364 JL371:JL375 TH371:TH375 ADD371:ADD375 AMZ371:AMZ375 AWV371:AWV375 BGR371:BGR375 BQN371:BQN375 CAJ371:CAJ375 CKF371:CKF375 CUB371:CUB375 DDX371:DDX375 DNT371:DNT375 DXP371:DXP375 EHL371:EHL375 ERH371:ERH375 FBD371:FBD375 FKZ371:FKZ375 FUV371:FUV375 GER371:GER375 GON371:GON375 GYJ371:GYJ375 HIF371:HIF375 HSB371:HSB375 IBX371:IBX375 ILT371:ILT375 IVP371:IVP375 JFL371:JFL375 JPH371:JPH375 JZD371:JZD375 KIZ371:KIZ375 KSV371:KSV375 LCR371:LCR375 LMN371:LMN375 LWJ371:LWJ375 MGF371:MGF375 MQB371:MQB375 MZX371:MZX375 NJT371:NJT375 NTP371:NTP375 ODL371:ODL375 ONH371:ONH375 OXD371:OXD375 PGZ371:PGZ375 PQV371:PQV375 QAR371:QAR375 QKN371:QKN375 QUJ371:QUJ375 REF371:REF375 ROB371:ROB375 RXX371:RXX375 SHT371:SHT375 SRP371:SRP375 TBL371:TBL375 TLH371:TLH375 TVD371:TVD375 UEZ371:UEZ375 UOV371:UOV375 UYR371:UYR375 VIN371:VIN375 VSJ371:VSJ375 WCF371:WCF375 WMB371:WMB375 WVX371:WVX375 WVX377 JL377 TH377 ADD377 AMZ377 AWV377 BGR377 BQN377 CAJ377 CKF377 CUB377 DDX377 DNT377 DXP377 EHL377 ERH377 FBD377 FKZ377 FUV377 GER377 GON377 GYJ377 HIF377 HSB377 IBX377 ILT377 IVP377 JFL377 JPH377 JZD377 KIZ377 KSV377 LCR377 LMN377 LWJ377 MGF377 MQB377 MZX377 NJT377 NTP377 ODL377 ONH377 OXD377 PGZ377 PQV377 QAR377 QKN377 QUJ377 REF377 ROB377 RXX377 SHT377 SRP377 TBL377 TLH377 TVD377 UEZ377 UOV377 UYR377 VIN377 VSJ377 WCF377 WMB377 P349 P376 WVX380:WVX385 WMB380:WMB385 WCF380:WCF385 VSJ380:VSJ385 VIN380:VIN385 UYR380:UYR385 UOV380:UOV385 UEZ380:UEZ385 TVD380:TVD385 TLH380:TLH385 TBL380:TBL385 SRP380:SRP385 SHT380:SHT385 RXX380:RXX385 ROB380:ROB385 REF380:REF385 QUJ380:QUJ385 QKN380:QKN385 QAR380:QAR385 PQV380:PQV385 PGZ380:PGZ385 OXD380:OXD385 ONH380:ONH385 ODL380:ODL385 NTP380:NTP385 NJT380:NJT385 MZX380:MZX385 MQB380:MQB385 MGF380:MGF385 LWJ380:LWJ385 LMN380:LMN385 LCR380:LCR385 KSV380:KSV385 KIZ380:KIZ385 JZD380:JZD385 JPH380:JPH385 JFL380:JFL385 IVP380:IVP385 ILT380:ILT385 IBX380:IBX385 HSB380:HSB385 HIF380:HIF385 GYJ380:GYJ385 GON380:GON385 GER380:GER385 FUV380:FUV385 FKZ380:FKZ385 FBD380:FBD385 ERH380:ERH385 EHL380:EHL385 DXP380:DXP385 DNT380:DNT385 DDX380:DDX385 CUB380:CUB385 CKF380:CKF385 CAJ380:CAJ385 BQN380:BQN385 BGR380:BGR385 AWV380:AWV385 AMZ380:AMZ385 ADD380:ADD385 TH380:TH385 JL380:JL385 JL390 TH390 ADD390 AMZ390 AWV390 BGR390 BQN390 CAJ390 CKF390 CUB390 DDX390 DNT390 DXP390 EHL390 ERH390 FBD390 FKZ390 FUV390 GER390 GON390 GYJ390 HIF390 HSB390 IBX390 ILT390 IVP390 JFL390 JPH390 JZD390 KIZ390 KSV390 LCR390 LMN390 LWJ390 MGF390 MQB390 MZX390 NJT390 NTP390 ODL390 ONH390 OXD390 PGZ390 PQV390 QAR390 QKN390 QUJ390 REF390 ROB390 RXX390 SHT390 SRP390 TBL390 TLH390 TVD390 UEZ390 UOV390 UYR390 VIN390 VSJ390 WCF390 WMB390 WVX390 P390 P395:P396 JL395:JL396 TH395:TH396 ADD395:ADD396 AMZ395:AMZ396 AWV395:AWV396 BGR395:BGR396 BQN395:BQN396 CAJ395:CAJ396 CKF395:CKF396 CUB395:CUB396 DDX395:DDX396 DNT395:DNT396 DXP395:DXP396 EHL395:EHL396 ERH395:ERH396 FBD395:FBD396 FKZ395:FKZ396 FUV395:FUV396 GER395:GER396 GON395:GON396 GYJ395:GYJ396 HIF395:HIF396 HSB395:HSB396 IBX395:IBX396 ILT395:ILT396 IVP395:IVP396 JFL395:JFL396 JPH395:JPH396 JZD395:JZD396 KIZ395:KIZ396 KSV395:KSV396 LCR395:LCR396 LMN395:LMN396 LWJ395:LWJ396 MGF395:MGF396 MQB395:MQB396 MZX395:MZX396 NJT395:NJT396 NTP395:NTP396 ODL395:ODL396 ONH395:ONH396 OXD395:OXD396 PGZ395:PGZ396 PQV395:PQV396 QAR395:QAR396 QKN395:QKN396 QUJ395:QUJ396 REF395:REF396 ROB395:ROB396 RXX395:RXX396 SHT395:SHT396 SRP395:SRP396 TBL395:TBL396 TLH395:TLH396 TVD395:TVD396 UEZ395:UEZ396 UOV395:UOV396 UYR395:UYR396 VIN395:VIN396 VSJ395:VSJ396 WCF395:WCF396 WMB395:WMB396 WVX395:WVX396 P399:P400 JL399:JL400 TH399:TH400 ADD399:ADD400 AMZ399:AMZ400 AWV399:AWV400 BGR399:BGR400 BQN399:BQN400 CAJ399:CAJ400 CKF399:CKF400 CUB399:CUB400 DDX399:DDX400 DNT399:DNT400 DXP399:DXP400 EHL399:EHL400 ERH399:ERH400 FBD399:FBD400 FKZ399:FKZ400 FUV399:FUV400 GER399:GER400 GON399:GON400 GYJ399:GYJ400 HIF399:HIF400 HSB399:HSB400 IBX399:IBX400 ILT399:ILT400 IVP399:IVP400 JFL399:JFL400 JPH399:JPH400 JZD399:JZD400 KIZ399:KIZ400 KSV399:KSV400 LCR399:LCR400 LMN399:LMN400 LWJ399:LWJ400 MGF399:MGF400 MQB399:MQB400 MZX399:MZX400 NJT399:NJT400 NTP399:NTP400 ODL399:ODL400 ONH399:ONH400 OXD399:OXD400 PGZ399:PGZ400 PQV399:PQV400 QAR399:QAR400 QKN399:QKN400 QUJ399:QUJ400 REF399:REF400 ROB399:ROB400 RXX399:RXX400 SHT399:SHT400 SRP399:SRP400 TBL399:TBL400 TLH399:TLH400 TVD399:TVD400 UEZ399:UEZ400 UOV399:UOV400 UYR399:UYR400 VIN399:VIN400 VSJ399:VSJ400 WCF399:WCF400 WMB399:WMB400 WVX399:WVX400 P404 JL404 TH404 ADD404 AMZ404 AWV404 BGR404 BQN404 CAJ404 CKF404 CUB404 DDX404 DNT404 DXP404 EHL404 ERH404 FBD404 FKZ404 FUV404 GER404 GON404 GYJ404 HIF404 HSB404 IBX404 ILT404 IVP404 JFL404 JPH404 JZD404 KIZ404 KSV404 LCR404 LMN404 LWJ404 MGF404 MQB404 MZX404 NJT404 NTP404 ODL404 ONH404 OXD404 PGZ404 PQV404 QAR404 QKN404 QUJ404 REF404 ROB404 RXX404 SHT404 SRP404 TBL404 TLH404 TVD404 UEZ404 UOV404 UYR404 VIN404 VSJ404 WCF404 WMB404 WVX404 P409:P416 JL409:JL416 TH409:TH416 ADD409:ADD416 AMZ409:AMZ416 AWV409:AWV416 BGR409:BGR416 BQN409:BQN416 CAJ409:CAJ416 CKF409:CKF416 CUB409:CUB416 DDX409:DDX416 DNT409:DNT416 DXP409:DXP416 EHL409:EHL416 ERH409:ERH416 FBD409:FBD416 FKZ409:FKZ416 FUV409:FUV416 GER409:GER416 GON409:GON416 GYJ409:GYJ416 HIF409:HIF416 HSB409:HSB416 IBX409:IBX416 ILT409:ILT416 IVP409:IVP416 JFL409:JFL416 JPH409:JPH416 JZD409:JZD416 KIZ409:KIZ416 KSV409:KSV416 LCR409:LCR416 LMN409:LMN416 LWJ409:LWJ416 MGF409:MGF416 MQB409:MQB416 MZX409:MZX416 NJT409:NJT416 NTP409:NTP416 ODL409:ODL416 ONH409:ONH416 OXD409:OXD416 PGZ409:PGZ416 PQV409:PQV416 QAR409:QAR416 QKN409:QKN416 QUJ409:QUJ416 REF409:REF416 ROB409:ROB416 RXX409:RXX416 SHT409:SHT416 SRP409:SRP416 TBL409:TBL416 TLH409:TLH416 TVD409:TVD416 UEZ409:UEZ416 UOV409:UOV416 UYR409:UYR416 VIN409:VIN416 VSJ409:VSJ416 WCF409:WCF416 WMB409:WMB416 P253:P256 P259:P261 JL259:JL261 TH259:TH261 ADD259:ADD261 AMZ259:AMZ261 AWV259:AWV261 BGR259:BGR261 BQN259:BQN261 CAJ259:CAJ261 CKF259:CKF261 CUB259:CUB261 DDX259:DDX261 DNT259:DNT261 DXP259:DXP261 EHL259:EHL261 ERH259:ERH261 FBD259:FBD261 FKZ259:FKZ261 FUV259:FUV261 GER259:GER261 GON259:GON261 GYJ259:GYJ261 HIF259:HIF261 HSB259:HSB261 IBX259:IBX261 ILT259:ILT261 IVP259:IVP261 JFL259:JFL261 JPH259:JPH261 JZD259:JZD261 KIZ259:KIZ261 KSV259:KSV261 LCR259:LCR261 LMN259:LMN261 LWJ259:LWJ261 MGF259:MGF261 MQB259:MQB261 MZX259:MZX261 NJT259:NJT261 NTP259:NTP261 ODL259:ODL261 ONH259:ONH261 OXD259:OXD261 PGZ259:PGZ261 PQV259:PQV261 QAR259:QAR261 QKN259:QKN261 QUJ259:QUJ261 REF259:REF261 ROB259:ROB261 RXX259:RXX261 SHT259:SHT261 SRP259:SRP261 TBL259:TBL261 TLH259:TLH261 TVD259:TVD261 UEZ259:UEZ261 UOV259:UOV261 UYR259:UYR261 VIN259:VIN261 VSJ259:VSJ261 WCF259:WCF261 WMB259:WMB261 P232:P233 P288:P291 JL294:JL298 TH294:TH298 ADD294:ADD298 AMZ294:AMZ298 AWV294:AWV298 BGR294:BGR298 BQN294:BQN298 CAJ294:CAJ298 CKF294:CKF298 CUB294:CUB298 DDX294:DDX298 DNT294:DNT298 DXP294:DXP298 EHL294:EHL298 ERH294:ERH298 FBD294:FBD298 FKZ294:FKZ298 FUV294:FUV298 GER294:GER298 GON294:GON298 GYJ294:GYJ298 HIF294:HIF298 HSB294:HSB298 IBX294:IBX298 ILT294:ILT298 IVP294:IVP298 JFL294:JFL298 JPH294:JPH298 JZD294:JZD298 KIZ294:KIZ298 KSV294:KSV298 LCR294:LCR298 LMN294:LMN298 LWJ294:LWJ298 MGF294:MGF298 MQB294:MQB298 MZX294:MZX298 NJT294:NJT298 NTP294:NTP298 ODL294:ODL298 ONH294:ONH298 OXD294:OXD298 PGZ294:PGZ298 PQV294:PQV298 QAR294:QAR298 QKN294:QKN298 QUJ294:QUJ298 REF294:REF298 ROB294:ROB298 RXX294:RXX298 SHT294:SHT298 SRP294:SRP298 TBL294:TBL298 TLH294:TLH298 TVD294:TVD298 UEZ294:UEZ298 UOV294:UOV298 UYR294:UYR298 VIN294:VIN298 VSJ294:VSJ298 WCF294:WCF298 WMB294:WMB298 WVX294:WVX298 P67 JL306 TH306 ADD306 AMZ306 AWV306 BGR306 BQN306 CAJ306 CKF306 CUB306 DDX306 DNT306 DXP306 EHL306 ERH306 FBD306 FKZ306 FUV306 GER306 GON306 GYJ306 HIF306 HSB306 IBX306 ILT306 IVP306 JFL306 JPH306 JZD306 KIZ306 KSV306 LCR306 LMN306 LWJ306 MGF306 MQB306 MZX306 NJT306 NTP306 ODL306 ONH306 OXD306 PGZ306 PQV306 QAR306 QKN306 QUJ306 REF306 ROB306 RXX306 SHT306 SRP306 TBL306 TLH306 TVD306 UEZ306 UOV306 UYR306 VIN306 VSJ306 WCF306 WMB306 WVX306 P306 JL303 TH303 ADD303 AMZ303 AWV303 BGR303 BQN303 CAJ303 CKF303 CUB303 DDX303 DNT303 DXP303 EHL303 ERH303 FBD303 FKZ303 FUV303 GER303 GON303 GYJ303 HIF303 HSB303 IBX303 ILT303 IVP303 JFL303 JPH303 JZD303 KIZ303 KSV303 LCR303 LMN303 LWJ303 MGF303 MQB303 MZX303 NJT303 NTP303 ODL303 ONH303 OXD303 PGZ303 PQV303 QAR303 QKN303 QUJ303 REF303 ROB303 RXX303 SHT303 SRP303 TBL303 TLH303 TVD303 UEZ303 UOV303 UYR303 VIN303 VSJ303 WCF303 WMB303 WVX303 WVX179:WVX188 WMB190:WMB196 WCF190:WCF196 VSJ190:VSJ196 VIN190:VIN196 UYR190:UYR196 UOV190:UOV196 UEZ190:UEZ196 TVD190:TVD196 TLH190:TLH196 TBL190:TBL196 SRP190:SRP196 SHT190:SHT196 RXX190:RXX196 ROB190:ROB196 REF190:REF196 QUJ190:QUJ196 QKN190:QKN196 QAR190:QAR196 PQV190:PQV196 PGZ190:PGZ196 OXD190:OXD196 ONH190:ONH196 ODL190:ODL196 NTP190:NTP196 NJT190:NJT196 MZX190:MZX196 MQB190:MQB196 MGF190:MGF196 LWJ190:LWJ196 LMN190:LMN196 LCR190:LCR196 KSV190:KSV196 KIZ190:KIZ196 JZD190:JZD196 JPH190:JPH196 JFL190:JFL196 IVP190:IVP196 ILT190:ILT196 IBX190:IBX196 HSB190:HSB196 HIF190:HIF196 GYJ190:GYJ196 GON190:GON196 GER190:GER196 FUV190:FUV196 FKZ190:FKZ196 FBD190:FBD196 ERH190:ERH196 EHL190:EHL196 DXP190:DXP196 DNT190:DNT196 DDX190:DDX196 CUB190:CUB196 CKF190:CKF196 CAJ190:CAJ196 BQN190:BQN196 BGR190:BGR196 AWV190:AWV196 AMZ190:AMZ196 ADD190:ADD196 TH190:TH196 JL190:JL196 P190:P196 WVX190:WVX196 WVX232:WVX237 WMB232:WMB237 WCF232:WCF237 VSJ232:VSJ237 VIN232:VIN237 UYR232:UYR237 UOV232:UOV237 UEZ232:UEZ237 TVD232:TVD237 TLH232:TLH237 TBL232:TBL237 SRP232:SRP237 SHT232:SHT237 RXX232:RXX237 ROB232:ROB237 REF232:REF237 QUJ232:QUJ237 QKN232:QKN237 QAR232:QAR237 PQV232:PQV237 PGZ232:PGZ237 OXD232:OXD237 ONH232:ONH237 ODL232:ODL237 NTP232:NTP237 NJT232:NJT237 MZX232:MZX237 MQB232:MQB237 MGF232:MGF237 LWJ232:LWJ237 LMN232:LMN237 LCR232:LCR237 KSV232:KSV237 KIZ232:KIZ237 JZD232:JZD237 JPH232:JPH237 JFL232:JFL237 IVP232:IVP237 ILT232:ILT237 IBX232:IBX237 HSB232:HSB237 HIF232:HIF237 GYJ232:GYJ237 GON232:GON237 GER232:GER237 FUV232:FUV237 FKZ232:FKZ237 FBD232:FBD237 ERH232:ERH237 EHL232:EHL237 DXP232:DXP237 DNT232:DNT237 DDX232:DDX237 CUB232:CUB237 CKF232:CKF237 CAJ232:CAJ237 BQN232:BQN237 BGR232:BGR237 AWV232:AWV237 AMZ232:AMZ237 ADD232:ADD237 TH232:TH237 P371 P331:P334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56"/>
  <sheetViews>
    <sheetView showGridLines="0" view="pageBreakPreview" zoomScale="80" zoomScaleNormal="55" zoomScaleSheetLayoutView="80" workbookViewId="0">
      <selection activeCell="C13" sqref="C13:D13"/>
    </sheetView>
  </sheetViews>
  <sheetFormatPr defaultColWidth="4.5" defaultRowHeight="20.25" customHeight="1"/>
  <cols>
    <col min="1" max="1" width="1.375" style="5" customWidth="1"/>
    <col min="2" max="56" width="5.625" style="5" customWidth="1"/>
    <col min="57" max="16384" width="4.5" style="5"/>
  </cols>
  <sheetData>
    <row r="1" spans="1:57" s="9" customFormat="1" ht="20.25" customHeight="1">
      <c r="A1" s="31"/>
      <c r="B1" s="31"/>
      <c r="C1" s="32" t="s">
        <v>142</v>
      </c>
      <c r="D1" s="32"/>
      <c r="E1" s="31"/>
      <c r="F1" s="31"/>
      <c r="G1" s="33" t="s">
        <v>15</v>
      </c>
      <c r="H1" s="31"/>
      <c r="I1" s="31"/>
      <c r="J1" s="32"/>
      <c r="K1" s="32"/>
      <c r="L1" s="32"/>
      <c r="M1" s="32"/>
      <c r="N1" s="31"/>
      <c r="O1" s="31"/>
      <c r="P1" s="31"/>
      <c r="Q1" s="31"/>
      <c r="R1" s="31"/>
      <c r="S1" s="31"/>
      <c r="T1" s="31"/>
      <c r="U1" s="31"/>
      <c r="V1" s="31"/>
      <c r="W1" s="31"/>
      <c r="X1" s="31"/>
      <c r="Y1" s="31"/>
      <c r="Z1" s="31"/>
      <c r="AA1" s="31"/>
      <c r="AB1" s="31"/>
      <c r="AC1" s="31"/>
      <c r="AD1" s="31"/>
      <c r="AE1" s="31"/>
      <c r="AF1" s="31"/>
      <c r="AG1" s="31"/>
      <c r="AH1" s="31"/>
      <c r="AI1" s="31"/>
      <c r="AJ1" s="31"/>
      <c r="AK1" s="34" t="s">
        <v>18</v>
      </c>
      <c r="AL1" s="34" t="s">
        <v>16</v>
      </c>
      <c r="AM1" s="460"/>
      <c r="AN1" s="460"/>
      <c r="AO1" s="460"/>
      <c r="AP1" s="460"/>
      <c r="AQ1" s="460"/>
      <c r="AR1" s="460"/>
      <c r="AS1" s="460"/>
      <c r="AT1" s="460"/>
      <c r="AU1" s="460"/>
      <c r="AV1" s="460"/>
      <c r="AW1" s="460"/>
      <c r="AX1" s="460"/>
      <c r="AY1" s="460"/>
      <c r="AZ1" s="460"/>
      <c r="BA1" s="460"/>
      <c r="BB1" s="35" t="s">
        <v>0</v>
      </c>
      <c r="BC1" s="31"/>
      <c r="BD1" s="31"/>
    </row>
    <row r="2" spans="1:57" s="3" customFormat="1" ht="20.25" customHeight="1">
      <c r="A2" s="36"/>
      <c r="B2" s="36"/>
      <c r="C2" s="36"/>
      <c r="D2" s="33"/>
      <c r="E2" s="36"/>
      <c r="F2" s="36"/>
      <c r="G2" s="36"/>
      <c r="H2" s="33"/>
      <c r="I2" s="34"/>
      <c r="J2" s="34"/>
      <c r="K2" s="34"/>
      <c r="L2" s="34"/>
      <c r="M2" s="34"/>
      <c r="N2" s="36"/>
      <c r="O2" s="36"/>
      <c r="P2" s="36"/>
      <c r="Q2" s="36"/>
      <c r="R2" s="36"/>
      <c r="S2" s="36"/>
      <c r="T2" s="34" t="s">
        <v>19</v>
      </c>
      <c r="U2" s="462">
        <v>7</v>
      </c>
      <c r="V2" s="462"/>
      <c r="W2" s="34" t="s">
        <v>16</v>
      </c>
      <c r="X2" s="461">
        <f>IF(U2=0,"",YEAR(DATE(2018+U2,1,1)))</f>
        <v>2025</v>
      </c>
      <c r="Y2" s="461"/>
      <c r="Z2" s="36" t="s">
        <v>20</v>
      </c>
      <c r="AA2" s="36" t="s">
        <v>21</v>
      </c>
      <c r="AB2" s="462">
        <v>6</v>
      </c>
      <c r="AC2" s="462"/>
      <c r="AD2" s="36" t="s">
        <v>22</v>
      </c>
      <c r="AE2" s="36"/>
      <c r="AF2" s="36"/>
      <c r="AG2" s="36"/>
      <c r="AH2" s="36"/>
      <c r="AI2" s="36"/>
      <c r="AJ2" s="35"/>
      <c r="AK2" s="34" t="s">
        <v>17</v>
      </c>
      <c r="AL2" s="34" t="s">
        <v>16</v>
      </c>
      <c r="AM2" s="462"/>
      <c r="AN2" s="462"/>
      <c r="AO2" s="462"/>
      <c r="AP2" s="462"/>
      <c r="AQ2" s="462"/>
      <c r="AR2" s="462"/>
      <c r="AS2" s="462"/>
      <c r="AT2" s="462"/>
      <c r="AU2" s="462"/>
      <c r="AV2" s="462"/>
      <c r="AW2" s="462"/>
      <c r="AX2" s="462"/>
      <c r="AY2" s="462"/>
      <c r="AZ2" s="462"/>
      <c r="BA2" s="462"/>
      <c r="BB2" s="35" t="s">
        <v>0</v>
      </c>
      <c r="BC2" s="34"/>
      <c r="BD2" s="34"/>
      <c r="BE2" s="4"/>
    </row>
    <row r="3" spans="1:57" s="3" customFormat="1" ht="20.25" customHeight="1">
      <c r="A3" s="36"/>
      <c r="B3" s="36"/>
      <c r="C3" s="36"/>
      <c r="D3" s="33"/>
      <c r="E3" s="36"/>
      <c r="F3" s="36"/>
      <c r="G3" s="36"/>
      <c r="H3" s="33"/>
      <c r="I3" s="34"/>
      <c r="J3" s="34"/>
      <c r="K3" s="34"/>
      <c r="L3" s="34"/>
      <c r="M3" s="34"/>
      <c r="N3" s="36"/>
      <c r="O3" s="36"/>
      <c r="P3" s="36"/>
      <c r="Q3" s="36"/>
      <c r="R3" s="36"/>
      <c r="S3" s="36"/>
      <c r="T3" s="37"/>
      <c r="U3" s="39"/>
      <c r="V3" s="39"/>
      <c r="W3" s="40"/>
      <c r="X3" s="39"/>
      <c r="Y3" s="39"/>
      <c r="Z3" s="41"/>
      <c r="AA3" s="41"/>
      <c r="AB3" s="39"/>
      <c r="AC3" s="39"/>
      <c r="AD3" s="38"/>
      <c r="AE3" s="36"/>
      <c r="AF3" s="36"/>
      <c r="AG3" s="36"/>
      <c r="AH3" s="36"/>
      <c r="AI3" s="36"/>
      <c r="AJ3" s="35"/>
      <c r="AK3" s="34"/>
      <c r="AL3" s="34"/>
      <c r="AM3" s="42"/>
      <c r="AN3" s="42"/>
      <c r="AO3" s="42"/>
      <c r="AP3" s="42"/>
      <c r="AQ3" s="42"/>
      <c r="AR3" s="42"/>
      <c r="AS3" s="42"/>
      <c r="AT3" s="42"/>
      <c r="AU3" s="42"/>
      <c r="AV3" s="42"/>
      <c r="AW3" s="42"/>
      <c r="AX3" s="42"/>
      <c r="AY3" s="43" t="s">
        <v>81</v>
      </c>
      <c r="AZ3" s="479" t="s">
        <v>145</v>
      </c>
      <c r="BA3" s="479"/>
      <c r="BB3" s="479"/>
      <c r="BC3" s="479"/>
      <c r="BD3" s="34"/>
      <c r="BE3" s="4"/>
    </row>
    <row r="4" spans="1:57" s="3" customFormat="1" ht="20.25" customHeight="1">
      <c r="A4" s="36"/>
      <c r="B4" s="44"/>
      <c r="C4" s="44"/>
      <c r="D4" s="44"/>
      <c r="E4" s="44"/>
      <c r="F4" s="44"/>
      <c r="G4" s="44"/>
      <c r="H4" s="44"/>
      <c r="I4" s="44"/>
      <c r="J4" s="45"/>
      <c r="K4" s="46"/>
      <c r="L4" s="46"/>
      <c r="M4" s="46"/>
      <c r="N4" s="46"/>
      <c r="O4" s="46"/>
      <c r="P4" s="47"/>
      <c r="Q4" s="46"/>
      <c r="R4" s="46"/>
      <c r="S4" s="48"/>
      <c r="T4" s="36"/>
      <c r="U4" s="36"/>
      <c r="V4" s="36"/>
      <c r="W4" s="36"/>
      <c r="X4" s="36"/>
      <c r="Y4" s="36"/>
      <c r="Z4" s="41"/>
      <c r="AA4" s="41"/>
      <c r="AB4" s="39"/>
      <c r="AC4" s="39"/>
      <c r="AD4" s="38"/>
      <c r="AE4" s="36"/>
      <c r="AF4" s="36"/>
      <c r="AG4" s="36"/>
      <c r="AH4" s="36"/>
      <c r="AI4" s="36"/>
      <c r="AJ4" s="35"/>
      <c r="AK4" s="34"/>
      <c r="AL4" s="34"/>
      <c r="AM4" s="42"/>
      <c r="AN4" s="42"/>
      <c r="AO4" s="42"/>
      <c r="AP4" s="42"/>
      <c r="AQ4" s="42"/>
      <c r="AR4" s="42"/>
      <c r="AS4" s="42"/>
      <c r="AT4" s="42"/>
      <c r="AU4" s="42"/>
      <c r="AV4" s="42"/>
      <c r="AW4" s="42"/>
      <c r="AX4" s="42"/>
      <c r="AY4" s="43" t="s">
        <v>99</v>
      </c>
      <c r="AZ4" s="479" t="s">
        <v>547</v>
      </c>
      <c r="BA4" s="479"/>
      <c r="BB4" s="479"/>
      <c r="BC4" s="479"/>
      <c r="BD4" s="34"/>
      <c r="BE4" s="4"/>
    </row>
    <row r="5" spans="1:57" s="3" customFormat="1" ht="20.25" customHeight="1">
      <c r="A5" s="36"/>
      <c r="B5" s="49"/>
      <c r="C5" s="49"/>
      <c r="D5" s="49"/>
      <c r="E5" s="49"/>
      <c r="F5" s="49"/>
      <c r="G5" s="49"/>
      <c r="H5" s="49"/>
      <c r="I5" s="49"/>
      <c r="J5" s="50"/>
      <c r="K5" s="51"/>
      <c r="L5" s="52"/>
      <c r="M5" s="52"/>
      <c r="N5" s="52"/>
      <c r="O5" s="52"/>
      <c r="P5" s="49"/>
      <c r="Q5" s="53"/>
      <c r="R5" s="53"/>
      <c r="S5" s="54"/>
      <c r="T5" s="36"/>
      <c r="U5" s="36"/>
      <c r="V5" s="36"/>
      <c r="W5" s="36"/>
      <c r="X5" s="36"/>
      <c r="Y5" s="36"/>
      <c r="Z5" s="41"/>
      <c r="AA5" s="41"/>
      <c r="AB5" s="39"/>
      <c r="AC5" s="39"/>
      <c r="AD5" s="55"/>
      <c r="AE5" s="55"/>
      <c r="AF5" s="55"/>
      <c r="AG5" s="55"/>
      <c r="AH5" s="36"/>
      <c r="AI5" s="36"/>
      <c r="AJ5" s="55" t="s">
        <v>58</v>
      </c>
      <c r="AK5" s="55"/>
      <c r="AL5" s="55"/>
      <c r="AM5" s="55"/>
      <c r="AN5" s="55"/>
      <c r="AO5" s="55"/>
      <c r="AP5" s="55"/>
      <c r="AQ5" s="55"/>
      <c r="AR5" s="44"/>
      <c r="AS5" s="44"/>
      <c r="AT5" s="56"/>
      <c r="AU5" s="55"/>
      <c r="AV5" s="473"/>
      <c r="AW5" s="474"/>
      <c r="AX5" s="56" t="s">
        <v>23</v>
      </c>
      <c r="AY5" s="55"/>
      <c r="AZ5" s="473"/>
      <c r="BA5" s="474"/>
      <c r="BB5" s="56" t="s">
        <v>90</v>
      </c>
      <c r="BC5" s="55"/>
      <c r="BD5" s="36"/>
      <c r="BE5" s="4"/>
    </row>
    <row r="6" spans="1:57" s="3" customFormat="1" ht="20.25" customHeight="1">
      <c r="A6" s="36"/>
      <c r="B6" s="49"/>
      <c r="C6" s="49"/>
      <c r="D6" s="49"/>
      <c r="E6" s="49"/>
      <c r="F6" s="49"/>
      <c r="G6" s="49"/>
      <c r="H6" s="49"/>
      <c r="I6" s="49"/>
      <c r="J6" s="49"/>
      <c r="K6" s="57"/>
      <c r="L6" s="57"/>
      <c r="M6" s="57"/>
      <c r="N6" s="49"/>
      <c r="O6" s="58"/>
      <c r="P6" s="59"/>
      <c r="Q6" s="59"/>
      <c r="R6" s="60"/>
      <c r="S6" s="61"/>
      <c r="T6" s="36"/>
      <c r="U6" s="36"/>
      <c r="V6" s="36"/>
      <c r="W6" s="36"/>
      <c r="X6" s="36"/>
      <c r="Y6" s="36"/>
      <c r="Z6" s="41"/>
      <c r="AA6" s="41"/>
      <c r="AB6" s="39"/>
      <c r="AC6" s="39"/>
      <c r="AD6" s="62"/>
      <c r="AE6" s="31"/>
      <c r="AF6" s="31"/>
      <c r="AG6" s="31"/>
      <c r="AH6" s="36"/>
      <c r="AI6" s="36"/>
      <c r="AJ6" s="36"/>
      <c r="AK6" s="36"/>
      <c r="AL6" s="31"/>
      <c r="AM6" s="31"/>
      <c r="AN6" s="63"/>
      <c r="AO6" s="64"/>
      <c r="AP6" s="64"/>
      <c r="AQ6" s="65"/>
      <c r="AR6" s="65"/>
      <c r="AS6" s="65"/>
      <c r="AT6" s="65"/>
      <c r="AU6" s="65"/>
      <c r="AV6" s="65"/>
      <c r="AW6" s="55" t="s">
        <v>24</v>
      </c>
      <c r="AX6" s="55"/>
      <c r="AY6" s="55"/>
      <c r="AZ6" s="477">
        <f>DAY(EOMONTH(DATE(X2,AB2,1),0))</f>
        <v>30</v>
      </c>
      <c r="BA6" s="478"/>
      <c r="BB6" s="56" t="s">
        <v>25</v>
      </c>
      <c r="BC6" s="36"/>
      <c r="BD6" s="36"/>
      <c r="BE6" s="4"/>
    </row>
    <row r="7" spans="1:57" ht="20.25" customHeight="1" thickBot="1">
      <c r="A7" s="66"/>
      <c r="B7" s="66"/>
      <c r="C7" s="67"/>
      <c r="D7" s="67"/>
      <c r="E7" s="66"/>
      <c r="F7" s="66"/>
      <c r="G7" s="68"/>
      <c r="H7" s="66"/>
      <c r="I7" s="66"/>
      <c r="J7" s="66"/>
      <c r="K7" s="66"/>
      <c r="L7" s="66"/>
      <c r="M7" s="66"/>
      <c r="N7" s="66"/>
      <c r="O7" s="66"/>
      <c r="P7" s="66"/>
      <c r="Q7" s="66"/>
      <c r="R7" s="66"/>
      <c r="S7" s="67"/>
      <c r="T7" s="66"/>
      <c r="U7" s="66"/>
      <c r="V7" s="66"/>
      <c r="W7" s="66"/>
      <c r="X7" s="66"/>
      <c r="Y7" s="66"/>
      <c r="Z7" s="66"/>
      <c r="AA7" s="66"/>
      <c r="AB7" s="66"/>
      <c r="AC7" s="66"/>
      <c r="AD7" s="66"/>
      <c r="AE7" s="66"/>
      <c r="AF7" s="66"/>
      <c r="AG7" s="66"/>
      <c r="AH7" s="66"/>
      <c r="AI7" s="66"/>
      <c r="AJ7" s="67"/>
      <c r="AK7" s="66"/>
      <c r="AL7" s="66"/>
      <c r="AM7" s="66"/>
      <c r="AN7" s="66"/>
      <c r="AO7" s="66"/>
      <c r="AP7" s="66"/>
      <c r="AQ7" s="66"/>
      <c r="AR7" s="66"/>
      <c r="AS7" s="66"/>
      <c r="AT7" s="66"/>
      <c r="AU7" s="66"/>
      <c r="AV7" s="66"/>
      <c r="AW7" s="66"/>
      <c r="AX7" s="66"/>
      <c r="AY7" s="66"/>
      <c r="AZ7" s="66"/>
      <c r="BA7" s="66"/>
      <c r="BB7" s="66"/>
      <c r="BC7" s="69"/>
      <c r="BD7" s="69"/>
      <c r="BE7" s="6"/>
    </row>
    <row r="8" spans="1:57" ht="20.25" customHeight="1" thickBot="1">
      <c r="A8" s="66"/>
      <c r="B8" s="451" t="s">
        <v>26</v>
      </c>
      <c r="C8" s="433" t="s">
        <v>65</v>
      </c>
      <c r="D8" s="434"/>
      <c r="E8" s="432" t="s">
        <v>66</v>
      </c>
      <c r="F8" s="434"/>
      <c r="G8" s="432" t="s">
        <v>67</v>
      </c>
      <c r="H8" s="433"/>
      <c r="I8" s="433"/>
      <c r="J8" s="433"/>
      <c r="K8" s="434"/>
      <c r="L8" s="432" t="s">
        <v>68</v>
      </c>
      <c r="M8" s="433"/>
      <c r="N8" s="433"/>
      <c r="O8" s="454"/>
      <c r="P8" s="475" t="s">
        <v>136</v>
      </c>
      <c r="Q8" s="476"/>
      <c r="R8" s="476"/>
      <c r="S8" s="476"/>
      <c r="T8" s="476"/>
      <c r="U8" s="476"/>
      <c r="V8" s="476"/>
      <c r="W8" s="476"/>
      <c r="X8" s="476"/>
      <c r="Y8" s="476"/>
      <c r="Z8" s="476"/>
      <c r="AA8" s="476"/>
      <c r="AB8" s="476"/>
      <c r="AC8" s="476"/>
      <c r="AD8" s="476"/>
      <c r="AE8" s="476"/>
      <c r="AF8" s="476"/>
      <c r="AG8" s="476"/>
      <c r="AH8" s="476"/>
      <c r="AI8" s="476"/>
      <c r="AJ8" s="476"/>
      <c r="AK8" s="476"/>
      <c r="AL8" s="476"/>
      <c r="AM8" s="476"/>
      <c r="AN8" s="476"/>
      <c r="AO8" s="476"/>
      <c r="AP8" s="476"/>
      <c r="AQ8" s="476"/>
      <c r="AR8" s="476"/>
      <c r="AS8" s="476"/>
      <c r="AT8" s="476"/>
      <c r="AU8" s="465" t="str">
        <f>IF(AZ3="４週","(9)1～4週目の勤務時間数合計","(9)1か月の勤務時間数合計")</f>
        <v>(9)1か月の勤務時間数合計</v>
      </c>
      <c r="AV8" s="466"/>
      <c r="AW8" s="465" t="s">
        <v>69</v>
      </c>
      <c r="AX8" s="466"/>
      <c r="AY8" s="463" t="s">
        <v>110</v>
      </c>
      <c r="AZ8" s="463"/>
      <c r="BA8" s="463"/>
      <c r="BB8" s="463"/>
      <c r="BC8" s="463"/>
      <c r="BD8" s="463"/>
    </row>
    <row r="9" spans="1:57" ht="20.25" customHeight="1" thickBot="1">
      <c r="A9" s="66"/>
      <c r="B9" s="452"/>
      <c r="C9" s="436"/>
      <c r="D9" s="437"/>
      <c r="E9" s="435"/>
      <c r="F9" s="437"/>
      <c r="G9" s="435"/>
      <c r="H9" s="436"/>
      <c r="I9" s="436"/>
      <c r="J9" s="436"/>
      <c r="K9" s="437"/>
      <c r="L9" s="435"/>
      <c r="M9" s="436"/>
      <c r="N9" s="436"/>
      <c r="O9" s="455"/>
      <c r="P9" s="457" t="s">
        <v>10</v>
      </c>
      <c r="Q9" s="458"/>
      <c r="R9" s="458"/>
      <c r="S9" s="458"/>
      <c r="T9" s="458"/>
      <c r="U9" s="458"/>
      <c r="V9" s="459"/>
      <c r="W9" s="457" t="s">
        <v>11</v>
      </c>
      <c r="X9" s="458"/>
      <c r="Y9" s="458"/>
      <c r="Z9" s="458"/>
      <c r="AA9" s="458"/>
      <c r="AB9" s="458"/>
      <c r="AC9" s="459"/>
      <c r="AD9" s="457" t="s">
        <v>12</v>
      </c>
      <c r="AE9" s="458"/>
      <c r="AF9" s="458"/>
      <c r="AG9" s="458"/>
      <c r="AH9" s="458"/>
      <c r="AI9" s="458"/>
      <c r="AJ9" s="459"/>
      <c r="AK9" s="457" t="s">
        <v>13</v>
      </c>
      <c r="AL9" s="458"/>
      <c r="AM9" s="458"/>
      <c r="AN9" s="458"/>
      <c r="AO9" s="458"/>
      <c r="AP9" s="458"/>
      <c r="AQ9" s="459"/>
      <c r="AR9" s="457" t="s">
        <v>14</v>
      </c>
      <c r="AS9" s="458"/>
      <c r="AT9" s="459"/>
      <c r="AU9" s="467"/>
      <c r="AV9" s="468"/>
      <c r="AW9" s="467"/>
      <c r="AX9" s="468"/>
      <c r="AY9" s="463"/>
      <c r="AZ9" s="463"/>
      <c r="BA9" s="463"/>
      <c r="BB9" s="463"/>
      <c r="BC9" s="463"/>
      <c r="BD9" s="463"/>
    </row>
    <row r="10" spans="1:57" ht="20.25" customHeight="1" thickBot="1">
      <c r="A10" s="66"/>
      <c r="B10" s="452"/>
      <c r="C10" s="436"/>
      <c r="D10" s="437"/>
      <c r="E10" s="435"/>
      <c r="F10" s="437"/>
      <c r="G10" s="435"/>
      <c r="H10" s="436"/>
      <c r="I10" s="436"/>
      <c r="J10" s="436"/>
      <c r="K10" s="437"/>
      <c r="L10" s="435"/>
      <c r="M10" s="436"/>
      <c r="N10" s="436"/>
      <c r="O10" s="455"/>
      <c r="P10" s="79">
        <f>DAY(DATE($X$2,$AB$2,1))</f>
        <v>1</v>
      </c>
      <c r="Q10" s="80">
        <f>DAY(DATE($X$2,$AB$2,2))</f>
        <v>2</v>
      </c>
      <c r="R10" s="80">
        <f>DAY(DATE($X$2,$AB$2,3))</f>
        <v>3</v>
      </c>
      <c r="S10" s="80">
        <f>DAY(DATE($X$2,$AB$2,4))</f>
        <v>4</v>
      </c>
      <c r="T10" s="80">
        <f>DAY(DATE($X$2,$AB$2,5))</f>
        <v>5</v>
      </c>
      <c r="U10" s="80">
        <f>DAY(DATE($X$2,$AB$2,6))</f>
        <v>6</v>
      </c>
      <c r="V10" s="81">
        <f>DAY(DATE($X$2,$AB$2,7))</f>
        <v>7</v>
      </c>
      <c r="W10" s="79">
        <f>DAY(DATE($X$2,$AB$2,8))</f>
        <v>8</v>
      </c>
      <c r="X10" s="80">
        <f>DAY(DATE($X$2,$AB$2,9))</f>
        <v>9</v>
      </c>
      <c r="Y10" s="80">
        <f>DAY(DATE($X$2,$AB$2,10))</f>
        <v>10</v>
      </c>
      <c r="Z10" s="80">
        <f>DAY(DATE($X$2,$AB$2,11))</f>
        <v>11</v>
      </c>
      <c r="AA10" s="80">
        <f>DAY(DATE($X$2,$AB$2,12))</f>
        <v>12</v>
      </c>
      <c r="AB10" s="80">
        <f>DAY(DATE($X$2,$AB$2,13))</f>
        <v>13</v>
      </c>
      <c r="AC10" s="81">
        <f>DAY(DATE($X$2,$AB$2,14))</f>
        <v>14</v>
      </c>
      <c r="AD10" s="79">
        <f>DAY(DATE($X$2,$AB$2,15))</f>
        <v>15</v>
      </c>
      <c r="AE10" s="80">
        <f>DAY(DATE($X$2,$AB$2,16))</f>
        <v>16</v>
      </c>
      <c r="AF10" s="80">
        <f>DAY(DATE($X$2,$AB$2,17))</f>
        <v>17</v>
      </c>
      <c r="AG10" s="80">
        <f>DAY(DATE($X$2,$AB$2,18))</f>
        <v>18</v>
      </c>
      <c r="AH10" s="80">
        <f>DAY(DATE($X$2,$AB$2,19))</f>
        <v>19</v>
      </c>
      <c r="AI10" s="80">
        <f>DAY(DATE($X$2,$AB$2,20))</f>
        <v>20</v>
      </c>
      <c r="AJ10" s="81">
        <f>DAY(DATE($X$2,$AB$2,21))</f>
        <v>21</v>
      </c>
      <c r="AK10" s="79">
        <f>DAY(DATE($X$2,$AB$2,22))</f>
        <v>22</v>
      </c>
      <c r="AL10" s="80">
        <f>DAY(DATE($X$2,$AB$2,23))</f>
        <v>23</v>
      </c>
      <c r="AM10" s="80">
        <f>DAY(DATE($X$2,$AB$2,24))</f>
        <v>24</v>
      </c>
      <c r="AN10" s="80">
        <f>DAY(DATE($X$2,$AB$2,25))</f>
        <v>25</v>
      </c>
      <c r="AO10" s="80">
        <f>DAY(DATE($X$2,$AB$2,26))</f>
        <v>26</v>
      </c>
      <c r="AP10" s="80">
        <f>DAY(DATE($X$2,$AB$2,27))</f>
        <v>27</v>
      </c>
      <c r="AQ10" s="81">
        <f>DAY(DATE($X$2,$AB$2,28))</f>
        <v>28</v>
      </c>
      <c r="AR10" s="79">
        <f>IF(AZ3="暦月",IF(DAY(DATE($X$2,$AB$2,29))=29,29,""),"")</f>
        <v>29</v>
      </c>
      <c r="AS10" s="80">
        <f>IF(AZ3="暦月",IF(DAY(DATE($X$2,$AB$2,30))=30,30,""),"")</f>
        <v>30</v>
      </c>
      <c r="AT10" s="85" t="str">
        <f>IF(AZ3="暦月",IF(DAY(DATE($X$2,$AB$2,31))=31,31,""),"")</f>
        <v/>
      </c>
      <c r="AU10" s="467"/>
      <c r="AV10" s="468"/>
      <c r="AW10" s="467"/>
      <c r="AX10" s="468"/>
      <c r="AY10" s="463"/>
      <c r="AZ10" s="463"/>
      <c r="BA10" s="463"/>
      <c r="BB10" s="463"/>
      <c r="BC10" s="463"/>
      <c r="BD10" s="463"/>
    </row>
    <row r="11" spans="1:57" ht="20.25" hidden="1" customHeight="1" thickBot="1">
      <c r="A11" s="66"/>
      <c r="B11" s="452"/>
      <c r="C11" s="436"/>
      <c r="D11" s="437"/>
      <c r="E11" s="435"/>
      <c r="F11" s="437"/>
      <c r="G11" s="435"/>
      <c r="H11" s="436"/>
      <c r="I11" s="436"/>
      <c r="J11" s="436"/>
      <c r="K11" s="437"/>
      <c r="L11" s="435"/>
      <c r="M11" s="436"/>
      <c r="N11" s="436"/>
      <c r="O11" s="455"/>
      <c r="P11" s="79">
        <f>WEEKDAY(DATE($X$2,$AB$2,1))</f>
        <v>1</v>
      </c>
      <c r="Q11" s="80">
        <f>WEEKDAY(DATE($X$2,$AB$2,2))</f>
        <v>2</v>
      </c>
      <c r="R11" s="80">
        <f>WEEKDAY(DATE($X$2,$AB$2,3))</f>
        <v>3</v>
      </c>
      <c r="S11" s="80">
        <f>WEEKDAY(DATE($X$2,$AB$2,4))</f>
        <v>4</v>
      </c>
      <c r="T11" s="80">
        <f>WEEKDAY(DATE($X$2,$AB$2,5))</f>
        <v>5</v>
      </c>
      <c r="U11" s="80">
        <f>WEEKDAY(DATE($X$2,$AB$2,6))</f>
        <v>6</v>
      </c>
      <c r="V11" s="81">
        <f>WEEKDAY(DATE($X$2,$AB$2,7))</f>
        <v>7</v>
      </c>
      <c r="W11" s="79">
        <f>WEEKDAY(DATE($X$2,$AB$2,8))</f>
        <v>1</v>
      </c>
      <c r="X11" s="80">
        <f>WEEKDAY(DATE($X$2,$AB$2,9))</f>
        <v>2</v>
      </c>
      <c r="Y11" s="80">
        <f>WEEKDAY(DATE($X$2,$AB$2,10))</f>
        <v>3</v>
      </c>
      <c r="Z11" s="80">
        <f>WEEKDAY(DATE($X$2,$AB$2,11))</f>
        <v>4</v>
      </c>
      <c r="AA11" s="80">
        <f>WEEKDAY(DATE($X$2,$AB$2,12))</f>
        <v>5</v>
      </c>
      <c r="AB11" s="80">
        <f>WEEKDAY(DATE($X$2,$AB$2,13))</f>
        <v>6</v>
      </c>
      <c r="AC11" s="81">
        <f>WEEKDAY(DATE($X$2,$AB$2,14))</f>
        <v>7</v>
      </c>
      <c r="AD11" s="79">
        <f>WEEKDAY(DATE($X$2,$AB$2,15))</f>
        <v>1</v>
      </c>
      <c r="AE11" s="80">
        <f>WEEKDAY(DATE($X$2,$AB$2,16))</f>
        <v>2</v>
      </c>
      <c r="AF11" s="80">
        <f>WEEKDAY(DATE($X$2,$AB$2,17))</f>
        <v>3</v>
      </c>
      <c r="AG11" s="80">
        <f>WEEKDAY(DATE($X$2,$AB$2,18))</f>
        <v>4</v>
      </c>
      <c r="AH11" s="80">
        <f>WEEKDAY(DATE($X$2,$AB$2,19))</f>
        <v>5</v>
      </c>
      <c r="AI11" s="80">
        <f>WEEKDAY(DATE($X$2,$AB$2,20))</f>
        <v>6</v>
      </c>
      <c r="AJ11" s="81">
        <f>WEEKDAY(DATE($X$2,$AB$2,21))</f>
        <v>7</v>
      </c>
      <c r="AK11" s="79">
        <f>WEEKDAY(DATE($X$2,$AB$2,22))</f>
        <v>1</v>
      </c>
      <c r="AL11" s="80">
        <f>WEEKDAY(DATE($X$2,$AB$2,23))</f>
        <v>2</v>
      </c>
      <c r="AM11" s="80">
        <f>WEEKDAY(DATE($X$2,$AB$2,24))</f>
        <v>3</v>
      </c>
      <c r="AN11" s="80">
        <f>WEEKDAY(DATE($X$2,$AB$2,25))</f>
        <v>4</v>
      </c>
      <c r="AO11" s="80">
        <f>WEEKDAY(DATE($X$2,$AB$2,26))</f>
        <v>5</v>
      </c>
      <c r="AP11" s="80">
        <f>WEEKDAY(DATE($X$2,$AB$2,27))</f>
        <v>6</v>
      </c>
      <c r="AQ11" s="81">
        <f>WEEKDAY(DATE($X$2,$AB$2,28))</f>
        <v>7</v>
      </c>
      <c r="AR11" s="79">
        <f>IF(AR10=29,WEEKDAY(DATE($X$2,$AB$2,29)),0)</f>
        <v>1</v>
      </c>
      <c r="AS11" s="80">
        <f>IF(AS10=30,WEEKDAY(DATE($X$2,$AB$2,30)),0)</f>
        <v>2</v>
      </c>
      <c r="AT11" s="85">
        <f>IF(AT10=31,WEEKDAY(DATE($X$2,$AB$2,31)),0)</f>
        <v>0</v>
      </c>
      <c r="AU11" s="469"/>
      <c r="AV11" s="470"/>
      <c r="AW11" s="469"/>
      <c r="AX11" s="470"/>
      <c r="AY11" s="464"/>
      <c r="AZ11" s="464"/>
      <c r="BA11" s="464"/>
      <c r="BB11" s="464"/>
      <c r="BC11" s="464"/>
      <c r="BD11" s="464"/>
    </row>
    <row r="12" spans="1:57" ht="20.25" customHeight="1" thickBot="1">
      <c r="A12" s="66"/>
      <c r="B12" s="453"/>
      <c r="C12" s="439"/>
      <c r="D12" s="440"/>
      <c r="E12" s="438"/>
      <c r="F12" s="440"/>
      <c r="G12" s="438"/>
      <c r="H12" s="439"/>
      <c r="I12" s="439"/>
      <c r="J12" s="439"/>
      <c r="K12" s="440"/>
      <c r="L12" s="438"/>
      <c r="M12" s="439"/>
      <c r="N12" s="439"/>
      <c r="O12" s="456"/>
      <c r="P12" s="82" t="str">
        <f>IF(P11=1,"日",IF(P11=2,"月",IF(P11=3,"火",IF(P11=4,"水",IF(P11=5,"木",IF(P11=6,"金","土"))))))</f>
        <v>日</v>
      </c>
      <c r="Q12" s="83" t="str">
        <f t="shared" ref="Q12:V12" si="0">IF(Q11=1,"日",IF(Q11=2,"月",IF(Q11=3,"火",IF(Q11=4,"水",IF(Q11=5,"木",IF(Q11=6,"金","土"))))))</f>
        <v>月</v>
      </c>
      <c r="R12" s="83" t="str">
        <f t="shared" si="0"/>
        <v>火</v>
      </c>
      <c r="S12" s="83" t="str">
        <f t="shared" si="0"/>
        <v>水</v>
      </c>
      <c r="T12" s="83" t="str">
        <f t="shared" si="0"/>
        <v>木</v>
      </c>
      <c r="U12" s="83" t="str">
        <f t="shared" si="0"/>
        <v>金</v>
      </c>
      <c r="V12" s="84" t="str">
        <f t="shared" si="0"/>
        <v>土</v>
      </c>
      <c r="W12" s="82" t="str">
        <f t="shared" ref="W12" si="1">IF(W11=1,"日",IF(W11=2,"月",IF(W11=3,"火",IF(W11=4,"水",IF(W11=5,"木",IF(W11=6,"金","土"))))))</f>
        <v>日</v>
      </c>
      <c r="X12" s="83" t="str">
        <f t="shared" ref="X12" si="2">IF(X11=1,"日",IF(X11=2,"月",IF(X11=3,"火",IF(X11=4,"水",IF(X11=5,"木",IF(X11=6,"金","土"))))))</f>
        <v>月</v>
      </c>
      <c r="Y12" s="83" t="str">
        <f t="shared" ref="Y12" si="3">IF(Y11=1,"日",IF(Y11=2,"月",IF(Y11=3,"火",IF(Y11=4,"水",IF(Y11=5,"木",IF(Y11=6,"金","土"))))))</f>
        <v>火</v>
      </c>
      <c r="Z12" s="83" t="str">
        <f t="shared" ref="Z12" si="4">IF(Z11=1,"日",IF(Z11=2,"月",IF(Z11=3,"火",IF(Z11=4,"水",IF(Z11=5,"木",IF(Z11=6,"金","土"))))))</f>
        <v>水</v>
      </c>
      <c r="AA12" s="83" t="str">
        <f t="shared" ref="AA12" si="5">IF(AA11=1,"日",IF(AA11=2,"月",IF(AA11=3,"火",IF(AA11=4,"水",IF(AA11=5,"木",IF(AA11=6,"金","土"))))))</f>
        <v>木</v>
      </c>
      <c r="AB12" s="83" t="str">
        <f t="shared" ref="AB12" si="6">IF(AB11=1,"日",IF(AB11=2,"月",IF(AB11=3,"火",IF(AB11=4,"水",IF(AB11=5,"木",IF(AB11=6,"金","土"))))))</f>
        <v>金</v>
      </c>
      <c r="AC12" s="84" t="str">
        <f t="shared" ref="AC12" si="7">IF(AC11=1,"日",IF(AC11=2,"月",IF(AC11=3,"火",IF(AC11=4,"水",IF(AC11=5,"木",IF(AC11=6,"金","土"))))))</f>
        <v>土</v>
      </c>
      <c r="AD12" s="82" t="str">
        <f t="shared" ref="AD12" si="8">IF(AD11=1,"日",IF(AD11=2,"月",IF(AD11=3,"火",IF(AD11=4,"水",IF(AD11=5,"木",IF(AD11=6,"金","土"))))))</f>
        <v>日</v>
      </c>
      <c r="AE12" s="83" t="str">
        <f t="shared" ref="AE12" si="9">IF(AE11=1,"日",IF(AE11=2,"月",IF(AE11=3,"火",IF(AE11=4,"水",IF(AE11=5,"木",IF(AE11=6,"金","土"))))))</f>
        <v>月</v>
      </c>
      <c r="AF12" s="83" t="str">
        <f t="shared" ref="AF12" si="10">IF(AF11=1,"日",IF(AF11=2,"月",IF(AF11=3,"火",IF(AF11=4,"水",IF(AF11=5,"木",IF(AF11=6,"金","土"))))))</f>
        <v>火</v>
      </c>
      <c r="AG12" s="83" t="str">
        <f t="shared" ref="AG12" si="11">IF(AG11=1,"日",IF(AG11=2,"月",IF(AG11=3,"火",IF(AG11=4,"水",IF(AG11=5,"木",IF(AG11=6,"金","土"))))))</f>
        <v>水</v>
      </c>
      <c r="AH12" s="83" t="str">
        <f t="shared" ref="AH12" si="12">IF(AH11=1,"日",IF(AH11=2,"月",IF(AH11=3,"火",IF(AH11=4,"水",IF(AH11=5,"木",IF(AH11=6,"金","土"))))))</f>
        <v>木</v>
      </c>
      <c r="AI12" s="83" t="str">
        <f t="shared" ref="AI12" si="13">IF(AI11=1,"日",IF(AI11=2,"月",IF(AI11=3,"火",IF(AI11=4,"水",IF(AI11=5,"木",IF(AI11=6,"金","土"))))))</f>
        <v>金</v>
      </c>
      <c r="AJ12" s="84" t="str">
        <f t="shared" ref="AJ12" si="14">IF(AJ11=1,"日",IF(AJ11=2,"月",IF(AJ11=3,"火",IF(AJ11=4,"水",IF(AJ11=5,"木",IF(AJ11=6,"金","土"))))))</f>
        <v>土</v>
      </c>
      <c r="AK12" s="82" t="str">
        <f t="shared" ref="AK12" si="15">IF(AK11=1,"日",IF(AK11=2,"月",IF(AK11=3,"火",IF(AK11=4,"水",IF(AK11=5,"木",IF(AK11=6,"金","土"))))))</f>
        <v>日</v>
      </c>
      <c r="AL12" s="83" t="str">
        <f t="shared" ref="AL12" si="16">IF(AL11=1,"日",IF(AL11=2,"月",IF(AL11=3,"火",IF(AL11=4,"水",IF(AL11=5,"木",IF(AL11=6,"金","土"))))))</f>
        <v>月</v>
      </c>
      <c r="AM12" s="83" t="str">
        <f t="shared" ref="AM12" si="17">IF(AM11=1,"日",IF(AM11=2,"月",IF(AM11=3,"火",IF(AM11=4,"水",IF(AM11=5,"木",IF(AM11=6,"金","土"))))))</f>
        <v>火</v>
      </c>
      <c r="AN12" s="83" t="str">
        <f t="shared" ref="AN12" si="18">IF(AN11=1,"日",IF(AN11=2,"月",IF(AN11=3,"火",IF(AN11=4,"水",IF(AN11=5,"木",IF(AN11=6,"金","土"))))))</f>
        <v>水</v>
      </c>
      <c r="AO12" s="83" t="str">
        <f t="shared" ref="AO12" si="19">IF(AO11=1,"日",IF(AO11=2,"月",IF(AO11=3,"火",IF(AO11=4,"水",IF(AO11=5,"木",IF(AO11=6,"金","土"))))))</f>
        <v>木</v>
      </c>
      <c r="AP12" s="83" t="str">
        <f t="shared" ref="AP12" si="20">IF(AP11=1,"日",IF(AP11=2,"月",IF(AP11=3,"火",IF(AP11=4,"水",IF(AP11=5,"木",IF(AP11=6,"金","土"))))))</f>
        <v>金</v>
      </c>
      <c r="AQ12" s="84" t="str">
        <f t="shared" ref="AQ12" si="21">IF(AQ11=1,"日",IF(AQ11=2,"月",IF(AQ11=3,"火",IF(AQ11=4,"水",IF(AQ11=5,"木",IF(AQ11=6,"金","土"))))))</f>
        <v>土</v>
      </c>
      <c r="AR12" s="83" t="str">
        <f>IF(AR11=1,"日",IF(AR11=2,"月",IF(AR11=3,"火",IF(AR11=4,"水",IF(AR11=5,"木",IF(AR11=6,"金",IF(AR11=0,"","土")))))))</f>
        <v>日</v>
      </c>
      <c r="AS12" s="83" t="str">
        <f>IF(AS11=1,"日",IF(AS11=2,"月",IF(AS11=3,"火",IF(AS11=4,"水",IF(AS11=5,"木",IF(AS11=6,"金",IF(AS11=0,"","土")))))))</f>
        <v>月</v>
      </c>
      <c r="AT12" s="86" t="str">
        <f>IF(AT11=1,"日",IF(AT11=2,"月",IF(AT11=3,"火",IF(AT11=4,"水",IF(AT11=5,"木",IF(AT11=6,"金",IF(AT11=0,"","土")))))))</f>
        <v/>
      </c>
      <c r="AU12" s="471"/>
      <c r="AV12" s="472"/>
      <c r="AW12" s="471"/>
      <c r="AX12" s="472"/>
      <c r="AY12" s="464"/>
      <c r="AZ12" s="464"/>
      <c r="BA12" s="464"/>
      <c r="BB12" s="464"/>
      <c r="BC12" s="464"/>
      <c r="BD12" s="464"/>
    </row>
    <row r="13" spans="1:57" ht="39.950000000000003" customHeight="1">
      <c r="A13" s="66"/>
      <c r="B13" s="76">
        <v>1</v>
      </c>
      <c r="C13" s="422"/>
      <c r="D13" s="423"/>
      <c r="E13" s="424"/>
      <c r="F13" s="425"/>
      <c r="G13" s="424"/>
      <c r="H13" s="426"/>
      <c r="I13" s="426"/>
      <c r="J13" s="426"/>
      <c r="K13" s="425"/>
      <c r="L13" s="427"/>
      <c r="M13" s="428"/>
      <c r="N13" s="428"/>
      <c r="O13" s="429"/>
      <c r="P13" s="116"/>
      <c r="Q13" s="117"/>
      <c r="R13" s="117"/>
      <c r="S13" s="117"/>
      <c r="T13" s="117"/>
      <c r="U13" s="117"/>
      <c r="V13" s="118"/>
      <c r="W13" s="116"/>
      <c r="X13" s="117"/>
      <c r="Y13" s="117"/>
      <c r="Z13" s="117"/>
      <c r="AA13" s="117"/>
      <c r="AB13" s="117"/>
      <c r="AC13" s="118"/>
      <c r="AD13" s="116"/>
      <c r="AE13" s="117"/>
      <c r="AF13" s="117"/>
      <c r="AG13" s="117"/>
      <c r="AH13" s="117"/>
      <c r="AI13" s="117"/>
      <c r="AJ13" s="118"/>
      <c r="AK13" s="116"/>
      <c r="AL13" s="117"/>
      <c r="AM13" s="117"/>
      <c r="AN13" s="117"/>
      <c r="AO13" s="117"/>
      <c r="AP13" s="117"/>
      <c r="AQ13" s="118"/>
      <c r="AR13" s="116"/>
      <c r="AS13" s="117"/>
      <c r="AT13" s="118"/>
      <c r="AU13" s="441">
        <f>IF($AZ$3="４週",SUM(P13:AQ13),IF($AZ$3="暦月",SUM(P13:AT13),""))</f>
        <v>0</v>
      </c>
      <c r="AV13" s="442"/>
      <c r="AW13" s="443">
        <f t="shared" ref="AW13:AW30" si="22">IF($AZ$3="４週",AU13/4,IF($AZ$3="暦月",AU13/($AZ$6/7),""))</f>
        <v>0</v>
      </c>
      <c r="AX13" s="444"/>
      <c r="AY13" s="397"/>
      <c r="AZ13" s="398"/>
      <c r="BA13" s="398"/>
      <c r="BB13" s="398"/>
      <c r="BC13" s="398"/>
      <c r="BD13" s="399"/>
    </row>
    <row r="14" spans="1:57" ht="39.950000000000003" customHeight="1">
      <c r="A14" s="66"/>
      <c r="B14" s="77">
        <f t="shared" ref="B14:B30" si="23">B13+1</f>
        <v>2</v>
      </c>
      <c r="C14" s="400"/>
      <c r="D14" s="401"/>
      <c r="E14" s="402"/>
      <c r="F14" s="403"/>
      <c r="G14" s="402"/>
      <c r="H14" s="404"/>
      <c r="I14" s="404"/>
      <c r="J14" s="404"/>
      <c r="K14" s="403"/>
      <c r="L14" s="405"/>
      <c r="M14" s="406"/>
      <c r="N14" s="406"/>
      <c r="O14" s="407"/>
      <c r="P14" s="119"/>
      <c r="Q14" s="120"/>
      <c r="R14" s="120"/>
      <c r="S14" s="120"/>
      <c r="T14" s="120"/>
      <c r="U14" s="120"/>
      <c r="V14" s="121"/>
      <c r="W14" s="119"/>
      <c r="X14" s="120"/>
      <c r="Y14" s="120"/>
      <c r="Z14" s="120"/>
      <c r="AA14" s="120"/>
      <c r="AB14" s="120"/>
      <c r="AC14" s="121"/>
      <c r="AD14" s="119"/>
      <c r="AE14" s="120"/>
      <c r="AF14" s="120"/>
      <c r="AG14" s="120"/>
      <c r="AH14" s="120"/>
      <c r="AI14" s="120"/>
      <c r="AJ14" s="121"/>
      <c r="AK14" s="119"/>
      <c r="AL14" s="120"/>
      <c r="AM14" s="120"/>
      <c r="AN14" s="120"/>
      <c r="AO14" s="120"/>
      <c r="AP14" s="120"/>
      <c r="AQ14" s="121"/>
      <c r="AR14" s="119"/>
      <c r="AS14" s="120"/>
      <c r="AT14" s="121"/>
      <c r="AU14" s="430">
        <f>IF($AZ$3="４週",SUM(P14:AQ14),IF($AZ$3="暦月",SUM(P14:AT14),""))</f>
        <v>0</v>
      </c>
      <c r="AV14" s="431"/>
      <c r="AW14" s="416">
        <f t="shared" si="22"/>
        <v>0</v>
      </c>
      <c r="AX14" s="417"/>
      <c r="AY14" s="391"/>
      <c r="AZ14" s="392"/>
      <c r="BA14" s="392"/>
      <c r="BB14" s="392"/>
      <c r="BC14" s="392"/>
      <c r="BD14" s="393"/>
    </row>
    <row r="15" spans="1:57" ht="39.950000000000003" customHeight="1">
      <c r="A15" s="66"/>
      <c r="B15" s="77">
        <f t="shared" si="23"/>
        <v>3</v>
      </c>
      <c r="C15" s="400"/>
      <c r="D15" s="401"/>
      <c r="E15" s="402"/>
      <c r="F15" s="403"/>
      <c r="G15" s="402"/>
      <c r="H15" s="404"/>
      <c r="I15" s="404"/>
      <c r="J15" s="404"/>
      <c r="K15" s="403"/>
      <c r="L15" s="405"/>
      <c r="M15" s="406"/>
      <c r="N15" s="406"/>
      <c r="O15" s="407"/>
      <c r="P15" s="119"/>
      <c r="Q15" s="120"/>
      <c r="R15" s="120"/>
      <c r="S15" s="120"/>
      <c r="T15" s="120"/>
      <c r="U15" s="120"/>
      <c r="V15" s="121"/>
      <c r="W15" s="119"/>
      <c r="X15" s="120"/>
      <c r="Y15" s="120"/>
      <c r="Z15" s="120"/>
      <c r="AA15" s="120"/>
      <c r="AB15" s="120"/>
      <c r="AC15" s="121"/>
      <c r="AD15" s="119"/>
      <c r="AE15" s="120"/>
      <c r="AF15" s="120"/>
      <c r="AG15" s="120"/>
      <c r="AH15" s="120"/>
      <c r="AI15" s="120"/>
      <c r="AJ15" s="121"/>
      <c r="AK15" s="119"/>
      <c r="AL15" s="120"/>
      <c r="AM15" s="120"/>
      <c r="AN15" s="120"/>
      <c r="AO15" s="120"/>
      <c r="AP15" s="120"/>
      <c r="AQ15" s="121"/>
      <c r="AR15" s="119"/>
      <c r="AS15" s="120"/>
      <c r="AT15" s="121"/>
      <c r="AU15" s="430">
        <f>IF($AZ$3="４週",SUM(P15:AQ15),IF($AZ$3="暦月",SUM(P15:AT15),""))</f>
        <v>0</v>
      </c>
      <c r="AV15" s="431"/>
      <c r="AW15" s="416">
        <f t="shared" si="22"/>
        <v>0</v>
      </c>
      <c r="AX15" s="417"/>
      <c r="AY15" s="391"/>
      <c r="AZ15" s="392"/>
      <c r="BA15" s="392"/>
      <c r="BB15" s="392"/>
      <c r="BC15" s="392"/>
      <c r="BD15" s="393"/>
    </row>
    <row r="16" spans="1:57" ht="39.950000000000003" customHeight="1">
      <c r="A16" s="66"/>
      <c r="B16" s="77">
        <f t="shared" si="23"/>
        <v>4</v>
      </c>
      <c r="C16" s="400"/>
      <c r="D16" s="401"/>
      <c r="E16" s="402"/>
      <c r="F16" s="403"/>
      <c r="G16" s="402"/>
      <c r="H16" s="404"/>
      <c r="I16" s="404"/>
      <c r="J16" s="404"/>
      <c r="K16" s="403"/>
      <c r="L16" s="405"/>
      <c r="M16" s="406"/>
      <c r="N16" s="406"/>
      <c r="O16" s="407"/>
      <c r="P16" s="119"/>
      <c r="Q16" s="120"/>
      <c r="R16" s="120"/>
      <c r="S16" s="120"/>
      <c r="T16" s="120"/>
      <c r="U16" s="120"/>
      <c r="V16" s="121"/>
      <c r="W16" s="119"/>
      <c r="X16" s="120"/>
      <c r="Y16" s="120"/>
      <c r="Z16" s="120"/>
      <c r="AA16" s="120"/>
      <c r="AB16" s="120"/>
      <c r="AC16" s="121"/>
      <c r="AD16" s="119"/>
      <c r="AE16" s="120"/>
      <c r="AF16" s="120"/>
      <c r="AG16" s="120"/>
      <c r="AH16" s="120"/>
      <c r="AI16" s="120"/>
      <c r="AJ16" s="121"/>
      <c r="AK16" s="119"/>
      <c r="AL16" s="120"/>
      <c r="AM16" s="120"/>
      <c r="AN16" s="120"/>
      <c r="AO16" s="120"/>
      <c r="AP16" s="120"/>
      <c r="AQ16" s="121"/>
      <c r="AR16" s="119"/>
      <c r="AS16" s="120"/>
      <c r="AT16" s="121"/>
      <c r="AU16" s="430">
        <f>IF($AZ$3="４週",SUM(P16:AQ16),IF($AZ$3="暦月",SUM(P16:AT16),""))</f>
        <v>0</v>
      </c>
      <c r="AV16" s="431"/>
      <c r="AW16" s="416">
        <f t="shared" si="22"/>
        <v>0</v>
      </c>
      <c r="AX16" s="417"/>
      <c r="AY16" s="391"/>
      <c r="AZ16" s="392"/>
      <c r="BA16" s="392"/>
      <c r="BB16" s="392"/>
      <c r="BC16" s="392"/>
      <c r="BD16" s="393"/>
    </row>
    <row r="17" spans="1:56" ht="39.950000000000003" customHeight="1">
      <c r="A17" s="66"/>
      <c r="B17" s="77">
        <f t="shared" si="23"/>
        <v>5</v>
      </c>
      <c r="C17" s="400"/>
      <c r="D17" s="401"/>
      <c r="E17" s="402"/>
      <c r="F17" s="403"/>
      <c r="G17" s="402"/>
      <c r="H17" s="404"/>
      <c r="I17" s="404"/>
      <c r="J17" s="404"/>
      <c r="K17" s="403"/>
      <c r="L17" s="405"/>
      <c r="M17" s="406"/>
      <c r="N17" s="406"/>
      <c r="O17" s="407"/>
      <c r="P17" s="119"/>
      <c r="Q17" s="120"/>
      <c r="R17" s="120"/>
      <c r="S17" s="120"/>
      <c r="T17" s="120"/>
      <c r="U17" s="120"/>
      <c r="V17" s="121"/>
      <c r="W17" s="119"/>
      <c r="X17" s="120"/>
      <c r="Y17" s="120"/>
      <c r="Z17" s="120"/>
      <c r="AA17" s="120"/>
      <c r="AB17" s="120"/>
      <c r="AC17" s="121"/>
      <c r="AD17" s="119"/>
      <c r="AE17" s="120"/>
      <c r="AF17" s="120"/>
      <c r="AG17" s="120"/>
      <c r="AH17" s="120"/>
      <c r="AI17" s="120"/>
      <c r="AJ17" s="121"/>
      <c r="AK17" s="119"/>
      <c r="AL17" s="120"/>
      <c r="AM17" s="120"/>
      <c r="AN17" s="120"/>
      <c r="AO17" s="120"/>
      <c r="AP17" s="120"/>
      <c r="AQ17" s="121"/>
      <c r="AR17" s="119"/>
      <c r="AS17" s="120"/>
      <c r="AT17" s="121"/>
      <c r="AU17" s="430">
        <f t="shared" ref="AU17:AU30" si="24">IF($AZ$3="４週",SUM(P17:AQ17),IF($AZ$3="暦月",SUM(P17:AT17),""))</f>
        <v>0</v>
      </c>
      <c r="AV17" s="431"/>
      <c r="AW17" s="416">
        <f t="shared" si="22"/>
        <v>0</v>
      </c>
      <c r="AX17" s="417"/>
      <c r="AY17" s="391"/>
      <c r="AZ17" s="392"/>
      <c r="BA17" s="392"/>
      <c r="BB17" s="392"/>
      <c r="BC17" s="392"/>
      <c r="BD17" s="393"/>
    </row>
    <row r="18" spans="1:56" ht="39.950000000000003" customHeight="1">
      <c r="A18" s="66"/>
      <c r="B18" s="77">
        <f t="shared" si="23"/>
        <v>6</v>
      </c>
      <c r="C18" s="400"/>
      <c r="D18" s="401"/>
      <c r="E18" s="402"/>
      <c r="F18" s="403"/>
      <c r="G18" s="402"/>
      <c r="H18" s="404"/>
      <c r="I18" s="404"/>
      <c r="J18" s="404"/>
      <c r="K18" s="403"/>
      <c r="L18" s="405"/>
      <c r="M18" s="406"/>
      <c r="N18" s="406"/>
      <c r="O18" s="407"/>
      <c r="P18" s="119"/>
      <c r="Q18" s="120"/>
      <c r="R18" s="120"/>
      <c r="S18" s="120"/>
      <c r="T18" s="120"/>
      <c r="U18" s="120"/>
      <c r="V18" s="121"/>
      <c r="W18" s="119"/>
      <c r="X18" s="120"/>
      <c r="Y18" s="120"/>
      <c r="Z18" s="120"/>
      <c r="AA18" s="120"/>
      <c r="AB18" s="120"/>
      <c r="AC18" s="121"/>
      <c r="AD18" s="119"/>
      <c r="AE18" s="120"/>
      <c r="AF18" s="120"/>
      <c r="AG18" s="120"/>
      <c r="AH18" s="120"/>
      <c r="AI18" s="120"/>
      <c r="AJ18" s="121"/>
      <c r="AK18" s="119"/>
      <c r="AL18" s="120"/>
      <c r="AM18" s="120"/>
      <c r="AN18" s="120"/>
      <c r="AO18" s="120"/>
      <c r="AP18" s="120"/>
      <c r="AQ18" s="121"/>
      <c r="AR18" s="119"/>
      <c r="AS18" s="120"/>
      <c r="AT18" s="121"/>
      <c r="AU18" s="430">
        <f t="shared" si="24"/>
        <v>0</v>
      </c>
      <c r="AV18" s="431"/>
      <c r="AW18" s="416">
        <f t="shared" si="22"/>
        <v>0</v>
      </c>
      <c r="AX18" s="417"/>
      <c r="AY18" s="391"/>
      <c r="AZ18" s="392"/>
      <c r="BA18" s="392"/>
      <c r="BB18" s="392"/>
      <c r="BC18" s="392"/>
      <c r="BD18" s="393"/>
    </row>
    <row r="19" spans="1:56" ht="39.950000000000003" customHeight="1">
      <c r="A19" s="66"/>
      <c r="B19" s="77">
        <f t="shared" si="23"/>
        <v>7</v>
      </c>
      <c r="C19" s="400"/>
      <c r="D19" s="401"/>
      <c r="E19" s="402"/>
      <c r="F19" s="403"/>
      <c r="G19" s="402"/>
      <c r="H19" s="404"/>
      <c r="I19" s="404"/>
      <c r="J19" s="404"/>
      <c r="K19" s="403"/>
      <c r="L19" s="405"/>
      <c r="M19" s="406"/>
      <c r="N19" s="406"/>
      <c r="O19" s="407"/>
      <c r="P19" s="119"/>
      <c r="Q19" s="120"/>
      <c r="R19" s="120"/>
      <c r="S19" s="120"/>
      <c r="T19" s="120"/>
      <c r="U19" s="120"/>
      <c r="V19" s="121"/>
      <c r="W19" s="119"/>
      <c r="X19" s="120"/>
      <c r="Y19" s="120"/>
      <c r="Z19" s="120"/>
      <c r="AA19" s="120"/>
      <c r="AB19" s="120"/>
      <c r="AC19" s="121"/>
      <c r="AD19" s="119"/>
      <c r="AE19" s="120"/>
      <c r="AF19" s="120"/>
      <c r="AG19" s="120"/>
      <c r="AH19" s="120"/>
      <c r="AI19" s="120"/>
      <c r="AJ19" s="121"/>
      <c r="AK19" s="119"/>
      <c r="AL19" s="120"/>
      <c r="AM19" s="120"/>
      <c r="AN19" s="120"/>
      <c r="AO19" s="120"/>
      <c r="AP19" s="120"/>
      <c r="AQ19" s="121"/>
      <c r="AR19" s="119"/>
      <c r="AS19" s="120"/>
      <c r="AT19" s="121"/>
      <c r="AU19" s="430">
        <f>IF($AZ$3="４週",SUM(P19:AQ19),IF($AZ$3="暦月",SUM(P19:AT19),""))</f>
        <v>0</v>
      </c>
      <c r="AV19" s="431"/>
      <c r="AW19" s="416">
        <f t="shared" si="22"/>
        <v>0</v>
      </c>
      <c r="AX19" s="417"/>
      <c r="AY19" s="391"/>
      <c r="AZ19" s="392"/>
      <c r="BA19" s="392"/>
      <c r="BB19" s="392"/>
      <c r="BC19" s="392"/>
      <c r="BD19" s="393"/>
    </row>
    <row r="20" spans="1:56" ht="39.950000000000003" customHeight="1">
      <c r="A20" s="66"/>
      <c r="B20" s="77">
        <f t="shared" si="23"/>
        <v>8</v>
      </c>
      <c r="C20" s="400"/>
      <c r="D20" s="401"/>
      <c r="E20" s="402"/>
      <c r="F20" s="403"/>
      <c r="G20" s="402"/>
      <c r="H20" s="404"/>
      <c r="I20" s="404"/>
      <c r="J20" s="404"/>
      <c r="K20" s="403"/>
      <c r="L20" s="405"/>
      <c r="M20" s="406"/>
      <c r="N20" s="406"/>
      <c r="O20" s="407"/>
      <c r="P20" s="119"/>
      <c r="Q20" s="120"/>
      <c r="R20" s="120"/>
      <c r="S20" s="120"/>
      <c r="T20" s="120"/>
      <c r="U20" s="120"/>
      <c r="V20" s="121"/>
      <c r="W20" s="119"/>
      <c r="X20" s="120"/>
      <c r="Y20" s="120"/>
      <c r="Z20" s="120"/>
      <c r="AA20" s="120"/>
      <c r="AB20" s="120"/>
      <c r="AC20" s="121"/>
      <c r="AD20" s="119"/>
      <c r="AE20" s="120"/>
      <c r="AF20" s="120"/>
      <c r="AG20" s="120"/>
      <c r="AH20" s="120"/>
      <c r="AI20" s="120"/>
      <c r="AJ20" s="121"/>
      <c r="AK20" s="119"/>
      <c r="AL20" s="120"/>
      <c r="AM20" s="120"/>
      <c r="AN20" s="120"/>
      <c r="AO20" s="120"/>
      <c r="AP20" s="120"/>
      <c r="AQ20" s="121"/>
      <c r="AR20" s="119"/>
      <c r="AS20" s="120"/>
      <c r="AT20" s="121"/>
      <c r="AU20" s="430">
        <f t="shared" si="24"/>
        <v>0</v>
      </c>
      <c r="AV20" s="431"/>
      <c r="AW20" s="416">
        <f t="shared" si="22"/>
        <v>0</v>
      </c>
      <c r="AX20" s="417"/>
      <c r="AY20" s="391"/>
      <c r="AZ20" s="392"/>
      <c r="BA20" s="392"/>
      <c r="BB20" s="392"/>
      <c r="BC20" s="392"/>
      <c r="BD20" s="393"/>
    </row>
    <row r="21" spans="1:56" ht="39.950000000000003" customHeight="1">
      <c r="A21" s="66"/>
      <c r="B21" s="77">
        <f t="shared" si="23"/>
        <v>9</v>
      </c>
      <c r="C21" s="400"/>
      <c r="D21" s="401"/>
      <c r="E21" s="402"/>
      <c r="F21" s="403"/>
      <c r="G21" s="402"/>
      <c r="H21" s="404"/>
      <c r="I21" s="404"/>
      <c r="J21" s="404"/>
      <c r="K21" s="403"/>
      <c r="L21" s="405"/>
      <c r="M21" s="406"/>
      <c r="N21" s="406"/>
      <c r="O21" s="407"/>
      <c r="P21" s="119"/>
      <c r="Q21" s="120"/>
      <c r="R21" s="120"/>
      <c r="S21" s="120"/>
      <c r="T21" s="120"/>
      <c r="U21" s="120"/>
      <c r="V21" s="121"/>
      <c r="W21" s="119"/>
      <c r="X21" s="120"/>
      <c r="Y21" s="120"/>
      <c r="Z21" s="120"/>
      <c r="AA21" s="120"/>
      <c r="AB21" s="120"/>
      <c r="AC21" s="121"/>
      <c r="AD21" s="119"/>
      <c r="AE21" s="120"/>
      <c r="AF21" s="120"/>
      <c r="AG21" s="120"/>
      <c r="AH21" s="120"/>
      <c r="AI21" s="120"/>
      <c r="AJ21" s="121"/>
      <c r="AK21" s="119"/>
      <c r="AL21" s="120"/>
      <c r="AM21" s="120"/>
      <c r="AN21" s="120"/>
      <c r="AO21" s="120"/>
      <c r="AP21" s="120"/>
      <c r="AQ21" s="121"/>
      <c r="AR21" s="119"/>
      <c r="AS21" s="120"/>
      <c r="AT21" s="121"/>
      <c r="AU21" s="430">
        <f t="shared" si="24"/>
        <v>0</v>
      </c>
      <c r="AV21" s="431"/>
      <c r="AW21" s="416">
        <f t="shared" si="22"/>
        <v>0</v>
      </c>
      <c r="AX21" s="417"/>
      <c r="AY21" s="391"/>
      <c r="AZ21" s="392"/>
      <c r="BA21" s="392"/>
      <c r="BB21" s="392"/>
      <c r="BC21" s="392"/>
      <c r="BD21" s="393"/>
    </row>
    <row r="22" spans="1:56" ht="39.950000000000003" customHeight="1">
      <c r="A22" s="66"/>
      <c r="B22" s="77">
        <f t="shared" si="23"/>
        <v>10</v>
      </c>
      <c r="C22" s="400"/>
      <c r="D22" s="401"/>
      <c r="E22" s="402"/>
      <c r="F22" s="403"/>
      <c r="G22" s="402"/>
      <c r="H22" s="404"/>
      <c r="I22" s="404"/>
      <c r="J22" s="404"/>
      <c r="K22" s="403"/>
      <c r="L22" s="405"/>
      <c r="M22" s="406"/>
      <c r="N22" s="406"/>
      <c r="O22" s="407"/>
      <c r="P22" s="119"/>
      <c r="Q22" s="120"/>
      <c r="R22" s="120"/>
      <c r="S22" s="120"/>
      <c r="T22" s="120"/>
      <c r="U22" s="120"/>
      <c r="V22" s="121"/>
      <c r="W22" s="119"/>
      <c r="X22" s="120"/>
      <c r="Y22" s="120"/>
      <c r="Z22" s="120"/>
      <c r="AA22" s="120"/>
      <c r="AB22" s="120"/>
      <c r="AC22" s="121"/>
      <c r="AD22" s="119"/>
      <c r="AE22" s="120"/>
      <c r="AF22" s="120"/>
      <c r="AG22" s="120"/>
      <c r="AH22" s="120"/>
      <c r="AI22" s="120"/>
      <c r="AJ22" s="121"/>
      <c r="AK22" s="119"/>
      <c r="AL22" s="120"/>
      <c r="AM22" s="120"/>
      <c r="AN22" s="120"/>
      <c r="AO22" s="120"/>
      <c r="AP22" s="120"/>
      <c r="AQ22" s="121"/>
      <c r="AR22" s="119"/>
      <c r="AS22" s="120"/>
      <c r="AT22" s="121"/>
      <c r="AU22" s="430">
        <f t="shared" si="24"/>
        <v>0</v>
      </c>
      <c r="AV22" s="431"/>
      <c r="AW22" s="416">
        <f t="shared" si="22"/>
        <v>0</v>
      </c>
      <c r="AX22" s="417"/>
      <c r="AY22" s="391"/>
      <c r="AZ22" s="392"/>
      <c r="BA22" s="392"/>
      <c r="BB22" s="392"/>
      <c r="BC22" s="392"/>
      <c r="BD22" s="393"/>
    </row>
    <row r="23" spans="1:56" ht="39.950000000000003" customHeight="1">
      <c r="A23" s="66"/>
      <c r="B23" s="77">
        <f t="shared" si="23"/>
        <v>11</v>
      </c>
      <c r="C23" s="400"/>
      <c r="D23" s="401"/>
      <c r="E23" s="402"/>
      <c r="F23" s="403"/>
      <c r="G23" s="402"/>
      <c r="H23" s="404"/>
      <c r="I23" s="404"/>
      <c r="J23" s="404"/>
      <c r="K23" s="403"/>
      <c r="L23" s="405"/>
      <c r="M23" s="406"/>
      <c r="N23" s="406"/>
      <c r="O23" s="407"/>
      <c r="P23" s="119"/>
      <c r="Q23" s="120"/>
      <c r="R23" s="120"/>
      <c r="S23" s="120"/>
      <c r="T23" s="120"/>
      <c r="U23" s="120"/>
      <c r="V23" s="121"/>
      <c r="W23" s="119"/>
      <c r="X23" s="120"/>
      <c r="Y23" s="120"/>
      <c r="Z23" s="120"/>
      <c r="AA23" s="120"/>
      <c r="AB23" s="120"/>
      <c r="AC23" s="121"/>
      <c r="AD23" s="119"/>
      <c r="AE23" s="120"/>
      <c r="AF23" s="120"/>
      <c r="AG23" s="120"/>
      <c r="AH23" s="120"/>
      <c r="AI23" s="120"/>
      <c r="AJ23" s="121"/>
      <c r="AK23" s="119"/>
      <c r="AL23" s="120"/>
      <c r="AM23" s="120"/>
      <c r="AN23" s="120"/>
      <c r="AO23" s="120"/>
      <c r="AP23" s="120"/>
      <c r="AQ23" s="121"/>
      <c r="AR23" s="119"/>
      <c r="AS23" s="120"/>
      <c r="AT23" s="121"/>
      <c r="AU23" s="430">
        <f t="shared" si="24"/>
        <v>0</v>
      </c>
      <c r="AV23" s="431"/>
      <c r="AW23" s="416">
        <f t="shared" si="22"/>
        <v>0</v>
      </c>
      <c r="AX23" s="417"/>
      <c r="AY23" s="391"/>
      <c r="AZ23" s="392"/>
      <c r="BA23" s="392"/>
      <c r="BB23" s="392"/>
      <c r="BC23" s="392"/>
      <c r="BD23" s="393"/>
    </row>
    <row r="24" spans="1:56" ht="39.950000000000003" customHeight="1">
      <c r="A24" s="66"/>
      <c r="B24" s="77">
        <f t="shared" si="23"/>
        <v>12</v>
      </c>
      <c r="C24" s="400"/>
      <c r="D24" s="401"/>
      <c r="E24" s="402"/>
      <c r="F24" s="403"/>
      <c r="G24" s="402"/>
      <c r="H24" s="404"/>
      <c r="I24" s="404"/>
      <c r="J24" s="404"/>
      <c r="K24" s="403"/>
      <c r="L24" s="405"/>
      <c r="M24" s="406"/>
      <c r="N24" s="406"/>
      <c r="O24" s="407"/>
      <c r="P24" s="119"/>
      <c r="Q24" s="120"/>
      <c r="R24" s="120"/>
      <c r="S24" s="120"/>
      <c r="T24" s="120"/>
      <c r="U24" s="120"/>
      <c r="V24" s="121"/>
      <c r="W24" s="119"/>
      <c r="X24" s="120"/>
      <c r="Y24" s="120"/>
      <c r="Z24" s="120"/>
      <c r="AA24" s="120"/>
      <c r="AB24" s="120"/>
      <c r="AC24" s="121"/>
      <c r="AD24" s="119"/>
      <c r="AE24" s="120"/>
      <c r="AF24" s="120"/>
      <c r="AG24" s="120"/>
      <c r="AH24" s="120"/>
      <c r="AI24" s="120"/>
      <c r="AJ24" s="121"/>
      <c r="AK24" s="119"/>
      <c r="AL24" s="120"/>
      <c r="AM24" s="120"/>
      <c r="AN24" s="120"/>
      <c r="AO24" s="120"/>
      <c r="AP24" s="120"/>
      <c r="AQ24" s="121"/>
      <c r="AR24" s="119"/>
      <c r="AS24" s="120"/>
      <c r="AT24" s="121"/>
      <c r="AU24" s="430">
        <f t="shared" si="24"/>
        <v>0</v>
      </c>
      <c r="AV24" s="431"/>
      <c r="AW24" s="416">
        <f t="shared" si="22"/>
        <v>0</v>
      </c>
      <c r="AX24" s="417"/>
      <c r="AY24" s="391"/>
      <c r="AZ24" s="392"/>
      <c r="BA24" s="392"/>
      <c r="BB24" s="392"/>
      <c r="BC24" s="392"/>
      <c r="BD24" s="393"/>
    </row>
    <row r="25" spans="1:56" ht="39.950000000000003" customHeight="1">
      <c r="A25" s="66"/>
      <c r="B25" s="77">
        <f t="shared" si="23"/>
        <v>13</v>
      </c>
      <c r="C25" s="400"/>
      <c r="D25" s="401"/>
      <c r="E25" s="402"/>
      <c r="F25" s="403"/>
      <c r="G25" s="402"/>
      <c r="H25" s="404"/>
      <c r="I25" s="404"/>
      <c r="J25" s="404"/>
      <c r="K25" s="403"/>
      <c r="L25" s="405"/>
      <c r="M25" s="406"/>
      <c r="N25" s="406"/>
      <c r="O25" s="407"/>
      <c r="P25" s="119"/>
      <c r="Q25" s="120"/>
      <c r="R25" s="120"/>
      <c r="S25" s="120"/>
      <c r="T25" s="120"/>
      <c r="U25" s="120"/>
      <c r="V25" s="121"/>
      <c r="W25" s="119"/>
      <c r="X25" s="120"/>
      <c r="Y25" s="120"/>
      <c r="Z25" s="120"/>
      <c r="AA25" s="120"/>
      <c r="AB25" s="120"/>
      <c r="AC25" s="121"/>
      <c r="AD25" s="119"/>
      <c r="AE25" s="120"/>
      <c r="AF25" s="120"/>
      <c r="AG25" s="120"/>
      <c r="AH25" s="120"/>
      <c r="AI25" s="120"/>
      <c r="AJ25" s="121"/>
      <c r="AK25" s="119"/>
      <c r="AL25" s="120"/>
      <c r="AM25" s="120"/>
      <c r="AN25" s="120"/>
      <c r="AO25" s="120"/>
      <c r="AP25" s="120"/>
      <c r="AQ25" s="121"/>
      <c r="AR25" s="119"/>
      <c r="AS25" s="120"/>
      <c r="AT25" s="121"/>
      <c r="AU25" s="430">
        <f t="shared" si="24"/>
        <v>0</v>
      </c>
      <c r="AV25" s="431"/>
      <c r="AW25" s="416">
        <f t="shared" si="22"/>
        <v>0</v>
      </c>
      <c r="AX25" s="417"/>
      <c r="AY25" s="391"/>
      <c r="AZ25" s="392"/>
      <c r="BA25" s="392"/>
      <c r="BB25" s="392"/>
      <c r="BC25" s="392"/>
      <c r="BD25" s="393"/>
    </row>
    <row r="26" spans="1:56" ht="39.950000000000003" customHeight="1">
      <c r="A26" s="66"/>
      <c r="B26" s="77">
        <f t="shared" si="23"/>
        <v>14</v>
      </c>
      <c r="C26" s="400"/>
      <c r="D26" s="401"/>
      <c r="E26" s="402"/>
      <c r="F26" s="403"/>
      <c r="G26" s="402"/>
      <c r="H26" s="404"/>
      <c r="I26" s="404"/>
      <c r="J26" s="404"/>
      <c r="K26" s="403"/>
      <c r="L26" s="405"/>
      <c r="M26" s="406"/>
      <c r="N26" s="406"/>
      <c r="O26" s="407"/>
      <c r="P26" s="119"/>
      <c r="Q26" s="120"/>
      <c r="R26" s="120"/>
      <c r="S26" s="120"/>
      <c r="T26" s="120"/>
      <c r="U26" s="120"/>
      <c r="V26" s="121"/>
      <c r="W26" s="119"/>
      <c r="X26" s="120"/>
      <c r="Y26" s="120"/>
      <c r="Z26" s="120"/>
      <c r="AA26" s="120"/>
      <c r="AB26" s="120"/>
      <c r="AC26" s="121"/>
      <c r="AD26" s="119"/>
      <c r="AE26" s="120"/>
      <c r="AF26" s="120"/>
      <c r="AG26" s="120"/>
      <c r="AH26" s="120"/>
      <c r="AI26" s="120"/>
      <c r="AJ26" s="121"/>
      <c r="AK26" s="119"/>
      <c r="AL26" s="120"/>
      <c r="AM26" s="120"/>
      <c r="AN26" s="120"/>
      <c r="AO26" s="120"/>
      <c r="AP26" s="120"/>
      <c r="AQ26" s="121"/>
      <c r="AR26" s="119"/>
      <c r="AS26" s="120"/>
      <c r="AT26" s="121"/>
      <c r="AU26" s="430">
        <f t="shared" si="24"/>
        <v>0</v>
      </c>
      <c r="AV26" s="431"/>
      <c r="AW26" s="416">
        <f t="shared" si="22"/>
        <v>0</v>
      </c>
      <c r="AX26" s="417"/>
      <c r="AY26" s="391"/>
      <c r="AZ26" s="392"/>
      <c r="BA26" s="392"/>
      <c r="BB26" s="392"/>
      <c r="BC26" s="392"/>
      <c r="BD26" s="393"/>
    </row>
    <row r="27" spans="1:56" ht="39.950000000000003" customHeight="1">
      <c r="A27" s="66"/>
      <c r="B27" s="77">
        <f t="shared" si="23"/>
        <v>15</v>
      </c>
      <c r="C27" s="400"/>
      <c r="D27" s="401"/>
      <c r="E27" s="402"/>
      <c r="F27" s="403"/>
      <c r="G27" s="402"/>
      <c r="H27" s="404"/>
      <c r="I27" s="404"/>
      <c r="J27" s="404"/>
      <c r="K27" s="403"/>
      <c r="L27" s="405"/>
      <c r="M27" s="406"/>
      <c r="N27" s="406"/>
      <c r="O27" s="407"/>
      <c r="P27" s="119"/>
      <c r="Q27" s="120"/>
      <c r="R27" s="120"/>
      <c r="S27" s="120"/>
      <c r="T27" s="120"/>
      <c r="U27" s="120"/>
      <c r="V27" s="121"/>
      <c r="W27" s="119"/>
      <c r="X27" s="120"/>
      <c r="Y27" s="120"/>
      <c r="Z27" s="120"/>
      <c r="AA27" s="120"/>
      <c r="AB27" s="120"/>
      <c r="AC27" s="121"/>
      <c r="AD27" s="119"/>
      <c r="AE27" s="120"/>
      <c r="AF27" s="120"/>
      <c r="AG27" s="120"/>
      <c r="AH27" s="120"/>
      <c r="AI27" s="120"/>
      <c r="AJ27" s="121"/>
      <c r="AK27" s="119"/>
      <c r="AL27" s="120"/>
      <c r="AM27" s="120"/>
      <c r="AN27" s="120"/>
      <c r="AO27" s="120"/>
      <c r="AP27" s="120"/>
      <c r="AQ27" s="121"/>
      <c r="AR27" s="119"/>
      <c r="AS27" s="120"/>
      <c r="AT27" s="121"/>
      <c r="AU27" s="430">
        <f t="shared" si="24"/>
        <v>0</v>
      </c>
      <c r="AV27" s="431"/>
      <c r="AW27" s="416">
        <f t="shared" si="22"/>
        <v>0</v>
      </c>
      <c r="AX27" s="417"/>
      <c r="AY27" s="391"/>
      <c r="AZ27" s="392"/>
      <c r="BA27" s="392"/>
      <c r="BB27" s="392"/>
      <c r="BC27" s="392"/>
      <c r="BD27" s="393"/>
    </row>
    <row r="28" spans="1:56" ht="39.950000000000003" customHeight="1">
      <c r="A28" s="66"/>
      <c r="B28" s="77">
        <f t="shared" si="23"/>
        <v>16</v>
      </c>
      <c r="C28" s="400"/>
      <c r="D28" s="401"/>
      <c r="E28" s="402"/>
      <c r="F28" s="403"/>
      <c r="G28" s="402"/>
      <c r="H28" s="404"/>
      <c r="I28" s="404"/>
      <c r="J28" s="404"/>
      <c r="K28" s="403"/>
      <c r="L28" s="405"/>
      <c r="M28" s="406"/>
      <c r="N28" s="406"/>
      <c r="O28" s="407"/>
      <c r="P28" s="119"/>
      <c r="Q28" s="120"/>
      <c r="R28" s="120"/>
      <c r="S28" s="120"/>
      <c r="T28" s="120"/>
      <c r="U28" s="120"/>
      <c r="V28" s="121"/>
      <c r="W28" s="119"/>
      <c r="X28" s="120"/>
      <c r="Y28" s="120"/>
      <c r="Z28" s="120"/>
      <c r="AA28" s="120"/>
      <c r="AB28" s="120"/>
      <c r="AC28" s="121"/>
      <c r="AD28" s="119"/>
      <c r="AE28" s="120"/>
      <c r="AF28" s="120"/>
      <c r="AG28" s="120"/>
      <c r="AH28" s="120"/>
      <c r="AI28" s="120"/>
      <c r="AJ28" s="121"/>
      <c r="AK28" s="119"/>
      <c r="AL28" s="120"/>
      <c r="AM28" s="120"/>
      <c r="AN28" s="120"/>
      <c r="AO28" s="120"/>
      <c r="AP28" s="120"/>
      <c r="AQ28" s="121"/>
      <c r="AR28" s="119"/>
      <c r="AS28" s="120"/>
      <c r="AT28" s="121"/>
      <c r="AU28" s="430">
        <f t="shared" si="24"/>
        <v>0</v>
      </c>
      <c r="AV28" s="431"/>
      <c r="AW28" s="416">
        <f t="shared" si="22"/>
        <v>0</v>
      </c>
      <c r="AX28" s="417"/>
      <c r="AY28" s="391"/>
      <c r="AZ28" s="392"/>
      <c r="BA28" s="392"/>
      <c r="BB28" s="392"/>
      <c r="BC28" s="392"/>
      <c r="BD28" s="393"/>
    </row>
    <row r="29" spans="1:56" ht="39.950000000000003" customHeight="1">
      <c r="A29" s="66"/>
      <c r="B29" s="77">
        <f t="shared" si="23"/>
        <v>17</v>
      </c>
      <c r="C29" s="400"/>
      <c r="D29" s="401"/>
      <c r="E29" s="402"/>
      <c r="F29" s="403"/>
      <c r="G29" s="402"/>
      <c r="H29" s="404"/>
      <c r="I29" s="404"/>
      <c r="J29" s="404"/>
      <c r="K29" s="403"/>
      <c r="L29" s="405"/>
      <c r="M29" s="406"/>
      <c r="N29" s="406"/>
      <c r="O29" s="407"/>
      <c r="P29" s="119"/>
      <c r="Q29" s="120"/>
      <c r="R29" s="120"/>
      <c r="S29" s="120"/>
      <c r="T29" s="120"/>
      <c r="U29" s="120"/>
      <c r="V29" s="121"/>
      <c r="W29" s="119"/>
      <c r="X29" s="120"/>
      <c r="Y29" s="120"/>
      <c r="Z29" s="120"/>
      <c r="AA29" s="120"/>
      <c r="AB29" s="120"/>
      <c r="AC29" s="121"/>
      <c r="AD29" s="119"/>
      <c r="AE29" s="120"/>
      <c r="AF29" s="120"/>
      <c r="AG29" s="120"/>
      <c r="AH29" s="120"/>
      <c r="AI29" s="120"/>
      <c r="AJ29" s="121"/>
      <c r="AK29" s="119"/>
      <c r="AL29" s="120"/>
      <c r="AM29" s="120"/>
      <c r="AN29" s="120"/>
      <c r="AO29" s="120"/>
      <c r="AP29" s="120"/>
      <c r="AQ29" s="121"/>
      <c r="AR29" s="119"/>
      <c r="AS29" s="120"/>
      <c r="AT29" s="121"/>
      <c r="AU29" s="430">
        <f t="shared" si="24"/>
        <v>0</v>
      </c>
      <c r="AV29" s="431"/>
      <c r="AW29" s="416">
        <f t="shared" si="22"/>
        <v>0</v>
      </c>
      <c r="AX29" s="417"/>
      <c r="AY29" s="391"/>
      <c r="AZ29" s="392"/>
      <c r="BA29" s="392"/>
      <c r="BB29" s="392"/>
      <c r="BC29" s="392"/>
      <c r="BD29" s="393"/>
    </row>
    <row r="30" spans="1:56" ht="39.950000000000003" customHeight="1" thickBot="1">
      <c r="A30" s="66"/>
      <c r="B30" s="78">
        <f t="shared" si="23"/>
        <v>18</v>
      </c>
      <c r="C30" s="408"/>
      <c r="D30" s="409"/>
      <c r="E30" s="410"/>
      <c r="F30" s="411"/>
      <c r="G30" s="410"/>
      <c r="H30" s="412"/>
      <c r="I30" s="412"/>
      <c r="J30" s="412"/>
      <c r="K30" s="411"/>
      <c r="L30" s="413"/>
      <c r="M30" s="414"/>
      <c r="N30" s="414"/>
      <c r="O30" s="415"/>
      <c r="P30" s="122"/>
      <c r="Q30" s="123"/>
      <c r="R30" s="123"/>
      <c r="S30" s="123"/>
      <c r="T30" s="123"/>
      <c r="U30" s="123"/>
      <c r="V30" s="124"/>
      <c r="W30" s="122"/>
      <c r="X30" s="123"/>
      <c r="Y30" s="123"/>
      <c r="Z30" s="123"/>
      <c r="AA30" s="123"/>
      <c r="AB30" s="123"/>
      <c r="AC30" s="124"/>
      <c r="AD30" s="122"/>
      <c r="AE30" s="123"/>
      <c r="AF30" s="123"/>
      <c r="AG30" s="123"/>
      <c r="AH30" s="123"/>
      <c r="AI30" s="123"/>
      <c r="AJ30" s="124"/>
      <c r="AK30" s="122"/>
      <c r="AL30" s="123"/>
      <c r="AM30" s="123"/>
      <c r="AN30" s="123"/>
      <c r="AO30" s="123"/>
      <c r="AP30" s="123"/>
      <c r="AQ30" s="124"/>
      <c r="AR30" s="122"/>
      <c r="AS30" s="123"/>
      <c r="AT30" s="124"/>
      <c r="AU30" s="418">
        <f t="shared" si="24"/>
        <v>0</v>
      </c>
      <c r="AV30" s="419"/>
      <c r="AW30" s="420">
        <f t="shared" si="22"/>
        <v>0</v>
      </c>
      <c r="AX30" s="421"/>
      <c r="AY30" s="394"/>
      <c r="AZ30" s="395"/>
      <c r="BA30" s="395"/>
      <c r="BB30" s="395"/>
      <c r="BC30" s="395"/>
      <c r="BD30" s="396"/>
    </row>
    <row r="31" spans="1:56" ht="20.25" customHeight="1">
      <c r="A31" s="66"/>
      <c r="B31" s="66"/>
      <c r="C31" s="70"/>
      <c r="D31" s="71"/>
      <c r="E31" s="72"/>
      <c r="F31" s="68"/>
      <c r="G31" s="68"/>
      <c r="H31" s="68"/>
      <c r="I31" s="68"/>
      <c r="J31" s="68"/>
      <c r="K31" s="68"/>
      <c r="L31" s="68"/>
      <c r="M31" s="68"/>
      <c r="N31" s="68"/>
      <c r="O31" s="68"/>
      <c r="P31" s="68"/>
      <c r="Q31" s="68"/>
      <c r="R31" s="68"/>
      <c r="S31" s="68"/>
      <c r="T31" s="68"/>
      <c r="U31" s="68"/>
      <c r="V31" s="68"/>
      <c r="W31" s="68"/>
      <c r="X31" s="68"/>
      <c r="Y31" s="68"/>
      <c r="Z31" s="68"/>
      <c r="AA31" s="68"/>
      <c r="AB31" s="68"/>
      <c r="AC31" s="73"/>
      <c r="AD31" s="68"/>
      <c r="AE31" s="68"/>
      <c r="AF31" s="68"/>
      <c r="AG31" s="68"/>
      <c r="AH31" s="68"/>
      <c r="AI31" s="68"/>
      <c r="AJ31" s="68"/>
      <c r="AK31" s="68"/>
      <c r="AL31" s="68"/>
      <c r="AM31" s="68"/>
      <c r="AN31" s="68"/>
      <c r="AO31" s="68"/>
      <c r="AP31" s="68"/>
      <c r="AQ31" s="68"/>
      <c r="AR31" s="68"/>
      <c r="AS31" s="68"/>
      <c r="AT31" s="68"/>
      <c r="AU31" s="68"/>
      <c r="AV31" s="66"/>
      <c r="AW31" s="66"/>
      <c r="AX31" s="66"/>
      <c r="AY31" s="66"/>
      <c r="AZ31" s="66"/>
      <c r="BA31" s="66"/>
      <c r="BB31" s="66"/>
      <c r="BC31" s="66"/>
      <c r="BD31" s="66"/>
    </row>
    <row r="32" spans="1:56" ht="20.25" customHeight="1">
      <c r="A32" s="66"/>
      <c r="B32" s="89" t="s">
        <v>128</v>
      </c>
      <c r="C32" s="89"/>
      <c r="D32" s="89"/>
      <c r="E32" s="89"/>
      <c r="F32" s="89"/>
      <c r="G32" s="89"/>
      <c r="H32" s="89"/>
      <c r="I32" s="89"/>
      <c r="J32" s="89"/>
      <c r="K32" s="89"/>
      <c r="L32" s="90"/>
      <c r="M32" s="89"/>
      <c r="N32" s="89"/>
      <c r="O32" s="89"/>
      <c r="P32" s="89"/>
      <c r="Q32" s="89"/>
      <c r="R32" s="89"/>
      <c r="S32" s="89"/>
      <c r="T32" s="89" t="s">
        <v>79</v>
      </c>
      <c r="U32" s="89"/>
      <c r="V32" s="89"/>
      <c r="W32" s="89"/>
      <c r="X32" s="89"/>
      <c r="Y32" s="89"/>
      <c r="Z32" s="91"/>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row>
    <row r="33" spans="1:56" ht="20.25" customHeight="1">
      <c r="A33" s="66"/>
      <c r="B33" s="89"/>
      <c r="C33" s="480" t="s">
        <v>37</v>
      </c>
      <c r="D33" s="480"/>
      <c r="E33" s="480" t="s">
        <v>38</v>
      </c>
      <c r="F33" s="480"/>
      <c r="G33" s="480"/>
      <c r="H33" s="480"/>
      <c r="I33" s="89"/>
      <c r="J33" s="482" t="s">
        <v>41</v>
      </c>
      <c r="K33" s="482"/>
      <c r="L33" s="482"/>
      <c r="M33" s="482"/>
      <c r="N33" s="62"/>
      <c r="O33" s="62"/>
      <c r="P33" s="87" t="s">
        <v>49</v>
      </c>
      <c r="Q33" s="87"/>
      <c r="R33" s="89"/>
      <c r="S33" s="89"/>
      <c r="T33" s="445" t="s">
        <v>7</v>
      </c>
      <c r="U33" s="446"/>
      <c r="V33" s="445" t="s">
        <v>8</v>
      </c>
      <c r="W33" s="483"/>
      <c r="X33" s="483"/>
      <c r="Y33" s="446"/>
      <c r="Z33" s="91"/>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row>
    <row r="34" spans="1:56" ht="20.25" customHeight="1">
      <c r="A34" s="66"/>
      <c r="B34" s="89"/>
      <c r="C34" s="481"/>
      <c r="D34" s="481"/>
      <c r="E34" s="481" t="s">
        <v>39</v>
      </c>
      <c r="F34" s="481"/>
      <c r="G34" s="481" t="s">
        <v>40</v>
      </c>
      <c r="H34" s="481"/>
      <c r="I34" s="89"/>
      <c r="J34" s="481" t="s">
        <v>39</v>
      </c>
      <c r="K34" s="481"/>
      <c r="L34" s="481" t="s">
        <v>40</v>
      </c>
      <c r="M34" s="481"/>
      <c r="N34" s="62"/>
      <c r="O34" s="62"/>
      <c r="P34" s="87" t="s">
        <v>46</v>
      </c>
      <c r="Q34" s="87"/>
      <c r="R34" s="89"/>
      <c r="S34" s="89"/>
      <c r="T34" s="445" t="s">
        <v>3</v>
      </c>
      <c r="U34" s="446"/>
      <c r="V34" s="445" t="s">
        <v>52</v>
      </c>
      <c r="W34" s="483"/>
      <c r="X34" s="483"/>
      <c r="Y34" s="446"/>
      <c r="Z34" s="131"/>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row>
    <row r="35" spans="1:56" ht="20.25" customHeight="1">
      <c r="A35" s="66"/>
      <c r="B35" s="89"/>
      <c r="C35" s="445" t="s">
        <v>3</v>
      </c>
      <c r="D35" s="446"/>
      <c r="E35" s="484">
        <f>SUMIFS($AU$13:$AV$30,$C$13:$D$30,"福祉用具専門相談員",$E$13:$F$30,"A")</f>
        <v>0</v>
      </c>
      <c r="F35" s="485"/>
      <c r="G35" s="486">
        <f>SUMIFS($AW$13:$AX$30,$C$13:$D$30,"福祉用具専門相談員",$E$13:$F$30,"A")</f>
        <v>0</v>
      </c>
      <c r="H35" s="487"/>
      <c r="I35" s="99"/>
      <c r="J35" s="447"/>
      <c r="K35" s="448"/>
      <c r="L35" s="447"/>
      <c r="M35" s="448"/>
      <c r="N35" s="98"/>
      <c r="O35" s="98"/>
      <c r="P35" s="447"/>
      <c r="Q35" s="448"/>
      <c r="R35" s="89"/>
      <c r="S35" s="89"/>
      <c r="T35" s="445" t="s">
        <v>4</v>
      </c>
      <c r="U35" s="446"/>
      <c r="V35" s="445" t="s">
        <v>53</v>
      </c>
      <c r="W35" s="483"/>
      <c r="X35" s="483"/>
      <c r="Y35" s="446"/>
      <c r="Z35" s="12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c r="BD35" s="68"/>
    </row>
    <row r="36" spans="1:56" ht="20.25" customHeight="1">
      <c r="A36" s="66"/>
      <c r="B36" s="89"/>
      <c r="C36" s="445" t="s">
        <v>4</v>
      </c>
      <c r="D36" s="446"/>
      <c r="E36" s="484">
        <f>SUMIFS($AU$13:$AV$30,$C$13:$D$30,"福祉用具専門相談員",$E$13:$F$30,"B")</f>
        <v>0</v>
      </c>
      <c r="F36" s="485"/>
      <c r="G36" s="486">
        <f>SUMIFS($AW$13:$AX$30,$C$13:$D$30,"福祉用具専門相談員",$E$13:$F$30,"B")</f>
        <v>0</v>
      </c>
      <c r="H36" s="487"/>
      <c r="I36" s="99"/>
      <c r="J36" s="447"/>
      <c r="K36" s="448"/>
      <c r="L36" s="447"/>
      <c r="M36" s="448"/>
      <c r="N36" s="98"/>
      <c r="O36" s="98"/>
      <c r="P36" s="447"/>
      <c r="Q36" s="448"/>
      <c r="R36" s="89"/>
      <c r="S36" s="89"/>
      <c r="T36" s="445" t="s">
        <v>5</v>
      </c>
      <c r="U36" s="446"/>
      <c r="V36" s="445" t="s">
        <v>54</v>
      </c>
      <c r="W36" s="483"/>
      <c r="X36" s="483"/>
      <c r="Y36" s="446"/>
      <c r="Z36" s="128"/>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c r="BD36" s="68"/>
    </row>
    <row r="37" spans="1:56" ht="20.25" customHeight="1">
      <c r="A37" s="66"/>
      <c r="B37" s="89"/>
      <c r="C37" s="445" t="s">
        <v>5</v>
      </c>
      <c r="D37" s="446"/>
      <c r="E37" s="484">
        <f>SUMIFS($AU$13:$AV$30,$C$13:$D$30,"福祉用具専門相談員",$E$13:$F$30,"C")</f>
        <v>0</v>
      </c>
      <c r="F37" s="485"/>
      <c r="G37" s="486">
        <f>SUMIFS($AW$13:$AX$30,$C$13:$D$30,"福祉用具専門相談員",$E$13:$F$30,"C")</f>
        <v>0</v>
      </c>
      <c r="H37" s="487"/>
      <c r="I37" s="99"/>
      <c r="J37" s="447"/>
      <c r="K37" s="448"/>
      <c r="L37" s="449"/>
      <c r="M37" s="450"/>
      <c r="N37" s="98"/>
      <c r="O37" s="98"/>
      <c r="P37" s="484" t="s">
        <v>30</v>
      </c>
      <c r="Q37" s="485"/>
      <c r="R37" s="89"/>
      <c r="S37" s="89"/>
      <c r="T37" s="445" t="s">
        <v>6</v>
      </c>
      <c r="U37" s="446"/>
      <c r="V37" s="445" t="s">
        <v>78</v>
      </c>
      <c r="W37" s="483"/>
      <c r="X37" s="483"/>
      <c r="Y37" s="446"/>
      <c r="Z37" s="129"/>
      <c r="AA37" s="68"/>
      <c r="AB37" s="68"/>
      <c r="AC37" s="68"/>
      <c r="AD37" s="68"/>
      <c r="AE37" s="68"/>
      <c r="AF37" s="68"/>
      <c r="AG37" s="68"/>
      <c r="AH37" s="68"/>
      <c r="AI37" s="68"/>
      <c r="AJ37" s="68"/>
      <c r="AK37" s="68"/>
      <c r="AL37" s="68"/>
      <c r="AM37" s="68"/>
      <c r="AN37" s="68"/>
      <c r="AO37" s="68"/>
      <c r="AP37" s="68"/>
      <c r="AQ37" s="68"/>
      <c r="AR37" s="68"/>
      <c r="AS37" s="68"/>
      <c r="AT37" s="68"/>
      <c r="AU37" s="68"/>
      <c r="AV37" s="68"/>
      <c r="AW37" s="68"/>
      <c r="AX37" s="68"/>
      <c r="AY37" s="68"/>
      <c r="AZ37" s="68"/>
      <c r="BA37" s="68"/>
      <c r="BB37" s="68"/>
      <c r="BC37" s="68"/>
      <c r="BD37" s="68"/>
    </row>
    <row r="38" spans="1:56" ht="20.25" customHeight="1">
      <c r="A38" s="66"/>
      <c r="B38" s="89"/>
      <c r="C38" s="445" t="s">
        <v>6</v>
      </c>
      <c r="D38" s="446"/>
      <c r="E38" s="484">
        <f>SUMIFS($AU$13:$AV$30,$C$13:$D$30,"福祉用具専門相談員",$E$13:$F$30,"D")</f>
        <v>0</v>
      </c>
      <c r="F38" s="485"/>
      <c r="G38" s="486">
        <f>SUMIFS($AW$13:$AX$30,$C$13:$D$30,"福祉用具専門相談員",$E$13:$F$30,"D")</f>
        <v>0</v>
      </c>
      <c r="H38" s="487"/>
      <c r="I38" s="99"/>
      <c r="J38" s="447"/>
      <c r="K38" s="448"/>
      <c r="L38" s="449"/>
      <c r="M38" s="450"/>
      <c r="N38" s="98"/>
      <c r="O38" s="98"/>
      <c r="P38" s="484" t="s">
        <v>30</v>
      </c>
      <c r="Q38" s="485"/>
      <c r="R38" s="89"/>
      <c r="S38" s="89"/>
      <c r="T38" s="89"/>
      <c r="U38" s="494"/>
      <c r="V38" s="494"/>
      <c r="W38" s="501"/>
      <c r="X38" s="501"/>
      <c r="Y38" s="135"/>
      <c r="Z38" s="135"/>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row>
    <row r="39" spans="1:56" ht="20.25" customHeight="1">
      <c r="A39" s="66"/>
      <c r="B39" s="89"/>
      <c r="C39" s="445" t="s">
        <v>27</v>
      </c>
      <c r="D39" s="446"/>
      <c r="E39" s="484">
        <f>SUM(E35:F38)</f>
        <v>0</v>
      </c>
      <c r="F39" s="485"/>
      <c r="G39" s="486">
        <f>SUM(G35:H38)</f>
        <v>0</v>
      </c>
      <c r="H39" s="487"/>
      <c r="I39" s="99"/>
      <c r="J39" s="484">
        <f>SUM(J35:K38)</f>
        <v>0</v>
      </c>
      <c r="K39" s="485"/>
      <c r="L39" s="484">
        <f>SUM(L35:M38)</f>
        <v>0</v>
      </c>
      <c r="M39" s="485"/>
      <c r="N39" s="98"/>
      <c r="O39" s="98"/>
      <c r="P39" s="484">
        <f>SUM(P35:Q36)</f>
        <v>0</v>
      </c>
      <c r="Q39" s="485"/>
      <c r="R39" s="89"/>
      <c r="S39" s="89"/>
      <c r="T39" s="89"/>
      <c r="U39" s="494"/>
      <c r="V39" s="494"/>
      <c r="W39" s="501"/>
      <c r="X39" s="501"/>
      <c r="Y39" s="134"/>
      <c r="Z39" s="134"/>
      <c r="AA39" s="68"/>
      <c r="AB39" s="68"/>
      <c r="AC39" s="68"/>
      <c r="AD39" s="68"/>
      <c r="AE39" s="68"/>
      <c r="AF39" s="68"/>
      <c r="AG39" s="68"/>
      <c r="AH39" s="68"/>
      <c r="AI39" s="68"/>
      <c r="AJ39" s="68"/>
      <c r="AK39" s="68"/>
      <c r="AL39" s="68"/>
      <c r="AM39" s="68"/>
      <c r="AN39" s="68"/>
      <c r="AO39" s="68"/>
      <c r="AP39" s="68"/>
      <c r="AQ39" s="68"/>
      <c r="AR39" s="68"/>
      <c r="AS39" s="68"/>
      <c r="AT39" s="68"/>
      <c r="AU39" s="68"/>
      <c r="AV39" s="68"/>
      <c r="AW39" s="68"/>
      <c r="AX39" s="68"/>
      <c r="AY39" s="68"/>
      <c r="AZ39" s="68"/>
      <c r="BA39" s="68"/>
      <c r="BB39" s="68"/>
      <c r="BC39" s="68"/>
      <c r="BD39" s="68"/>
    </row>
    <row r="40" spans="1:56" ht="20.25" customHeight="1">
      <c r="A40" s="66"/>
      <c r="B40" s="89"/>
      <c r="C40" s="89"/>
      <c r="D40" s="89"/>
      <c r="E40" s="89"/>
      <c r="F40" s="89"/>
      <c r="G40" s="89"/>
      <c r="H40" s="89"/>
      <c r="I40" s="89"/>
      <c r="J40" s="89"/>
      <c r="K40" s="89"/>
      <c r="L40" s="90"/>
      <c r="M40" s="89"/>
      <c r="N40" s="89"/>
      <c r="O40" s="89"/>
      <c r="P40" s="89"/>
      <c r="Q40" s="89"/>
      <c r="R40" s="89"/>
      <c r="S40" s="89"/>
      <c r="T40" s="89"/>
      <c r="U40" s="91"/>
      <c r="V40" s="91"/>
      <c r="W40" s="91"/>
      <c r="X40" s="91"/>
      <c r="Y40" s="91"/>
      <c r="Z40" s="91"/>
      <c r="AA40" s="68"/>
      <c r="AB40" s="68"/>
      <c r="AC40" s="68"/>
      <c r="AD40" s="68"/>
      <c r="AE40" s="68"/>
      <c r="AF40" s="68"/>
      <c r="AG40" s="68"/>
      <c r="AH40" s="68"/>
      <c r="AI40" s="68"/>
      <c r="AJ40" s="68"/>
      <c r="AK40" s="68"/>
      <c r="AL40" s="68"/>
      <c r="AM40" s="68"/>
      <c r="AN40" s="68"/>
      <c r="AO40" s="68"/>
      <c r="AP40" s="68"/>
      <c r="AQ40" s="68"/>
      <c r="AR40" s="68"/>
      <c r="AS40" s="68"/>
      <c r="AT40" s="68"/>
      <c r="AU40" s="68"/>
      <c r="AV40" s="68"/>
      <c r="AW40" s="68"/>
      <c r="AX40" s="68"/>
      <c r="AY40" s="68"/>
      <c r="AZ40" s="68"/>
      <c r="BA40" s="68"/>
      <c r="BB40" s="68"/>
      <c r="BC40" s="68"/>
      <c r="BD40" s="68"/>
    </row>
    <row r="41" spans="1:56" ht="20.25" customHeight="1">
      <c r="A41" s="66"/>
      <c r="B41" s="89"/>
      <c r="C41" s="90" t="s">
        <v>47</v>
      </c>
      <c r="D41" s="89"/>
      <c r="E41" s="89"/>
      <c r="F41" s="89"/>
      <c r="G41" s="89"/>
      <c r="H41" s="89"/>
      <c r="I41" s="93" t="s">
        <v>95</v>
      </c>
      <c r="J41" s="496" t="s">
        <v>145</v>
      </c>
      <c r="K41" s="497"/>
      <c r="L41" s="94"/>
      <c r="M41" s="93"/>
      <c r="N41" s="89"/>
      <c r="O41" s="89"/>
      <c r="P41" s="89"/>
      <c r="Q41" s="89"/>
      <c r="R41" s="89"/>
      <c r="S41" s="89"/>
      <c r="T41" s="89"/>
      <c r="U41" s="92"/>
      <c r="V41" s="91"/>
      <c r="W41" s="91"/>
      <c r="X41" s="91"/>
      <c r="Y41" s="91"/>
      <c r="Z41" s="91"/>
      <c r="AA41" s="68"/>
      <c r="AB41" s="68"/>
      <c r="AC41" s="68"/>
      <c r="AD41" s="68"/>
      <c r="AE41" s="68"/>
      <c r="AF41" s="68"/>
      <c r="AG41" s="68"/>
      <c r="AH41" s="68"/>
      <c r="AI41" s="68"/>
      <c r="AJ41" s="68"/>
      <c r="AK41" s="68"/>
      <c r="AL41" s="68"/>
      <c r="AM41" s="68"/>
      <c r="AN41" s="68"/>
      <c r="AO41" s="68"/>
      <c r="AP41" s="68"/>
      <c r="AQ41" s="68"/>
      <c r="AR41" s="68"/>
      <c r="AS41" s="68"/>
      <c r="AT41" s="68"/>
      <c r="AU41" s="68"/>
      <c r="AV41" s="68"/>
      <c r="AW41" s="68"/>
      <c r="AX41" s="68"/>
      <c r="AY41" s="68"/>
      <c r="AZ41" s="68"/>
      <c r="BA41" s="68"/>
      <c r="BB41" s="68"/>
      <c r="BC41" s="68"/>
      <c r="BD41" s="68"/>
    </row>
    <row r="42" spans="1:56" ht="20.25" customHeight="1">
      <c r="A42" s="66"/>
      <c r="B42" s="89"/>
      <c r="C42" s="89" t="s">
        <v>42</v>
      </c>
      <c r="D42" s="89"/>
      <c r="E42" s="89"/>
      <c r="F42" s="89"/>
      <c r="G42" s="89"/>
      <c r="H42" s="89" t="s">
        <v>43</v>
      </c>
      <c r="I42" s="89"/>
      <c r="J42" s="89"/>
      <c r="K42" s="89"/>
      <c r="L42" s="90"/>
      <c r="M42" s="89"/>
      <c r="N42" s="89"/>
      <c r="O42" s="89"/>
      <c r="P42" s="89"/>
      <c r="Q42" s="89"/>
      <c r="R42" s="89"/>
      <c r="S42" s="89"/>
      <c r="T42" s="89"/>
      <c r="U42" s="91"/>
      <c r="V42" s="91"/>
      <c r="W42" s="91"/>
      <c r="X42" s="91"/>
      <c r="Y42" s="91"/>
      <c r="Z42" s="91"/>
      <c r="AA42" s="68"/>
      <c r="AB42" s="68"/>
      <c r="AC42" s="68"/>
      <c r="AD42" s="68"/>
      <c r="AE42" s="68"/>
      <c r="AF42" s="68"/>
      <c r="AG42" s="68"/>
      <c r="AH42" s="68"/>
      <c r="AI42" s="68"/>
      <c r="AJ42" s="68"/>
      <c r="AK42" s="68"/>
      <c r="AL42" s="68"/>
      <c r="AM42" s="68"/>
      <c r="AN42" s="68"/>
      <c r="AO42" s="68"/>
      <c r="AP42" s="68"/>
      <c r="AQ42" s="68"/>
      <c r="AR42" s="68"/>
      <c r="AS42" s="68"/>
      <c r="AT42" s="68"/>
      <c r="AU42" s="68"/>
      <c r="AV42" s="68"/>
      <c r="AW42" s="68"/>
      <c r="AX42" s="68"/>
      <c r="AY42" s="68"/>
      <c r="AZ42" s="68"/>
      <c r="BA42" s="68"/>
      <c r="BB42" s="68"/>
      <c r="BC42" s="68"/>
      <c r="BD42" s="68"/>
    </row>
    <row r="43" spans="1:56" ht="20.25" customHeight="1">
      <c r="A43" s="66"/>
      <c r="B43" s="89"/>
      <c r="C43" s="89" t="str">
        <f>IF($J$41="週","対象時間数（週平均）","対象時間数（当月合計）")</f>
        <v>対象時間数（当月合計）</v>
      </c>
      <c r="D43" s="89"/>
      <c r="E43" s="89"/>
      <c r="F43" s="89"/>
      <c r="G43" s="89"/>
      <c r="H43" s="89" t="str">
        <f>IF($J$41="週","週に勤務すべき時間数","当月に勤務すべき時間数")</f>
        <v>当月に勤務すべき時間数</v>
      </c>
      <c r="I43" s="89"/>
      <c r="J43" s="89"/>
      <c r="K43" s="89"/>
      <c r="L43" s="90"/>
      <c r="M43" s="481" t="s">
        <v>44</v>
      </c>
      <c r="N43" s="481"/>
      <c r="O43" s="481"/>
      <c r="P43" s="481"/>
      <c r="Q43" s="89"/>
      <c r="R43" s="89"/>
      <c r="S43" s="89"/>
      <c r="T43" s="89"/>
      <c r="U43" s="91"/>
      <c r="V43" s="91"/>
      <c r="W43" s="91"/>
      <c r="X43" s="91"/>
      <c r="Y43" s="91"/>
      <c r="Z43" s="91"/>
      <c r="AA43" s="68"/>
      <c r="AB43" s="68"/>
      <c r="AC43" s="68"/>
      <c r="AD43" s="68"/>
      <c r="AE43" s="68"/>
      <c r="AF43" s="68"/>
      <c r="AG43" s="68"/>
      <c r="AH43" s="68"/>
      <c r="AI43" s="68"/>
      <c r="AJ43" s="68"/>
      <c r="AK43" s="68"/>
      <c r="AL43" s="68"/>
      <c r="AM43" s="68"/>
      <c r="AN43" s="68"/>
      <c r="AO43" s="68"/>
      <c r="AP43" s="68"/>
      <c r="AQ43" s="68"/>
      <c r="AR43" s="68"/>
      <c r="AS43" s="68"/>
      <c r="AT43" s="68"/>
      <c r="AU43" s="68"/>
      <c r="AV43" s="68"/>
      <c r="AW43" s="68"/>
      <c r="AX43" s="68"/>
      <c r="AY43" s="68"/>
      <c r="AZ43" s="68"/>
      <c r="BA43" s="68"/>
      <c r="BB43" s="68"/>
      <c r="BC43" s="68"/>
      <c r="BD43" s="68"/>
    </row>
    <row r="44" spans="1:56" ht="20.25" customHeight="1">
      <c r="A44" s="66"/>
      <c r="B44" s="89"/>
      <c r="C44" s="498">
        <f>IF($J$41="週",L39,J39)</f>
        <v>0</v>
      </c>
      <c r="D44" s="499"/>
      <c r="E44" s="499"/>
      <c r="F44" s="500"/>
      <c r="G44" s="130" t="s">
        <v>28</v>
      </c>
      <c r="H44" s="445">
        <f>IF($J$41="週",$AV$5,$AZ$5)</f>
        <v>0</v>
      </c>
      <c r="I44" s="483"/>
      <c r="J44" s="483"/>
      <c r="K44" s="446"/>
      <c r="L44" s="130" t="s">
        <v>29</v>
      </c>
      <c r="M44" s="488" t="e">
        <f>ROUNDDOWN(C44/H44,1)</f>
        <v>#DIV/0!</v>
      </c>
      <c r="N44" s="489"/>
      <c r="O44" s="489"/>
      <c r="P44" s="490"/>
      <c r="Q44" s="89"/>
      <c r="R44" s="89"/>
      <c r="S44" s="89"/>
      <c r="T44" s="89"/>
      <c r="U44" s="495"/>
      <c r="V44" s="495"/>
      <c r="W44" s="495"/>
      <c r="X44" s="495"/>
      <c r="Y44" s="128"/>
      <c r="Z44" s="91"/>
      <c r="AA44" s="68"/>
      <c r="AB44" s="68"/>
      <c r="AC44" s="68"/>
      <c r="AD44" s="68"/>
      <c r="AE44" s="68"/>
      <c r="AF44" s="68"/>
      <c r="AG44" s="68"/>
      <c r="AH44" s="68"/>
      <c r="AI44" s="68"/>
      <c r="AJ44" s="68"/>
      <c r="AK44" s="68"/>
      <c r="AL44" s="68"/>
      <c r="AM44" s="68"/>
      <c r="AN44" s="68"/>
      <c r="AO44" s="68"/>
      <c r="AP44" s="68"/>
      <c r="AQ44" s="68"/>
      <c r="AR44" s="68"/>
      <c r="AS44" s="68"/>
      <c r="AT44" s="68"/>
      <c r="AU44" s="68"/>
      <c r="AV44" s="68"/>
      <c r="AW44" s="68"/>
      <c r="AX44" s="68"/>
      <c r="AY44" s="68"/>
      <c r="AZ44" s="68"/>
      <c r="BA44" s="68"/>
      <c r="BB44" s="68"/>
      <c r="BC44" s="68"/>
      <c r="BD44" s="68"/>
    </row>
    <row r="45" spans="1:56" ht="20.25" customHeight="1">
      <c r="A45" s="66"/>
      <c r="B45" s="89"/>
      <c r="C45" s="89"/>
      <c r="D45" s="89"/>
      <c r="E45" s="89"/>
      <c r="F45" s="89"/>
      <c r="G45" s="89"/>
      <c r="H45" s="89"/>
      <c r="I45" s="89"/>
      <c r="J45" s="89"/>
      <c r="K45" s="89"/>
      <c r="L45" s="90"/>
      <c r="M45" s="89" t="s">
        <v>80</v>
      </c>
      <c r="N45" s="89"/>
      <c r="O45" s="89"/>
      <c r="P45" s="89"/>
      <c r="Q45" s="89"/>
      <c r="R45" s="89"/>
      <c r="S45" s="89"/>
      <c r="T45" s="89"/>
      <c r="U45" s="91"/>
      <c r="V45" s="91"/>
      <c r="W45" s="91"/>
      <c r="X45" s="91"/>
      <c r="Y45" s="91"/>
      <c r="Z45" s="91"/>
      <c r="AA45" s="68"/>
      <c r="AB45" s="68"/>
      <c r="AC45" s="68"/>
      <c r="AD45" s="68"/>
      <c r="AE45" s="68"/>
      <c r="AF45" s="68"/>
      <c r="AG45" s="68"/>
      <c r="AH45" s="68"/>
      <c r="AI45" s="68"/>
      <c r="AJ45" s="68"/>
      <c r="AK45" s="68"/>
      <c r="AL45" s="68"/>
      <c r="AM45" s="68"/>
      <c r="AN45" s="68"/>
      <c r="AO45" s="68"/>
      <c r="AP45" s="68"/>
      <c r="AQ45" s="68"/>
      <c r="AR45" s="68"/>
      <c r="AS45" s="68"/>
      <c r="AT45" s="68"/>
      <c r="AU45" s="68"/>
      <c r="AV45" s="68"/>
      <c r="AW45" s="68"/>
      <c r="AX45" s="68"/>
      <c r="AY45" s="68"/>
      <c r="AZ45" s="68"/>
      <c r="BA45" s="68"/>
      <c r="BB45" s="68"/>
      <c r="BC45" s="68"/>
      <c r="BD45" s="68"/>
    </row>
    <row r="46" spans="1:56" ht="20.25" customHeight="1">
      <c r="A46" s="66"/>
      <c r="B46" s="89"/>
      <c r="C46" s="89" t="s">
        <v>138</v>
      </c>
      <c r="D46" s="89"/>
      <c r="E46" s="89"/>
      <c r="F46" s="89"/>
      <c r="G46" s="89"/>
      <c r="H46" s="89"/>
      <c r="I46" s="89"/>
      <c r="J46" s="89"/>
      <c r="K46" s="89"/>
      <c r="L46" s="90"/>
      <c r="M46" s="89"/>
      <c r="N46" s="89"/>
      <c r="O46" s="89"/>
      <c r="P46" s="89"/>
      <c r="Q46" s="89"/>
      <c r="R46" s="89"/>
      <c r="S46" s="89"/>
      <c r="T46" s="89"/>
      <c r="U46" s="89"/>
      <c r="V46" s="95"/>
      <c r="W46" s="96"/>
      <c r="X46" s="96"/>
      <c r="Y46" s="89"/>
      <c r="Z46" s="89"/>
      <c r="AA46" s="68"/>
      <c r="AB46" s="68"/>
      <c r="AC46" s="68"/>
      <c r="AD46" s="68"/>
      <c r="AE46" s="68"/>
      <c r="AF46" s="68"/>
      <c r="AG46" s="68"/>
      <c r="AH46" s="68"/>
      <c r="AI46" s="68"/>
      <c r="AJ46" s="68"/>
      <c r="AK46" s="68"/>
      <c r="AL46" s="68"/>
      <c r="AM46" s="68"/>
      <c r="AN46" s="68"/>
      <c r="AO46" s="68"/>
      <c r="AP46" s="68"/>
      <c r="AQ46" s="68"/>
      <c r="AR46" s="68"/>
      <c r="AS46" s="68"/>
      <c r="AT46" s="68"/>
      <c r="AU46" s="68"/>
      <c r="AV46" s="68"/>
      <c r="AW46" s="68"/>
      <c r="AX46" s="68"/>
      <c r="AY46" s="68"/>
      <c r="AZ46" s="68"/>
      <c r="BA46" s="68"/>
      <c r="BB46" s="68"/>
      <c r="BC46" s="68"/>
      <c r="BD46" s="68"/>
    </row>
    <row r="47" spans="1:56" ht="20.25" customHeight="1">
      <c r="A47" s="66"/>
      <c r="B47" s="89"/>
      <c r="C47" s="89" t="s">
        <v>49</v>
      </c>
      <c r="D47" s="89"/>
      <c r="E47" s="89"/>
      <c r="F47" s="89"/>
      <c r="G47" s="89"/>
      <c r="H47" s="89"/>
      <c r="I47" s="89"/>
      <c r="J47" s="89"/>
      <c r="K47" s="89"/>
      <c r="L47" s="90"/>
      <c r="M47" s="130"/>
      <c r="N47" s="130"/>
      <c r="O47" s="130"/>
      <c r="P47" s="130"/>
      <c r="Q47" s="89"/>
      <c r="R47" s="89"/>
      <c r="S47" s="89"/>
      <c r="T47" s="89"/>
      <c r="U47" s="89"/>
      <c r="V47" s="95"/>
      <c r="W47" s="96"/>
      <c r="X47" s="96"/>
      <c r="Y47" s="89"/>
      <c r="Z47" s="89"/>
      <c r="AA47" s="68"/>
      <c r="AB47" s="68"/>
      <c r="AC47" s="68"/>
      <c r="AD47" s="68"/>
      <c r="AE47" s="68"/>
      <c r="AF47" s="68"/>
      <c r="AG47" s="68"/>
      <c r="AH47" s="68"/>
      <c r="AI47" s="68"/>
      <c r="AJ47" s="68"/>
      <c r="AK47" s="68"/>
      <c r="AL47" s="68"/>
      <c r="AM47" s="68"/>
      <c r="AN47" s="68"/>
      <c r="AO47" s="68"/>
      <c r="AP47" s="68"/>
      <c r="AQ47" s="68"/>
      <c r="AR47" s="68"/>
      <c r="AS47" s="68"/>
      <c r="AT47" s="68"/>
      <c r="AU47" s="68"/>
      <c r="AV47" s="68"/>
      <c r="AW47" s="68"/>
      <c r="AX47" s="68"/>
      <c r="AY47" s="68"/>
      <c r="AZ47" s="68"/>
      <c r="BA47" s="68"/>
      <c r="BB47" s="68"/>
      <c r="BC47" s="68"/>
      <c r="BD47" s="68"/>
    </row>
    <row r="48" spans="1:56" ht="20.25" customHeight="1">
      <c r="A48" s="66"/>
      <c r="B48" s="89"/>
      <c r="C48" s="62" t="s">
        <v>45</v>
      </c>
      <c r="D48" s="62"/>
      <c r="E48" s="62"/>
      <c r="F48" s="62"/>
      <c r="G48" s="62"/>
      <c r="H48" s="89" t="s">
        <v>48</v>
      </c>
      <c r="I48" s="62"/>
      <c r="J48" s="62"/>
      <c r="K48" s="62"/>
      <c r="L48" s="62"/>
      <c r="M48" s="481" t="s">
        <v>27</v>
      </c>
      <c r="N48" s="481"/>
      <c r="O48" s="481"/>
      <c r="P48" s="481"/>
      <c r="Q48" s="89"/>
      <c r="R48" s="89"/>
      <c r="S48" s="89"/>
      <c r="T48" s="89"/>
      <c r="U48" s="89"/>
      <c r="V48" s="95"/>
      <c r="W48" s="96"/>
      <c r="X48" s="96"/>
      <c r="Y48" s="89"/>
      <c r="Z48" s="89"/>
      <c r="AA48" s="68"/>
      <c r="AB48" s="68"/>
      <c r="AC48" s="68"/>
      <c r="AD48" s="68"/>
      <c r="AE48" s="68"/>
      <c r="AF48" s="68"/>
      <c r="AG48" s="68"/>
      <c r="AH48" s="68"/>
      <c r="AI48" s="68"/>
      <c r="AJ48" s="68"/>
      <c r="AK48" s="68"/>
      <c r="AL48" s="68"/>
      <c r="AM48" s="68"/>
      <c r="AN48" s="68"/>
      <c r="AO48" s="68"/>
      <c r="AP48" s="68"/>
      <c r="AQ48" s="68"/>
      <c r="AR48" s="68"/>
      <c r="AS48" s="68"/>
      <c r="AT48" s="68"/>
      <c r="AU48" s="68"/>
      <c r="AV48" s="68"/>
      <c r="AW48" s="68"/>
      <c r="AX48" s="68"/>
      <c r="AY48" s="68"/>
      <c r="AZ48" s="68"/>
      <c r="BA48" s="68"/>
      <c r="BB48" s="68"/>
      <c r="BC48" s="68"/>
      <c r="BD48" s="68"/>
    </row>
    <row r="49" spans="1:58" ht="20.25" customHeight="1">
      <c r="A49" s="66"/>
      <c r="B49" s="89"/>
      <c r="C49" s="445">
        <f>P39</f>
        <v>0</v>
      </c>
      <c r="D49" s="483"/>
      <c r="E49" s="483"/>
      <c r="F49" s="446"/>
      <c r="G49" s="130" t="s">
        <v>87</v>
      </c>
      <c r="H49" s="488" t="e">
        <f>M44</f>
        <v>#DIV/0!</v>
      </c>
      <c r="I49" s="489"/>
      <c r="J49" s="489"/>
      <c r="K49" s="490"/>
      <c r="L49" s="130" t="s">
        <v>29</v>
      </c>
      <c r="M49" s="491" t="e">
        <f>ROUNDDOWN(C49+H49,1)</f>
        <v>#DIV/0!</v>
      </c>
      <c r="N49" s="492"/>
      <c r="O49" s="492"/>
      <c r="P49" s="493"/>
      <c r="Q49" s="89"/>
      <c r="R49" s="89"/>
      <c r="S49" s="89"/>
      <c r="T49" s="89"/>
      <c r="U49" s="89"/>
      <c r="V49" s="95"/>
      <c r="W49" s="96"/>
      <c r="X49" s="96"/>
      <c r="Y49" s="89"/>
      <c r="Z49" s="89"/>
      <c r="AA49" s="68"/>
      <c r="AB49" s="68"/>
      <c r="AC49" s="68"/>
      <c r="AD49" s="68"/>
      <c r="AE49" s="68"/>
      <c r="AF49" s="68"/>
      <c r="AG49" s="68"/>
      <c r="AH49" s="68"/>
      <c r="AI49" s="68"/>
      <c r="AJ49" s="68"/>
      <c r="AK49" s="68"/>
      <c r="AL49" s="68"/>
      <c r="AM49" s="68"/>
      <c r="AN49" s="68"/>
      <c r="AO49" s="68"/>
      <c r="AP49" s="68"/>
      <c r="AQ49" s="68"/>
      <c r="AR49" s="68"/>
      <c r="AS49" s="68"/>
      <c r="AT49" s="68"/>
      <c r="AU49" s="68"/>
      <c r="AV49" s="68"/>
      <c r="AW49" s="68"/>
      <c r="AX49" s="68"/>
      <c r="AY49" s="68"/>
      <c r="AZ49" s="68"/>
      <c r="BA49" s="68"/>
      <c r="BB49" s="68"/>
      <c r="BC49" s="68"/>
      <c r="BD49" s="68"/>
    </row>
    <row r="50" spans="1:58" ht="20.25" customHeight="1">
      <c r="A50" s="66"/>
      <c r="B50" s="89"/>
      <c r="C50" s="89"/>
      <c r="D50" s="89"/>
      <c r="E50" s="89"/>
      <c r="F50" s="89"/>
      <c r="G50" s="89"/>
      <c r="H50" s="89"/>
      <c r="I50" s="89"/>
      <c r="J50" s="89"/>
      <c r="K50" s="89"/>
      <c r="L50" s="89"/>
      <c r="M50" s="89"/>
      <c r="N50" s="90"/>
      <c r="O50" s="89"/>
      <c r="P50" s="89"/>
      <c r="Q50" s="89"/>
      <c r="R50" s="89"/>
      <c r="S50" s="89"/>
      <c r="T50" s="89"/>
      <c r="U50" s="89"/>
      <c r="V50" s="95"/>
      <c r="W50" s="96"/>
      <c r="X50" s="96"/>
      <c r="Y50" s="89"/>
      <c r="Z50" s="89"/>
      <c r="AA50" s="68"/>
      <c r="AB50" s="68"/>
      <c r="AC50" s="68"/>
      <c r="AD50" s="68"/>
      <c r="AE50" s="68"/>
      <c r="AF50" s="68"/>
      <c r="AG50" s="68"/>
      <c r="AH50" s="68"/>
      <c r="AI50" s="68"/>
      <c r="AJ50" s="68"/>
      <c r="AK50" s="68"/>
      <c r="AL50" s="68"/>
      <c r="AM50" s="68"/>
      <c r="AN50" s="68"/>
      <c r="AO50" s="68"/>
      <c r="AP50" s="68"/>
      <c r="AQ50" s="68"/>
      <c r="AR50" s="68"/>
      <c r="AS50" s="68"/>
      <c r="AT50" s="68"/>
      <c r="AU50" s="68"/>
      <c r="AV50" s="68"/>
      <c r="AW50" s="68"/>
      <c r="AX50" s="68"/>
      <c r="AY50" s="68"/>
      <c r="AZ50" s="68"/>
      <c r="BA50" s="68"/>
      <c r="BB50" s="68"/>
      <c r="BC50" s="68"/>
      <c r="BD50" s="68"/>
    </row>
    <row r="51" spans="1:58" ht="20.25" customHeight="1">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W26:AX26"/>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7:D27"/>
    <mergeCell ref="E27:F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s>
  <phoneticPr fontId="1"/>
  <conditionalFormatting sqref="C44:F44">
    <cfRule type="expression" dxfId="8" priority="2">
      <formula>INDIRECT(ADDRESS(ROW(),COLUMN()))=TRUNC(INDIRECT(ADDRESS(ROW(),COLUMN())))</formula>
    </cfRule>
  </conditionalFormatting>
  <conditionalFormatting sqref="E35:Q39">
    <cfRule type="expression" dxfId="7" priority="1">
      <formula>INDIRECT(ADDRESS(ROW(),COLUMN()))=TRUNC(INDIRECT(ADDRESS(ROW(),COLUMN())))</formula>
    </cfRule>
  </conditionalFormatting>
  <conditionalFormatting sqref="AU13:AX30">
    <cfRule type="expression" dxfId="6" priority="4">
      <formula>INDIRECT(ADDRESS(ROW(),COLUMN()))=TRUNC(INDIRECT(ADDRESS(ROW(),COLUMN())))</formula>
    </cfRule>
  </conditionalFormatting>
  <dataValidations count="7">
    <dataValidation type="decimal" allowBlank="1" showInputMessage="1" showErrorMessage="1" error="入力可能範囲　32～40" sqref="AV5" xr:uid="{00000000-0002-0000-0200-000000000000}">
      <formula1>32</formula1>
      <formula2>40</formula2>
    </dataValidation>
    <dataValidation type="list" allowBlank="1" showInputMessage="1" showErrorMessage="1" sqref="J41:K41" xr:uid="{00000000-0002-0000-0200-000001000000}">
      <formula1>"週,暦月"</formula1>
    </dataValidation>
    <dataValidation type="list" allowBlank="1" showInputMessage="1" showErrorMessage="1" sqref="AZ3" xr:uid="{00000000-0002-0000-0200-000002000000}">
      <formula1>"４週,暦月"</formula1>
    </dataValidation>
    <dataValidation type="list" allowBlank="1" showInputMessage="1" sqref="C13:D30" xr:uid="{00000000-0002-0000-0200-000003000000}">
      <formula1>職種</formula1>
    </dataValidation>
    <dataValidation type="list" errorStyle="warning" allowBlank="1" showInputMessage="1" error="リストにない場合のみ、入力してください。" sqref="G13:K30"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30" xr:uid="{00000000-0002-0000-02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プルダウン・リスト!$C$4:$C$10</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8"/>
  <sheetViews>
    <sheetView showGridLines="0" view="pageBreakPreview" zoomScale="70" zoomScaleNormal="80" zoomScaleSheetLayoutView="70" workbookViewId="0">
      <selection activeCell="AB20" sqref="AB20"/>
    </sheetView>
  </sheetViews>
  <sheetFormatPr defaultColWidth="4.5" defaultRowHeight="20.25" customHeight="1"/>
  <cols>
    <col min="1" max="1" width="1.375" style="5" customWidth="1"/>
    <col min="2" max="56" width="5.625" style="5" customWidth="1"/>
    <col min="57" max="16384" width="4.5" style="5"/>
  </cols>
  <sheetData>
    <row r="1" spans="1:57" s="9" customFormat="1" ht="20.25" customHeight="1">
      <c r="A1" s="31"/>
      <c r="B1" s="31"/>
      <c r="C1" s="32" t="s">
        <v>142</v>
      </c>
      <c r="D1" s="32"/>
      <c r="E1" s="31"/>
      <c r="F1" s="31"/>
      <c r="G1" s="33" t="s">
        <v>15</v>
      </c>
      <c r="H1" s="31"/>
      <c r="I1" s="31"/>
      <c r="J1" s="32"/>
      <c r="K1" s="32"/>
      <c r="L1" s="32"/>
      <c r="M1" s="32"/>
      <c r="N1" s="31"/>
      <c r="O1" s="31"/>
      <c r="P1" s="31"/>
      <c r="Q1" s="31"/>
      <c r="R1" s="31"/>
      <c r="S1" s="31"/>
      <c r="T1" s="31"/>
      <c r="U1" s="31"/>
      <c r="V1" s="31"/>
      <c r="W1" s="31"/>
      <c r="X1" s="31"/>
      <c r="Y1" s="31"/>
      <c r="Z1" s="31"/>
      <c r="AA1" s="31"/>
      <c r="AB1" s="31"/>
      <c r="AC1" s="31"/>
      <c r="AD1" s="31"/>
      <c r="AE1" s="31"/>
      <c r="AF1" s="31"/>
      <c r="AG1" s="31"/>
      <c r="AH1" s="31"/>
      <c r="AI1" s="31"/>
      <c r="AJ1" s="31"/>
      <c r="AK1" s="34" t="s">
        <v>18</v>
      </c>
      <c r="AL1" s="34" t="s">
        <v>16</v>
      </c>
      <c r="AM1" s="502"/>
      <c r="AN1" s="502"/>
      <c r="AO1" s="502"/>
      <c r="AP1" s="502"/>
      <c r="AQ1" s="502"/>
      <c r="AR1" s="502"/>
      <c r="AS1" s="502"/>
      <c r="AT1" s="502"/>
      <c r="AU1" s="502"/>
      <c r="AV1" s="502"/>
      <c r="AW1" s="502"/>
      <c r="AX1" s="502"/>
      <c r="AY1" s="502"/>
      <c r="AZ1" s="502"/>
      <c r="BA1" s="502"/>
      <c r="BB1" s="35" t="s">
        <v>0</v>
      </c>
      <c r="BC1" s="31"/>
      <c r="BD1" s="31"/>
    </row>
    <row r="2" spans="1:57" s="3" customFormat="1" ht="20.25" customHeight="1">
      <c r="A2" s="36"/>
      <c r="B2" s="36"/>
      <c r="C2" s="36"/>
      <c r="D2" s="33"/>
      <c r="E2" s="36"/>
      <c r="F2" s="36"/>
      <c r="G2" s="36"/>
      <c r="H2" s="33"/>
      <c r="I2" s="34"/>
      <c r="J2" s="34"/>
      <c r="K2" s="34"/>
      <c r="L2" s="34"/>
      <c r="M2" s="34"/>
      <c r="N2" s="36"/>
      <c r="O2" s="36"/>
      <c r="P2" s="36"/>
      <c r="Q2" s="36"/>
      <c r="R2" s="36"/>
      <c r="S2" s="36"/>
      <c r="T2" s="34" t="s">
        <v>19</v>
      </c>
      <c r="U2" s="462">
        <v>7</v>
      </c>
      <c r="V2" s="462"/>
      <c r="W2" s="34" t="s">
        <v>16</v>
      </c>
      <c r="X2" s="461">
        <f>IF(U2=0,"",YEAR(DATE(2018+U2,1,1)))</f>
        <v>2025</v>
      </c>
      <c r="Y2" s="461"/>
      <c r="Z2" s="36" t="s">
        <v>20</v>
      </c>
      <c r="AA2" s="36" t="s">
        <v>21</v>
      </c>
      <c r="AB2" s="462">
        <v>6</v>
      </c>
      <c r="AC2" s="462"/>
      <c r="AD2" s="36" t="s">
        <v>22</v>
      </c>
      <c r="AE2" s="36"/>
      <c r="AF2" s="36"/>
      <c r="AG2" s="36"/>
      <c r="AH2" s="36"/>
      <c r="AI2" s="36"/>
      <c r="AJ2" s="35"/>
      <c r="AK2" s="34" t="s">
        <v>17</v>
      </c>
      <c r="AL2" s="34" t="s">
        <v>16</v>
      </c>
      <c r="AM2" s="462"/>
      <c r="AN2" s="462"/>
      <c r="AO2" s="462"/>
      <c r="AP2" s="462"/>
      <c r="AQ2" s="462"/>
      <c r="AR2" s="462"/>
      <c r="AS2" s="462"/>
      <c r="AT2" s="462"/>
      <c r="AU2" s="462"/>
      <c r="AV2" s="462"/>
      <c r="AW2" s="462"/>
      <c r="AX2" s="462"/>
      <c r="AY2" s="462"/>
      <c r="AZ2" s="462"/>
      <c r="BA2" s="462"/>
      <c r="BB2" s="35" t="s">
        <v>0</v>
      </c>
      <c r="BC2" s="34"/>
      <c r="BD2" s="34"/>
      <c r="BE2" s="4"/>
    </row>
    <row r="3" spans="1:57" s="3" customFormat="1" ht="20.25" customHeight="1">
      <c r="A3" s="36"/>
      <c r="B3" s="36"/>
      <c r="C3" s="36"/>
      <c r="D3" s="33"/>
      <c r="E3" s="36"/>
      <c r="F3" s="36"/>
      <c r="G3" s="36"/>
      <c r="H3" s="33"/>
      <c r="I3" s="34"/>
      <c r="J3" s="34"/>
      <c r="K3" s="34"/>
      <c r="L3" s="34"/>
      <c r="M3" s="34"/>
      <c r="N3" s="36"/>
      <c r="O3" s="36"/>
      <c r="P3" s="36"/>
      <c r="Q3" s="36"/>
      <c r="R3" s="36"/>
      <c r="S3" s="36"/>
      <c r="T3" s="37"/>
      <c r="U3" s="39"/>
      <c r="V3" s="39"/>
      <c r="W3" s="40"/>
      <c r="X3" s="39"/>
      <c r="Y3" s="39"/>
      <c r="Z3" s="41"/>
      <c r="AA3" s="41"/>
      <c r="AB3" s="39"/>
      <c r="AC3" s="39"/>
      <c r="AD3" s="38"/>
      <c r="AE3" s="36"/>
      <c r="AF3" s="36"/>
      <c r="AG3" s="36"/>
      <c r="AH3" s="36"/>
      <c r="AI3" s="36"/>
      <c r="AJ3" s="35"/>
      <c r="AK3" s="34"/>
      <c r="AL3" s="34"/>
      <c r="AM3" s="42"/>
      <c r="AN3" s="42"/>
      <c r="AO3" s="42"/>
      <c r="AP3" s="42"/>
      <c r="AQ3" s="42"/>
      <c r="AR3" s="42"/>
      <c r="AS3" s="42"/>
      <c r="AT3" s="42"/>
      <c r="AU3" s="42"/>
      <c r="AV3" s="42"/>
      <c r="AW3" s="42"/>
      <c r="AX3" s="42"/>
      <c r="AY3" s="43" t="s">
        <v>81</v>
      </c>
      <c r="AZ3" s="479" t="s">
        <v>145</v>
      </c>
      <c r="BA3" s="479"/>
      <c r="BB3" s="479"/>
      <c r="BC3" s="479"/>
      <c r="BD3" s="34"/>
      <c r="BE3" s="4"/>
    </row>
    <row r="4" spans="1:57" s="3" customFormat="1" ht="20.25" customHeight="1">
      <c r="A4" s="36"/>
      <c r="B4" s="44"/>
      <c r="C4" s="44"/>
      <c r="D4" s="44"/>
      <c r="E4" s="44"/>
      <c r="F4" s="44"/>
      <c r="G4" s="44"/>
      <c r="H4" s="44"/>
      <c r="I4" s="44"/>
      <c r="J4" s="45"/>
      <c r="K4" s="46"/>
      <c r="L4" s="46"/>
      <c r="M4" s="46"/>
      <c r="N4" s="46"/>
      <c r="O4" s="46"/>
      <c r="P4" s="47"/>
      <c r="Q4" s="46"/>
      <c r="R4" s="46"/>
      <c r="S4" s="48"/>
      <c r="T4" s="36"/>
      <c r="U4" s="36"/>
      <c r="V4" s="36"/>
      <c r="W4" s="36"/>
      <c r="X4" s="36"/>
      <c r="Y4" s="36"/>
      <c r="Z4" s="41"/>
      <c r="AA4" s="41"/>
      <c r="AB4" s="39"/>
      <c r="AC4" s="39"/>
      <c r="AD4" s="38"/>
      <c r="AE4" s="36"/>
      <c r="AF4" s="36"/>
      <c r="AG4" s="36"/>
      <c r="AH4" s="36"/>
      <c r="AI4" s="36"/>
      <c r="AJ4" s="35"/>
      <c r="AK4" s="34"/>
      <c r="AL4" s="34"/>
      <c r="AM4" s="42"/>
      <c r="AN4" s="42"/>
      <c r="AO4" s="42"/>
      <c r="AP4" s="42"/>
      <c r="AQ4" s="42"/>
      <c r="AR4" s="42"/>
      <c r="AS4" s="42"/>
      <c r="AT4" s="42"/>
      <c r="AU4" s="42"/>
      <c r="AV4" s="42"/>
      <c r="AW4" s="42"/>
      <c r="AX4" s="42"/>
      <c r="AY4" s="43" t="s">
        <v>99</v>
      </c>
      <c r="AZ4" s="479" t="s">
        <v>547</v>
      </c>
      <c r="BA4" s="479"/>
      <c r="BB4" s="479"/>
      <c r="BC4" s="479"/>
      <c r="BD4" s="34"/>
      <c r="BE4" s="4"/>
    </row>
    <row r="5" spans="1:57" s="3" customFormat="1" ht="20.25" customHeight="1">
      <c r="A5" s="36"/>
      <c r="B5" s="49"/>
      <c r="C5" s="49"/>
      <c r="D5" s="49"/>
      <c r="E5" s="49"/>
      <c r="F5" s="49"/>
      <c r="G5" s="49"/>
      <c r="H5" s="49"/>
      <c r="I5" s="49"/>
      <c r="J5" s="50"/>
      <c r="K5" s="51"/>
      <c r="L5" s="52"/>
      <c r="M5" s="52"/>
      <c r="N5" s="52"/>
      <c r="O5" s="52"/>
      <c r="P5" s="49"/>
      <c r="Q5" s="53"/>
      <c r="R5" s="53"/>
      <c r="S5" s="54"/>
      <c r="T5" s="36"/>
      <c r="U5" s="36"/>
      <c r="V5" s="36"/>
      <c r="W5" s="36"/>
      <c r="X5" s="36"/>
      <c r="Y5" s="36"/>
      <c r="Z5" s="41"/>
      <c r="AA5" s="41"/>
      <c r="AB5" s="39"/>
      <c r="AC5" s="39"/>
      <c r="AD5" s="55"/>
      <c r="AE5" s="55"/>
      <c r="AF5" s="55"/>
      <c r="AG5" s="55"/>
      <c r="AH5" s="36"/>
      <c r="AI5" s="36"/>
      <c r="AJ5" s="55" t="s">
        <v>58</v>
      </c>
      <c r="AK5" s="55"/>
      <c r="AL5" s="55"/>
      <c r="AM5" s="55"/>
      <c r="AN5" s="55"/>
      <c r="AO5" s="55"/>
      <c r="AP5" s="55"/>
      <c r="AQ5" s="55"/>
      <c r="AR5" s="44"/>
      <c r="AS5" s="44"/>
      <c r="AT5" s="56"/>
      <c r="AU5" s="55"/>
      <c r="AV5" s="473"/>
      <c r="AW5" s="474"/>
      <c r="AX5" s="56" t="s">
        <v>23</v>
      </c>
      <c r="AY5" s="55"/>
      <c r="AZ5" s="473"/>
      <c r="BA5" s="474"/>
      <c r="BB5" s="56" t="s">
        <v>90</v>
      </c>
      <c r="BC5" s="55"/>
      <c r="BD5" s="36"/>
      <c r="BE5" s="4"/>
    </row>
    <row r="6" spans="1:57" s="3" customFormat="1" ht="20.25" customHeight="1">
      <c r="A6" s="36"/>
      <c r="B6" s="49"/>
      <c r="C6" s="49"/>
      <c r="D6" s="49"/>
      <c r="E6" s="49"/>
      <c r="F6" s="49"/>
      <c r="G6" s="49"/>
      <c r="H6" s="49"/>
      <c r="I6" s="49"/>
      <c r="J6" s="49"/>
      <c r="K6" s="57"/>
      <c r="L6" s="57"/>
      <c r="M6" s="57"/>
      <c r="N6" s="49"/>
      <c r="O6" s="58"/>
      <c r="P6" s="59"/>
      <c r="Q6" s="59"/>
      <c r="R6" s="60"/>
      <c r="S6" s="61"/>
      <c r="T6" s="36"/>
      <c r="U6" s="36"/>
      <c r="V6" s="36"/>
      <c r="W6" s="36"/>
      <c r="X6" s="36"/>
      <c r="Y6" s="36"/>
      <c r="Z6" s="41"/>
      <c r="AA6" s="41"/>
      <c r="AB6" s="39"/>
      <c r="AC6" s="39"/>
      <c r="AD6" s="62"/>
      <c r="AE6" s="31"/>
      <c r="AF6" s="31"/>
      <c r="AG6" s="31"/>
      <c r="AH6" s="36"/>
      <c r="AI6" s="36"/>
      <c r="AJ6" s="36"/>
      <c r="AK6" s="36"/>
      <c r="AL6" s="31"/>
      <c r="AM6" s="31"/>
      <c r="AN6" s="63"/>
      <c r="AO6" s="64"/>
      <c r="AP6" s="64"/>
      <c r="AQ6" s="65"/>
      <c r="AR6" s="65"/>
      <c r="AS6" s="65"/>
      <c r="AT6" s="65"/>
      <c r="AU6" s="65"/>
      <c r="AV6" s="65"/>
      <c r="AW6" s="55" t="s">
        <v>24</v>
      </c>
      <c r="AX6" s="55"/>
      <c r="AY6" s="55"/>
      <c r="AZ6" s="477">
        <f>DAY(EOMONTH(DATE(X2,AB2,1),0))</f>
        <v>30</v>
      </c>
      <c r="BA6" s="478"/>
      <c r="BB6" s="56" t="s">
        <v>25</v>
      </c>
      <c r="BC6" s="36"/>
      <c r="BD6" s="36"/>
      <c r="BE6" s="4"/>
    </row>
    <row r="7" spans="1:57" ht="20.25" customHeight="1" thickBot="1">
      <c r="A7" s="66"/>
      <c r="B7" s="66"/>
      <c r="C7" s="67"/>
      <c r="D7" s="67"/>
      <c r="E7" s="66"/>
      <c r="F7" s="66"/>
      <c r="G7" s="68"/>
      <c r="H7" s="66"/>
      <c r="I7" s="66"/>
      <c r="J7" s="66"/>
      <c r="K7" s="66"/>
      <c r="L7" s="66"/>
      <c r="M7" s="66"/>
      <c r="N7" s="66"/>
      <c r="O7" s="66"/>
      <c r="P7" s="66"/>
      <c r="Q7" s="66"/>
      <c r="R7" s="66"/>
      <c r="S7" s="67"/>
      <c r="T7" s="66"/>
      <c r="U7" s="66"/>
      <c r="V7" s="66"/>
      <c r="W7" s="66"/>
      <c r="X7" s="66"/>
      <c r="Y7" s="66"/>
      <c r="Z7" s="66"/>
      <c r="AA7" s="66"/>
      <c r="AB7" s="66"/>
      <c r="AC7" s="66"/>
      <c r="AD7" s="66"/>
      <c r="AE7" s="66"/>
      <c r="AF7" s="66"/>
      <c r="AG7" s="66"/>
      <c r="AH7" s="66"/>
      <c r="AI7" s="66"/>
      <c r="AJ7" s="67"/>
      <c r="AK7" s="66"/>
      <c r="AL7" s="66"/>
      <c r="AM7" s="66"/>
      <c r="AN7" s="66"/>
      <c r="AO7" s="66"/>
      <c r="AP7" s="66"/>
      <c r="AQ7" s="66"/>
      <c r="AR7" s="66"/>
      <c r="AS7" s="66"/>
      <c r="AT7" s="66"/>
      <c r="AU7" s="66"/>
      <c r="AV7" s="66"/>
      <c r="AW7" s="66"/>
      <c r="AX7" s="66"/>
      <c r="AY7" s="66"/>
      <c r="AZ7" s="66"/>
      <c r="BA7" s="66"/>
      <c r="BB7" s="66"/>
      <c r="BC7" s="69"/>
      <c r="BD7" s="69"/>
      <c r="BE7" s="6"/>
    </row>
    <row r="8" spans="1:57" ht="20.25" customHeight="1" thickBot="1">
      <c r="A8" s="66"/>
      <c r="B8" s="451" t="s">
        <v>26</v>
      </c>
      <c r="C8" s="433" t="s">
        <v>65</v>
      </c>
      <c r="D8" s="434"/>
      <c r="E8" s="432" t="s">
        <v>66</v>
      </c>
      <c r="F8" s="434"/>
      <c r="G8" s="432" t="s">
        <v>67</v>
      </c>
      <c r="H8" s="433"/>
      <c r="I8" s="433"/>
      <c r="J8" s="433"/>
      <c r="K8" s="434"/>
      <c r="L8" s="432" t="s">
        <v>68</v>
      </c>
      <c r="M8" s="433"/>
      <c r="N8" s="433"/>
      <c r="O8" s="454"/>
      <c r="P8" s="475" t="s">
        <v>136</v>
      </c>
      <c r="Q8" s="476"/>
      <c r="R8" s="476"/>
      <c r="S8" s="476"/>
      <c r="T8" s="476"/>
      <c r="U8" s="476"/>
      <c r="V8" s="476"/>
      <c r="W8" s="476"/>
      <c r="X8" s="476"/>
      <c r="Y8" s="476"/>
      <c r="Z8" s="476"/>
      <c r="AA8" s="476"/>
      <c r="AB8" s="476"/>
      <c r="AC8" s="476"/>
      <c r="AD8" s="476"/>
      <c r="AE8" s="476"/>
      <c r="AF8" s="476"/>
      <c r="AG8" s="476"/>
      <c r="AH8" s="476"/>
      <c r="AI8" s="476"/>
      <c r="AJ8" s="476"/>
      <c r="AK8" s="476"/>
      <c r="AL8" s="476"/>
      <c r="AM8" s="476"/>
      <c r="AN8" s="476"/>
      <c r="AO8" s="476"/>
      <c r="AP8" s="476"/>
      <c r="AQ8" s="476"/>
      <c r="AR8" s="476"/>
      <c r="AS8" s="476"/>
      <c r="AT8" s="476"/>
      <c r="AU8" s="465" t="str">
        <f>IF(AZ3="４週","(9)1～4週目の勤務時間数合計","(9)1か月の勤務時間数合計")</f>
        <v>(9)1か月の勤務時間数合計</v>
      </c>
      <c r="AV8" s="466"/>
      <c r="AW8" s="465" t="s">
        <v>69</v>
      </c>
      <c r="AX8" s="466"/>
      <c r="AY8" s="463" t="s">
        <v>110</v>
      </c>
      <c r="AZ8" s="463"/>
      <c r="BA8" s="463"/>
      <c r="BB8" s="463"/>
      <c r="BC8" s="463"/>
      <c r="BD8" s="463"/>
    </row>
    <row r="9" spans="1:57" ht="20.25" customHeight="1" thickBot="1">
      <c r="A9" s="66"/>
      <c r="B9" s="452"/>
      <c r="C9" s="436"/>
      <c r="D9" s="437"/>
      <c r="E9" s="435"/>
      <c r="F9" s="437"/>
      <c r="G9" s="435"/>
      <c r="H9" s="436"/>
      <c r="I9" s="436"/>
      <c r="J9" s="436"/>
      <c r="K9" s="437"/>
      <c r="L9" s="435"/>
      <c r="M9" s="436"/>
      <c r="N9" s="436"/>
      <c r="O9" s="455"/>
      <c r="P9" s="457" t="s">
        <v>10</v>
      </c>
      <c r="Q9" s="458"/>
      <c r="R9" s="458"/>
      <c r="S9" s="458"/>
      <c r="T9" s="458"/>
      <c r="U9" s="458"/>
      <c r="V9" s="459"/>
      <c r="W9" s="457" t="s">
        <v>11</v>
      </c>
      <c r="X9" s="458"/>
      <c r="Y9" s="458"/>
      <c r="Z9" s="458"/>
      <c r="AA9" s="458"/>
      <c r="AB9" s="458"/>
      <c r="AC9" s="459"/>
      <c r="AD9" s="457" t="s">
        <v>12</v>
      </c>
      <c r="AE9" s="458"/>
      <c r="AF9" s="458"/>
      <c r="AG9" s="458"/>
      <c r="AH9" s="458"/>
      <c r="AI9" s="458"/>
      <c r="AJ9" s="459"/>
      <c r="AK9" s="457" t="s">
        <v>13</v>
      </c>
      <c r="AL9" s="458"/>
      <c r="AM9" s="458"/>
      <c r="AN9" s="458"/>
      <c r="AO9" s="458"/>
      <c r="AP9" s="458"/>
      <c r="AQ9" s="459"/>
      <c r="AR9" s="457" t="s">
        <v>14</v>
      </c>
      <c r="AS9" s="458"/>
      <c r="AT9" s="459"/>
      <c r="AU9" s="467"/>
      <c r="AV9" s="468"/>
      <c r="AW9" s="467"/>
      <c r="AX9" s="468"/>
      <c r="AY9" s="463"/>
      <c r="AZ9" s="463"/>
      <c r="BA9" s="463"/>
      <c r="BB9" s="463"/>
      <c r="BC9" s="463"/>
      <c r="BD9" s="463"/>
    </row>
    <row r="10" spans="1:57" ht="20.25" customHeight="1" thickBot="1">
      <c r="A10" s="66"/>
      <c r="B10" s="452"/>
      <c r="C10" s="436"/>
      <c r="D10" s="437"/>
      <c r="E10" s="435"/>
      <c r="F10" s="437"/>
      <c r="G10" s="435"/>
      <c r="H10" s="436"/>
      <c r="I10" s="436"/>
      <c r="J10" s="436"/>
      <c r="K10" s="437"/>
      <c r="L10" s="435"/>
      <c r="M10" s="436"/>
      <c r="N10" s="436"/>
      <c r="O10" s="455"/>
      <c r="P10" s="79">
        <f>DAY(DATE($X$2,$AB$2,1))</f>
        <v>1</v>
      </c>
      <c r="Q10" s="80">
        <f>DAY(DATE($X$2,$AB$2,2))</f>
        <v>2</v>
      </c>
      <c r="R10" s="80">
        <f>DAY(DATE($X$2,$AB$2,3))</f>
        <v>3</v>
      </c>
      <c r="S10" s="80">
        <f>DAY(DATE($X$2,$AB$2,4))</f>
        <v>4</v>
      </c>
      <c r="T10" s="80">
        <f>DAY(DATE($X$2,$AB$2,5))</f>
        <v>5</v>
      </c>
      <c r="U10" s="80">
        <f>DAY(DATE($X$2,$AB$2,6))</f>
        <v>6</v>
      </c>
      <c r="V10" s="81">
        <f>DAY(DATE($X$2,$AB$2,7))</f>
        <v>7</v>
      </c>
      <c r="W10" s="79">
        <f>DAY(DATE($X$2,$AB$2,8))</f>
        <v>8</v>
      </c>
      <c r="X10" s="80">
        <f>DAY(DATE($X$2,$AB$2,9))</f>
        <v>9</v>
      </c>
      <c r="Y10" s="80">
        <f>DAY(DATE($X$2,$AB$2,10))</f>
        <v>10</v>
      </c>
      <c r="Z10" s="80">
        <f>DAY(DATE($X$2,$AB$2,11))</f>
        <v>11</v>
      </c>
      <c r="AA10" s="80">
        <f>DAY(DATE($X$2,$AB$2,12))</f>
        <v>12</v>
      </c>
      <c r="AB10" s="80">
        <f>DAY(DATE($X$2,$AB$2,13))</f>
        <v>13</v>
      </c>
      <c r="AC10" s="81">
        <f>DAY(DATE($X$2,$AB$2,14))</f>
        <v>14</v>
      </c>
      <c r="AD10" s="79">
        <f>DAY(DATE($X$2,$AB$2,15))</f>
        <v>15</v>
      </c>
      <c r="AE10" s="80">
        <f>DAY(DATE($X$2,$AB$2,16))</f>
        <v>16</v>
      </c>
      <c r="AF10" s="80">
        <f>DAY(DATE($X$2,$AB$2,17))</f>
        <v>17</v>
      </c>
      <c r="AG10" s="80">
        <f>DAY(DATE($X$2,$AB$2,18))</f>
        <v>18</v>
      </c>
      <c r="AH10" s="80">
        <f>DAY(DATE($X$2,$AB$2,19))</f>
        <v>19</v>
      </c>
      <c r="AI10" s="80">
        <f>DAY(DATE($X$2,$AB$2,20))</f>
        <v>20</v>
      </c>
      <c r="AJ10" s="81">
        <f>DAY(DATE($X$2,$AB$2,21))</f>
        <v>21</v>
      </c>
      <c r="AK10" s="79">
        <f>DAY(DATE($X$2,$AB$2,22))</f>
        <v>22</v>
      </c>
      <c r="AL10" s="80">
        <f>DAY(DATE($X$2,$AB$2,23))</f>
        <v>23</v>
      </c>
      <c r="AM10" s="80">
        <f>DAY(DATE($X$2,$AB$2,24))</f>
        <v>24</v>
      </c>
      <c r="AN10" s="80">
        <f>DAY(DATE($X$2,$AB$2,25))</f>
        <v>25</v>
      </c>
      <c r="AO10" s="80">
        <f>DAY(DATE($X$2,$AB$2,26))</f>
        <v>26</v>
      </c>
      <c r="AP10" s="80">
        <f>DAY(DATE($X$2,$AB$2,27))</f>
        <v>27</v>
      </c>
      <c r="AQ10" s="81">
        <f>DAY(DATE($X$2,$AB$2,28))</f>
        <v>28</v>
      </c>
      <c r="AR10" s="79">
        <f>IF(AZ3="暦月",IF(DAY(DATE($X$2,$AB$2,29))=29,29,""),"")</f>
        <v>29</v>
      </c>
      <c r="AS10" s="80">
        <f>IF(AZ3="暦月",IF(DAY(DATE($X$2,$AB$2,30))=30,30,""),"")</f>
        <v>30</v>
      </c>
      <c r="AT10" s="81" t="str">
        <f>IF(AZ3="暦月",IF(DAY(DATE($X$2,$AB$2,31))=31,31,""),"")</f>
        <v/>
      </c>
      <c r="AU10" s="467"/>
      <c r="AV10" s="468"/>
      <c r="AW10" s="467"/>
      <c r="AX10" s="468"/>
      <c r="AY10" s="463"/>
      <c r="AZ10" s="463"/>
      <c r="BA10" s="463"/>
      <c r="BB10" s="463"/>
      <c r="BC10" s="463"/>
      <c r="BD10" s="463"/>
    </row>
    <row r="11" spans="1:57" ht="20.25" hidden="1" customHeight="1" thickBot="1">
      <c r="A11" s="66"/>
      <c r="B11" s="452"/>
      <c r="C11" s="436"/>
      <c r="D11" s="437"/>
      <c r="E11" s="435"/>
      <c r="F11" s="437"/>
      <c r="G11" s="435"/>
      <c r="H11" s="436"/>
      <c r="I11" s="436"/>
      <c r="J11" s="436"/>
      <c r="K11" s="437"/>
      <c r="L11" s="435"/>
      <c r="M11" s="436"/>
      <c r="N11" s="436"/>
      <c r="O11" s="455"/>
      <c r="P11" s="79">
        <f>WEEKDAY(DATE($X$2,$AB$2,1))</f>
        <v>1</v>
      </c>
      <c r="Q11" s="80">
        <f>WEEKDAY(DATE($X$2,$AB$2,2))</f>
        <v>2</v>
      </c>
      <c r="R11" s="80">
        <f>WEEKDAY(DATE($X$2,$AB$2,3))</f>
        <v>3</v>
      </c>
      <c r="S11" s="80">
        <f>WEEKDAY(DATE($X$2,$AB$2,4))</f>
        <v>4</v>
      </c>
      <c r="T11" s="80">
        <f>WEEKDAY(DATE($X$2,$AB$2,5))</f>
        <v>5</v>
      </c>
      <c r="U11" s="80">
        <f>WEEKDAY(DATE($X$2,$AB$2,6))</f>
        <v>6</v>
      </c>
      <c r="V11" s="81">
        <f>WEEKDAY(DATE($X$2,$AB$2,7))</f>
        <v>7</v>
      </c>
      <c r="W11" s="79">
        <f>WEEKDAY(DATE($X$2,$AB$2,8))</f>
        <v>1</v>
      </c>
      <c r="X11" s="80">
        <f>WEEKDAY(DATE($X$2,$AB$2,9))</f>
        <v>2</v>
      </c>
      <c r="Y11" s="80">
        <f>WEEKDAY(DATE($X$2,$AB$2,10))</f>
        <v>3</v>
      </c>
      <c r="Z11" s="80">
        <f>WEEKDAY(DATE($X$2,$AB$2,11))</f>
        <v>4</v>
      </c>
      <c r="AA11" s="80">
        <f>WEEKDAY(DATE($X$2,$AB$2,12))</f>
        <v>5</v>
      </c>
      <c r="AB11" s="80">
        <f>WEEKDAY(DATE($X$2,$AB$2,13))</f>
        <v>6</v>
      </c>
      <c r="AC11" s="81">
        <f>WEEKDAY(DATE($X$2,$AB$2,14))</f>
        <v>7</v>
      </c>
      <c r="AD11" s="79">
        <f>WEEKDAY(DATE($X$2,$AB$2,15))</f>
        <v>1</v>
      </c>
      <c r="AE11" s="80">
        <f>WEEKDAY(DATE($X$2,$AB$2,16))</f>
        <v>2</v>
      </c>
      <c r="AF11" s="80">
        <f>WEEKDAY(DATE($X$2,$AB$2,17))</f>
        <v>3</v>
      </c>
      <c r="AG11" s="80">
        <f>WEEKDAY(DATE($X$2,$AB$2,18))</f>
        <v>4</v>
      </c>
      <c r="AH11" s="80">
        <f>WEEKDAY(DATE($X$2,$AB$2,19))</f>
        <v>5</v>
      </c>
      <c r="AI11" s="80">
        <f>WEEKDAY(DATE($X$2,$AB$2,20))</f>
        <v>6</v>
      </c>
      <c r="AJ11" s="81">
        <f>WEEKDAY(DATE($X$2,$AB$2,21))</f>
        <v>7</v>
      </c>
      <c r="AK11" s="79">
        <f>WEEKDAY(DATE($X$2,$AB$2,22))</f>
        <v>1</v>
      </c>
      <c r="AL11" s="80">
        <f>WEEKDAY(DATE($X$2,$AB$2,23))</f>
        <v>2</v>
      </c>
      <c r="AM11" s="80">
        <f>WEEKDAY(DATE($X$2,$AB$2,24))</f>
        <v>3</v>
      </c>
      <c r="AN11" s="80">
        <f>WEEKDAY(DATE($X$2,$AB$2,25))</f>
        <v>4</v>
      </c>
      <c r="AO11" s="80">
        <f>WEEKDAY(DATE($X$2,$AB$2,26))</f>
        <v>5</v>
      </c>
      <c r="AP11" s="80">
        <f>WEEKDAY(DATE($X$2,$AB$2,27))</f>
        <v>6</v>
      </c>
      <c r="AQ11" s="81">
        <f>WEEKDAY(DATE($X$2,$AB$2,28))</f>
        <v>7</v>
      </c>
      <c r="AR11" s="79">
        <f>IF(AR10=29,WEEKDAY(DATE($X$2,$AB$2,29)),0)</f>
        <v>1</v>
      </c>
      <c r="AS11" s="80">
        <f>IF(AS10=30,WEEKDAY(DATE($X$2,$AB$2,30)),0)</f>
        <v>2</v>
      </c>
      <c r="AT11" s="81">
        <f>IF(AT10=31,WEEKDAY(DATE($X$2,$AB$2,31)),0)</f>
        <v>0</v>
      </c>
      <c r="AU11" s="469"/>
      <c r="AV11" s="470"/>
      <c r="AW11" s="469"/>
      <c r="AX11" s="470"/>
      <c r="AY11" s="464"/>
      <c r="AZ11" s="464"/>
      <c r="BA11" s="464"/>
      <c r="BB11" s="464"/>
      <c r="BC11" s="464"/>
      <c r="BD11" s="464"/>
    </row>
    <row r="12" spans="1:57" ht="20.25" customHeight="1" thickBot="1">
      <c r="A12" s="66"/>
      <c r="B12" s="453"/>
      <c r="C12" s="439"/>
      <c r="D12" s="440"/>
      <c r="E12" s="438"/>
      <c r="F12" s="440"/>
      <c r="G12" s="438"/>
      <c r="H12" s="439"/>
      <c r="I12" s="439"/>
      <c r="J12" s="439"/>
      <c r="K12" s="440"/>
      <c r="L12" s="438"/>
      <c r="M12" s="439"/>
      <c r="N12" s="439"/>
      <c r="O12" s="456"/>
      <c r="P12" s="82" t="str">
        <f>IF(P11=1,"日",IF(P11=2,"月",IF(P11=3,"火",IF(P11=4,"水",IF(P11=5,"木",IF(P11=6,"金","土"))))))</f>
        <v>日</v>
      </c>
      <c r="Q12" s="83" t="str">
        <f t="shared" ref="Q12:AQ12" si="0">IF(Q11=1,"日",IF(Q11=2,"月",IF(Q11=3,"火",IF(Q11=4,"水",IF(Q11=5,"木",IF(Q11=6,"金","土"))))))</f>
        <v>月</v>
      </c>
      <c r="R12" s="83" t="str">
        <f t="shared" si="0"/>
        <v>火</v>
      </c>
      <c r="S12" s="83" t="str">
        <f t="shared" si="0"/>
        <v>水</v>
      </c>
      <c r="T12" s="83" t="str">
        <f t="shared" si="0"/>
        <v>木</v>
      </c>
      <c r="U12" s="83" t="str">
        <f t="shared" si="0"/>
        <v>金</v>
      </c>
      <c r="V12" s="84" t="str">
        <f t="shared" si="0"/>
        <v>土</v>
      </c>
      <c r="W12" s="82" t="str">
        <f t="shared" si="0"/>
        <v>日</v>
      </c>
      <c r="X12" s="83" t="str">
        <f t="shared" si="0"/>
        <v>月</v>
      </c>
      <c r="Y12" s="83" t="str">
        <f t="shared" si="0"/>
        <v>火</v>
      </c>
      <c r="Z12" s="83" t="str">
        <f t="shared" si="0"/>
        <v>水</v>
      </c>
      <c r="AA12" s="83" t="str">
        <f t="shared" si="0"/>
        <v>木</v>
      </c>
      <c r="AB12" s="83" t="str">
        <f t="shared" si="0"/>
        <v>金</v>
      </c>
      <c r="AC12" s="84" t="str">
        <f t="shared" si="0"/>
        <v>土</v>
      </c>
      <c r="AD12" s="82" t="str">
        <f t="shared" si="0"/>
        <v>日</v>
      </c>
      <c r="AE12" s="83" t="str">
        <f t="shared" si="0"/>
        <v>月</v>
      </c>
      <c r="AF12" s="83" t="str">
        <f t="shared" si="0"/>
        <v>火</v>
      </c>
      <c r="AG12" s="83" t="str">
        <f t="shared" si="0"/>
        <v>水</v>
      </c>
      <c r="AH12" s="83" t="str">
        <f t="shared" si="0"/>
        <v>木</v>
      </c>
      <c r="AI12" s="83" t="str">
        <f t="shared" si="0"/>
        <v>金</v>
      </c>
      <c r="AJ12" s="84" t="str">
        <f t="shared" si="0"/>
        <v>土</v>
      </c>
      <c r="AK12" s="82" t="str">
        <f t="shared" si="0"/>
        <v>日</v>
      </c>
      <c r="AL12" s="83" t="str">
        <f t="shared" si="0"/>
        <v>月</v>
      </c>
      <c r="AM12" s="83" t="str">
        <f t="shared" si="0"/>
        <v>火</v>
      </c>
      <c r="AN12" s="83" t="str">
        <f t="shared" si="0"/>
        <v>水</v>
      </c>
      <c r="AO12" s="83" t="str">
        <f t="shared" si="0"/>
        <v>木</v>
      </c>
      <c r="AP12" s="83" t="str">
        <f t="shared" si="0"/>
        <v>金</v>
      </c>
      <c r="AQ12" s="84" t="str">
        <f t="shared" si="0"/>
        <v>土</v>
      </c>
      <c r="AR12" s="83" t="str">
        <f>IF(AR11=1,"日",IF(AR11=2,"月",IF(AR11=3,"火",IF(AR11=4,"水",IF(AR11=5,"木",IF(AR11=6,"金",IF(AR11=0,"","土")))))))</f>
        <v>日</v>
      </c>
      <c r="AS12" s="83" t="str">
        <f>IF(AS11=1,"日",IF(AS11=2,"月",IF(AS11=3,"火",IF(AS11=4,"水",IF(AS11=5,"木",IF(AS11=6,"金",IF(AS11=0,"","土")))))))</f>
        <v>月</v>
      </c>
      <c r="AT12" s="83" t="str">
        <f>IF(AT11=1,"日",IF(AT11=2,"月",IF(AT11=3,"火",IF(AT11=4,"水",IF(AT11=5,"木",IF(AT11=6,"金",IF(AT11=0,"","土")))))))</f>
        <v/>
      </c>
      <c r="AU12" s="471"/>
      <c r="AV12" s="472"/>
      <c r="AW12" s="471"/>
      <c r="AX12" s="472"/>
      <c r="AY12" s="463"/>
      <c r="AZ12" s="463"/>
      <c r="BA12" s="463"/>
      <c r="BB12" s="463"/>
      <c r="BC12" s="463"/>
      <c r="BD12" s="463"/>
    </row>
    <row r="13" spans="1:57" ht="39.950000000000003" customHeight="1">
      <c r="A13" s="66"/>
      <c r="B13" s="97">
        <v>1</v>
      </c>
      <c r="C13" s="422"/>
      <c r="D13" s="423"/>
      <c r="E13" s="424"/>
      <c r="F13" s="425"/>
      <c r="G13" s="424"/>
      <c r="H13" s="426"/>
      <c r="I13" s="426"/>
      <c r="J13" s="426"/>
      <c r="K13" s="425"/>
      <c r="L13" s="427"/>
      <c r="M13" s="428"/>
      <c r="N13" s="428"/>
      <c r="O13" s="429"/>
      <c r="P13" s="116"/>
      <c r="Q13" s="117"/>
      <c r="R13" s="117"/>
      <c r="S13" s="117"/>
      <c r="T13" s="117"/>
      <c r="U13" s="117"/>
      <c r="V13" s="118"/>
      <c r="W13" s="116"/>
      <c r="X13" s="117"/>
      <c r="Y13" s="117"/>
      <c r="Z13" s="117"/>
      <c r="AA13" s="117"/>
      <c r="AB13" s="117"/>
      <c r="AC13" s="118"/>
      <c r="AD13" s="116"/>
      <c r="AE13" s="117"/>
      <c r="AF13" s="117"/>
      <c r="AG13" s="117"/>
      <c r="AH13" s="117"/>
      <c r="AI13" s="117"/>
      <c r="AJ13" s="118"/>
      <c r="AK13" s="116"/>
      <c r="AL13" s="117"/>
      <c r="AM13" s="117"/>
      <c r="AN13" s="117"/>
      <c r="AO13" s="117"/>
      <c r="AP13" s="117"/>
      <c r="AQ13" s="118"/>
      <c r="AR13" s="116"/>
      <c r="AS13" s="117"/>
      <c r="AT13" s="118"/>
      <c r="AU13" s="441">
        <f>IF($AZ$3="４週",SUM(P13:AQ13),IF($AZ$3="暦月",SUM(P13:AT13),""))</f>
        <v>0</v>
      </c>
      <c r="AV13" s="442"/>
      <c r="AW13" s="443">
        <f t="shared" ref="AW13:AW44" si="1">IF($AZ$3="４週",AU13/4,IF($AZ$3="暦月",AU13/($AZ$6/7),""))</f>
        <v>0</v>
      </c>
      <c r="AX13" s="444"/>
      <c r="AY13" s="397"/>
      <c r="AZ13" s="398"/>
      <c r="BA13" s="398"/>
      <c r="BB13" s="398"/>
      <c r="BC13" s="398"/>
      <c r="BD13" s="399"/>
    </row>
    <row r="14" spans="1:57" ht="39.950000000000003" customHeight="1">
      <c r="A14" s="66"/>
      <c r="B14" s="77">
        <f t="shared" ref="B14:B29" si="2">B13+1</f>
        <v>2</v>
      </c>
      <c r="C14" s="400"/>
      <c r="D14" s="401"/>
      <c r="E14" s="402"/>
      <c r="F14" s="403"/>
      <c r="G14" s="402"/>
      <c r="H14" s="404"/>
      <c r="I14" s="404"/>
      <c r="J14" s="404"/>
      <c r="K14" s="403"/>
      <c r="L14" s="405"/>
      <c r="M14" s="406"/>
      <c r="N14" s="406"/>
      <c r="O14" s="407"/>
      <c r="P14" s="119"/>
      <c r="Q14" s="120"/>
      <c r="R14" s="120"/>
      <c r="S14" s="120"/>
      <c r="T14" s="120"/>
      <c r="U14" s="120"/>
      <c r="V14" s="121"/>
      <c r="W14" s="119"/>
      <c r="X14" s="120"/>
      <c r="Y14" s="120"/>
      <c r="Z14" s="120"/>
      <c r="AA14" s="120"/>
      <c r="AB14" s="120"/>
      <c r="AC14" s="121"/>
      <c r="AD14" s="119"/>
      <c r="AE14" s="120"/>
      <c r="AF14" s="120"/>
      <c r="AG14" s="120"/>
      <c r="AH14" s="120"/>
      <c r="AI14" s="120"/>
      <c r="AJ14" s="121"/>
      <c r="AK14" s="119"/>
      <c r="AL14" s="120"/>
      <c r="AM14" s="120"/>
      <c r="AN14" s="120"/>
      <c r="AO14" s="120"/>
      <c r="AP14" s="120"/>
      <c r="AQ14" s="121"/>
      <c r="AR14" s="119"/>
      <c r="AS14" s="120"/>
      <c r="AT14" s="121"/>
      <c r="AU14" s="430">
        <f>IF($AZ$3="４週",SUM(P14:AQ14),IF($AZ$3="暦月",SUM(P14:AT14),""))</f>
        <v>0</v>
      </c>
      <c r="AV14" s="431"/>
      <c r="AW14" s="416">
        <f t="shared" si="1"/>
        <v>0</v>
      </c>
      <c r="AX14" s="417"/>
      <c r="AY14" s="391"/>
      <c r="AZ14" s="392"/>
      <c r="BA14" s="392"/>
      <c r="BB14" s="392"/>
      <c r="BC14" s="392"/>
      <c r="BD14" s="393"/>
    </row>
    <row r="15" spans="1:57" ht="39.950000000000003" customHeight="1">
      <c r="A15" s="66"/>
      <c r="B15" s="77">
        <f t="shared" si="2"/>
        <v>3</v>
      </c>
      <c r="C15" s="400"/>
      <c r="D15" s="401"/>
      <c r="E15" s="402"/>
      <c r="F15" s="403"/>
      <c r="G15" s="402"/>
      <c r="H15" s="404"/>
      <c r="I15" s="404"/>
      <c r="J15" s="404"/>
      <c r="K15" s="403"/>
      <c r="L15" s="405"/>
      <c r="M15" s="406"/>
      <c r="N15" s="406"/>
      <c r="O15" s="407"/>
      <c r="P15" s="119"/>
      <c r="Q15" s="120"/>
      <c r="R15" s="120"/>
      <c r="S15" s="120"/>
      <c r="T15" s="120"/>
      <c r="U15" s="120"/>
      <c r="V15" s="121"/>
      <c r="W15" s="119"/>
      <c r="X15" s="120"/>
      <c r="Y15" s="120"/>
      <c r="Z15" s="120"/>
      <c r="AA15" s="120"/>
      <c r="AB15" s="120"/>
      <c r="AC15" s="121"/>
      <c r="AD15" s="119"/>
      <c r="AE15" s="120"/>
      <c r="AF15" s="120"/>
      <c r="AG15" s="120"/>
      <c r="AH15" s="120"/>
      <c r="AI15" s="120"/>
      <c r="AJ15" s="121"/>
      <c r="AK15" s="119"/>
      <c r="AL15" s="120"/>
      <c r="AM15" s="120"/>
      <c r="AN15" s="120"/>
      <c r="AO15" s="120"/>
      <c r="AP15" s="120"/>
      <c r="AQ15" s="121"/>
      <c r="AR15" s="119"/>
      <c r="AS15" s="120"/>
      <c r="AT15" s="121"/>
      <c r="AU15" s="430">
        <f>IF($AZ$3="４週",SUM(P15:AQ15),IF($AZ$3="暦月",SUM(P15:AT15),""))</f>
        <v>0</v>
      </c>
      <c r="AV15" s="431"/>
      <c r="AW15" s="416">
        <f t="shared" si="1"/>
        <v>0</v>
      </c>
      <c r="AX15" s="417"/>
      <c r="AY15" s="391"/>
      <c r="AZ15" s="392"/>
      <c r="BA15" s="392"/>
      <c r="BB15" s="392"/>
      <c r="BC15" s="392"/>
      <c r="BD15" s="393"/>
    </row>
    <row r="16" spans="1:57" ht="39.950000000000003" customHeight="1">
      <c r="A16" s="66"/>
      <c r="B16" s="77">
        <f t="shared" si="2"/>
        <v>4</v>
      </c>
      <c r="C16" s="400"/>
      <c r="D16" s="401"/>
      <c r="E16" s="402"/>
      <c r="F16" s="403"/>
      <c r="G16" s="402"/>
      <c r="H16" s="404"/>
      <c r="I16" s="404"/>
      <c r="J16" s="404"/>
      <c r="K16" s="403"/>
      <c r="L16" s="405"/>
      <c r="M16" s="406"/>
      <c r="N16" s="406"/>
      <c r="O16" s="407"/>
      <c r="P16" s="119"/>
      <c r="Q16" s="120"/>
      <c r="R16" s="120"/>
      <c r="S16" s="120"/>
      <c r="T16" s="120"/>
      <c r="U16" s="120"/>
      <c r="V16" s="121"/>
      <c r="W16" s="119"/>
      <c r="X16" s="120"/>
      <c r="Y16" s="120"/>
      <c r="Z16" s="120"/>
      <c r="AA16" s="120"/>
      <c r="AB16" s="120"/>
      <c r="AC16" s="121"/>
      <c r="AD16" s="119"/>
      <c r="AE16" s="120"/>
      <c r="AF16" s="120"/>
      <c r="AG16" s="120"/>
      <c r="AH16" s="120"/>
      <c r="AI16" s="120"/>
      <c r="AJ16" s="121"/>
      <c r="AK16" s="119"/>
      <c r="AL16" s="120"/>
      <c r="AM16" s="120"/>
      <c r="AN16" s="120"/>
      <c r="AO16" s="120"/>
      <c r="AP16" s="120"/>
      <c r="AQ16" s="121"/>
      <c r="AR16" s="119"/>
      <c r="AS16" s="120"/>
      <c r="AT16" s="121"/>
      <c r="AU16" s="430">
        <f>IF($AZ$3="４週",SUM(P16:AQ16),IF($AZ$3="暦月",SUM(P16:AT16),""))</f>
        <v>0</v>
      </c>
      <c r="AV16" s="431"/>
      <c r="AW16" s="416">
        <f t="shared" si="1"/>
        <v>0</v>
      </c>
      <c r="AX16" s="417"/>
      <c r="AY16" s="391"/>
      <c r="AZ16" s="392"/>
      <c r="BA16" s="392"/>
      <c r="BB16" s="392"/>
      <c r="BC16" s="392"/>
      <c r="BD16" s="393"/>
    </row>
    <row r="17" spans="1:56" ht="39.950000000000003" customHeight="1">
      <c r="A17" s="66"/>
      <c r="B17" s="77">
        <f t="shared" si="2"/>
        <v>5</v>
      </c>
      <c r="C17" s="400"/>
      <c r="D17" s="401"/>
      <c r="E17" s="402"/>
      <c r="F17" s="403"/>
      <c r="G17" s="402"/>
      <c r="H17" s="404"/>
      <c r="I17" s="404"/>
      <c r="J17" s="404"/>
      <c r="K17" s="403"/>
      <c r="L17" s="405"/>
      <c r="M17" s="406"/>
      <c r="N17" s="406"/>
      <c r="O17" s="407"/>
      <c r="P17" s="119"/>
      <c r="Q17" s="120"/>
      <c r="R17" s="120"/>
      <c r="S17" s="120"/>
      <c r="T17" s="120"/>
      <c r="U17" s="120"/>
      <c r="V17" s="121"/>
      <c r="W17" s="119"/>
      <c r="X17" s="120"/>
      <c r="Y17" s="120"/>
      <c r="Z17" s="120"/>
      <c r="AA17" s="120"/>
      <c r="AB17" s="120"/>
      <c r="AC17" s="121"/>
      <c r="AD17" s="119"/>
      <c r="AE17" s="120"/>
      <c r="AF17" s="120"/>
      <c r="AG17" s="120"/>
      <c r="AH17" s="120"/>
      <c r="AI17" s="120"/>
      <c r="AJ17" s="121"/>
      <c r="AK17" s="119"/>
      <c r="AL17" s="120"/>
      <c r="AM17" s="120"/>
      <c r="AN17" s="120"/>
      <c r="AO17" s="120"/>
      <c r="AP17" s="120"/>
      <c r="AQ17" s="121"/>
      <c r="AR17" s="119"/>
      <c r="AS17" s="120"/>
      <c r="AT17" s="121"/>
      <c r="AU17" s="430">
        <f t="shared" ref="AU17:AU112" si="3">IF($AZ$3="４週",SUM(P17:AQ17),IF($AZ$3="暦月",SUM(P17:AT17),""))</f>
        <v>0</v>
      </c>
      <c r="AV17" s="431"/>
      <c r="AW17" s="416">
        <f t="shared" si="1"/>
        <v>0</v>
      </c>
      <c r="AX17" s="417"/>
      <c r="AY17" s="391"/>
      <c r="AZ17" s="392"/>
      <c r="BA17" s="392"/>
      <c r="BB17" s="392"/>
      <c r="BC17" s="392"/>
      <c r="BD17" s="393"/>
    </row>
    <row r="18" spans="1:56" ht="39.950000000000003" customHeight="1">
      <c r="A18" s="66"/>
      <c r="B18" s="77">
        <f t="shared" si="2"/>
        <v>6</v>
      </c>
      <c r="C18" s="400"/>
      <c r="D18" s="401"/>
      <c r="E18" s="402"/>
      <c r="F18" s="403"/>
      <c r="G18" s="402"/>
      <c r="H18" s="404"/>
      <c r="I18" s="404"/>
      <c r="J18" s="404"/>
      <c r="K18" s="403"/>
      <c r="L18" s="405"/>
      <c r="M18" s="406"/>
      <c r="N18" s="406"/>
      <c r="O18" s="407"/>
      <c r="P18" s="119"/>
      <c r="Q18" s="120"/>
      <c r="R18" s="120"/>
      <c r="S18" s="120"/>
      <c r="T18" s="120"/>
      <c r="U18" s="120"/>
      <c r="V18" s="121"/>
      <c r="W18" s="119"/>
      <c r="X18" s="120"/>
      <c r="Y18" s="120"/>
      <c r="Z18" s="120"/>
      <c r="AA18" s="120"/>
      <c r="AB18" s="120"/>
      <c r="AC18" s="121"/>
      <c r="AD18" s="119"/>
      <c r="AE18" s="120"/>
      <c r="AF18" s="120"/>
      <c r="AG18" s="120"/>
      <c r="AH18" s="120"/>
      <c r="AI18" s="120"/>
      <c r="AJ18" s="121"/>
      <c r="AK18" s="119"/>
      <c r="AL18" s="120"/>
      <c r="AM18" s="120"/>
      <c r="AN18" s="120"/>
      <c r="AO18" s="120"/>
      <c r="AP18" s="120"/>
      <c r="AQ18" s="121"/>
      <c r="AR18" s="119"/>
      <c r="AS18" s="120"/>
      <c r="AT18" s="121"/>
      <c r="AU18" s="430">
        <f t="shared" si="3"/>
        <v>0</v>
      </c>
      <c r="AV18" s="431"/>
      <c r="AW18" s="416">
        <f t="shared" si="1"/>
        <v>0</v>
      </c>
      <c r="AX18" s="417"/>
      <c r="AY18" s="391"/>
      <c r="AZ18" s="392"/>
      <c r="BA18" s="392"/>
      <c r="BB18" s="392"/>
      <c r="BC18" s="392"/>
      <c r="BD18" s="393"/>
    </row>
    <row r="19" spans="1:56" ht="39.950000000000003" customHeight="1">
      <c r="A19" s="66"/>
      <c r="B19" s="77">
        <f t="shared" si="2"/>
        <v>7</v>
      </c>
      <c r="C19" s="400"/>
      <c r="D19" s="401"/>
      <c r="E19" s="402"/>
      <c r="F19" s="403"/>
      <c r="G19" s="402"/>
      <c r="H19" s="404"/>
      <c r="I19" s="404"/>
      <c r="J19" s="404"/>
      <c r="K19" s="403"/>
      <c r="L19" s="405"/>
      <c r="M19" s="406"/>
      <c r="N19" s="406"/>
      <c r="O19" s="407"/>
      <c r="P19" s="119"/>
      <c r="Q19" s="120"/>
      <c r="R19" s="120"/>
      <c r="S19" s="120"/>
      <c r="T19" s="120"/>
      <c r="U19" s="120"/>
      <c r="V19" s="121"/>
      <c r="W19" s="119"/>
      <c r="X19" s="120"/>
      <c r="Y19" s="120"/>
      <c r="Z19" s="120"/>
      <c r="AA19" s="120"/>
      <c r="AB19" s="120"/>
      <c r="AC19" s="121"/>
      <c r="AD19" s="119"/>
      <c r="AE19" s="120"/>
      <c r="AF19" s="120"/>
      <c r="AG19" s="120"/>
      <c r="AH19" s="120"/>
      <c r="AI19" s="120"/>
      <c r="AJ19" s="121"/>
      <c r="AK19" s="119"/>
      <c r="AL19" s="120"/>
      <c r="AM19" s="120"/>
      <c r="AN19" s="120"/>
      <c r="AO19" s="120"/>
      <c r="AP19" s="120"/>
      <c r="AQ19" s="121"/>
      <c r="AR19" s="119"/>
      <c r="AS19" s="120"/>
      <c r="AT19" s="121"/>
      <c r="AU19" s="430">
        <f>IF($AZ$3="４週",SUM(P19:AQ19),IF($AZ$3="暦月",SUM(P19:AT19),""))</f>
        <v>0</v>
      </c>
      <c r="AV19" s="431"/>
      <c r="AW19" s="416">
        <f t="shared" si="1"/>
        <v>0</v>
      </c>
      <c r="AX19" s="417"/>
      <c r="AY19" s="391"/>
      <c r="AZ19" s="392"/>
      <c r="BA19" s="392"/>
      <c r="BB19" s="392"/>
      <c r="BC19" s="392"/>
      <c r="BD19" s="393"/>
    </row>
    <row r="20" spans="1:56" ht="39.950000000000003" customHeight="1">
      <c r="A20" s="66"/>
      <c r="B20" s="77">
        <f t="shared" si="2"/>
        <v>8</v>
      </c>
      <c r="C20" s="400"/>
      <c r="D20" s="401"/>
      <c r="E20" s="402"/>
      <c r="F20" s="403"/>
      <c r="G20" s="402"/>
      <c r="H20" s="404"/>
      <c r="I20" s="404"/>
      <c r="J20" s="404"/>
      <c r="K20" s="403"/>
      <c r="L20" s="405"/>
      <c r="M20" s="406"/>
      <c r="N20" s="406"/>
      <c r="O20" s="407"/>
      <c r="P20" s="119"/>
      <c r="Q20" s="120"/>
      <c r="R20" s="120"/>
      <c r="S20" s="120"/>
      <c r="T20" s="120"/>
      <c r="U20" s="120"/>
      <c r="V20" s="121"/>
      <c r="W20" s="119"/>
      <c r="X20" s="120"/>
      <c r="Y20" s="120"/>
      <c r="Z20" s="120"/>
      <c r="AA20" s="120"/>
      <c r="AB20" s="120"/>
      <c r="AC20" s="121"/>
      <c r="AD20" s="119"/>
      <c r="AE20" s="120"/>
      <c r="AF20" s="120"/>
      <c r="AG20" s="120"/>
      <c r="AH20" s="120"/>
      <c r="AI20" s="120"/>
      <c r="AJ20" s="121"/>
      <c r="AK20" s="119"/>
      <c r="AL20" s="120"/>
      <c r="AM20" s="120"/>
      <c r="AN20" s="120"/>
      <c r="AO20" s="120"/>
      <c r="AP20" s="120"/>
      <c r="AQ20" s="121"/>
      <c r="AR20" s="119"/>
      <c r="AS20" s="120"/>
      <c r="AT20" s="121"/>
      <c r="AU20" s="430">
        <f t="shared" si="3"/>
        <v>0</v>
      </c>
      <c r="AV20" s="431"/>
      <c r="AW20" s="416">
        <f t="shared" si="1"/>
        <v>0</v>
      </c>
      <c r="AX20" s="417"/>
      <c r="AY20" s="391"/>
      <c r="AZ20" s="392"/>
      <c r="BA20" s="392"/>
      <c r="BB20" s="392"/>
      <c r="BC20" s="392"/>
      <c r="BD20" s="393"/>
    </row>
    <row r="21" spans="1:56" ht="39.950000000000003" customHeight="1">
      <c r="A21" s="66"/>
      <c r="B21" s="77">
        <f t="shared" si="2"/>
        <v>9</v>
      </c>
      <c r="C21" s="400"/>
      <c r="D21" s="401"/>
      <c r="E21" s="402"/>
      <c r="F21" s="403"/>
      <c r="G21" s="402"/>
      <c r="H21" s="404"/>
      <c r="I21" s="404"/>
      <c r="J21" s="404"/>
      <c r="K21" s="403"/>
      <c r="L21" s="405"/>
      <c r="M21" s="406"/>
      <c r="N21" s="406"/>
      <c r="O21" s="407"/>
      <c r="P21" s="119"/>
      <c r="Q21" s="120"/>
      <c r="R21" s="120"/>
      <c r="S21" s="120"/>
      <c r="T21" s="120"/>
      <c r="U21" s="120"/>
      <c r="V21" s="121"/>
      <c r="W21" s="119"/>
      <c r="X21" s="120"/>
      <c r="Y21" s="120"/>
      <c r="Z21" s="120"/>
      <c r="AA21" s="120"/>
      <c r="AB21" s="120"/>
      <c r="AC21" s="121"/>
      <c r="AD21" s="119"/>
      <c r="AE21" s="120"/>
      <c r="AF21" s="120"/>
      <c r="AG21" s="120"/>
      <c r="AH21" s="120"/>
      <c r="AI21" s="120"/>
      <c r="AJ21" s="121"/>
      <c r="AK21" s="119"/>
      <c r="AL21" s="120"/>
      <c r="AM21" s="120"/>
      <c r="AN21" s="120"/>
      <c r="AO21" s="120"/>
      <c r="AP21" s="120"/>
      <c r="AQ21" s="121"/>
      <c r="AR21" s="119"/>
      <c r="AS21" s="120"/>
      <c r="AT21" s="121"/>
      <c r="AU21" s="430">
        <f t="shared" si="3"/>
        <v>0</v>
      </c>
      <c r="AV21" s="431"/>
      <c r="AW21" s="416">
        <f t="shared" si="1"/>
        <v>0</v>
      </c>
      <c r="AX21" s="417"/>
      <c r="AY21" s="391"/>
      <c r="AZ21" s="392"/>
      <c r="BA21" s="392"/>
      <c r="BB21" s="392"/>
      <c r="BC21" s="392"/>
      <c r="BD21" s="393"/>
    </row>
    <row r="22" spans="1:56" ht="39.950000000000003" customHeight="1">
      <c r="A22" s="66"/>
      <c r="B22" s="77">
        <f t="shared" si="2"/>
        <v>10</v>
      </c>
      <c r="C22" s="400"/>
      <c r="D22" s="401"/>
      <c r="E22" s="402"/>
      <c r="F22" s="403"/>
      <c r="G22" s="402"/>
      <c r="H22" s="404"/>
      <c r="I22" s="404"/>
      <c r="J22" s="404"/>
      <c r="K22" s="403"/>
      <c r="L22" s="405"/>
      <c r="M22" s="406"/>
      <c r="N22" s="406"/>
      <c r="O22" s="407"/>
      <c r="P22" s="119"/>
      <c r="Q22" s="120"/>
      <c r="R22" s="120"/>
      <c r="S22" s="120"/>
      <c r="T22" s="120"/>
      <c r="U22" s="120"/>
      <c r="V22" s="121"/>
      <c r="W22" s="119"/>
      <c r="X22" s="120"/>
      <c r="Y22" s="120"/>
      <c r="Z22" s="120"/>
      <c r="AA22" s="120"/>
      <c r="AB22" s="120"/>
      <c r="AC22" s="121"/>
      <c r="AD22" s="119"/>
      <c r="AE22" s="120"/>
      <c r="AF22" s="120"/>
      <c r="AG22" s="120"/>
      <c r="AH22" s="120"/>
      <c r="AI22" s="120"/>
      <c r="AJ22" s="121"/>
      <c r="AK22" s="119"/>
      <c r="AL22" s="120"/>
      <c r="AM22" s="120"/>
      <c r="AN22" s="120"/>
      <c r="AO22" s="120"/>
      <c r="AP22" s="120"/>
      <c r="AQ22" s="121"/>
      <c r="AR22" s="119"/>
      <c r="AS22" s="120"/>
      <c r="AT22" s="121"/>
      <c r="AU22" s="430">
        <f t="shared" si="3"/>
        <v>0</v>
      </c>
      <c r="AV22" s="431"/>
      <c r="AW22" s="416">
        <f t="shared" si="1"/>
        <v>0</v>
      </c>
      <c r="AX22" s="417"/>
      <c r="AY22" s="391"/>
      <c r="AZ22" s="392"/>
      <c r="BA22" s="392"/>
      <c r="BB22" s="392"/>
      <c r="BC22" s="392"/>
      <c r="BD22" s="393"/>
    </row>
    <row r="23" spans="1:56" ht="39.950000000000003" customHeight="1">
      <c r="A23" s="66"/>
      <c r="B23" s="77">
        <f t="shared" si="2"/>
        <v>11</v>
      </c>
      <c r="C23" s="400"/>
      <c r="D23" s="401"/>
      <c r="E23" s="402"/>
      <c r="F23" s="403"/>
      <c r="G23" s="402"/>
      <c r="H23" s="404"/>
      <c r="I23" s="404"/>
      <c r="J23" s="404"/>
      <c r="K23" s="403"/>
      <c r="L23" s="405"/>
      <c r="M23" s="406"/>
      <c r="N23" s="406"/>
      <c r="O23" s="407"/>
      <c r="P23" s="119"/>
      <c r="Q23" s="120"/>
      <c r="R23" s="120"/>
      <c r="S23" s="120"/>
      <c r="T23" s="120"/>
      <c r="U23" s="120"/>
      <c r="V23" s="121"/>
      <c r="W23" s="119"/>
      <c r="X23" s="120"/>
      <c r="Y23" s="120"/>
      <c r="Z23" s="120"/>
      <c r="AA23" s="120"/>
      <c r="AB23" s="120"/>
      <c r="AC23" s="121"/>
      <c r="AD23" s="119"/>
      <c r="AE23" s="120"/>
      <c r="AF23" s="120"/>
      <c r="AG23" s="120"/>
      <c r="AH23" s="120"/>
      <c r="AI23" s="120"/>
      <c r="AJ23" s="121"/>
      <c r="AK23" s="119"/>
      <c r="AL23" s="120"/>
      <c r="AM23" s="120"/>
      <c r="AN23" s="120"/>
      <c r="AO23" s="120"/>
      <c r="AP23" s="120"/>
      <c r="AQ23" s="121"/>
      <c r="AR23" s="119"/>
      <c r="AS23" s="120"/>
      <c r="AT23" s="121"/>
      <c r="AU23" s="430">
        <f t="shared" si="3"/>
        <v>0</v>
      </c>
      <c r="AV23" s="431"/>
      <c r="AW23" s="416">
        <f t="shared" si="1"/>
        <v>0</v>
      </c>
      <c r="AX23" s="417"/>
      <c r="AY23" s="391"/>
      <c r="AZ23" s="392"/>
      <c r="BA23" s="392"/>
      <c r="BB23" s="392"/>
      <c r="BC23" s="392"/>
      <c r="BD23" s="393"/>
    </row>
    <row r="24" spans="1:56" ht="39.950000000000003" customHeight="1">
      <c r="A24" s="66"/>
      <c r="B24" s="77">
        <f t="shared" si="2"/>
        <v>12</v>
      </c>
      <c r="C24" s="400"/>
      <c r="D24" s="401"/>
      <c r="E24" s="402"/>
      <c r="F24" s="403"/>
      <c r="G24" s="402"/>
      <c r="H24" s="404"/>
      <c r="I24" s="404"/>
      <c r="J24" s="404"/>
      <c r="K24" s="403"/>
      <c r="L24" s="405"/>
      <c r="M24" s="406"/>
      <c r="N24" s="406"/>
      <c r="O24" s="407"/>
      <c r="P24" s="119"/>
      <c r="Q24" s="120"/>
      <c r="R24" s="120"/>
      <c r="S24" s="120"/>
      <c r="T24" s="120"/>
      <c r="U24" s="120"/>
      <c r="V24" s="121"/>
      <c r="W24" s="119"/>
      <c r="X24" s="120"/>
      <c r="Y24" s="120"/>
      <c r="Z24" s="120"/>
      <c r="AA24" s="120"/>
      <c r="AB24" s="120"/>
      <c r="AC24" s="121"/>
      <c r="AD24" s="119"/>
      <c r="AE24" s="120"/>
      <c r="AF24" s="120"/>
      <c r="AG24" s="120"/>
      <c r="AH24" s="120"/>
      <c r="AI24" s="120"/>
      <c r="AJ24" s="121"/>
      <c r="AK24" s="119"/>
      <c r="AL24" s="120"/>
      <c r="AM24" s="120"/>
      <c r="AN24" s="120"/>
      <c r="AO24" s="120"/>
      <c r="AP24" s="120"/>
      <c r="AQ24" s="121"/>
      <c r="AR24" s="119"/>
      <c r="AS24" s="120"/>
      <c r="AT24" s="121"/>
      <c r="AU24" s="430">
        <f t="shared" si="3"/>
        <v>0</v>
      </c>
      <c r="AV24" s="431"/>
      <c r="AW24" s="416">
        <f t="shared" si="1"/>
        <v>0</v>
      </c>
      <c r="AX24" s="417"/>
      <c r="AY24" s="391"/>
      <c r="AZ24" s="392"/>
      <c r="BA24" s="392"/>
      <c r="BB24" s="392"/>
      <c r="BC24" s="392"/>
      <c r="BD24" s="393"/>
    </row>
    <row r="25" spans="1:56" ht="39.950000000000003" customHeight="1">
      <c r="A25" s="66"/>
      <c r="B25" s="77">
        <f t="shared" si="2"/>
        <v>13</v>
      </c>
      <c r="C25" s="400"/>
      <c r="D25" s="401"/>
      <c r="E25" s="402"/>
      <c r="F25" s="403"/>
      <c r="G25" s="402"/>
      <c r="H25" s="404"/>
      <c r="I25" s="404"/>
      <c r="J25" s="404"/>
      <c r="K25" s="403"/>
      <c r="L25" s="405"/>
      <c r="M25" s="406"/>
      <c r="N25" s="406"/>
      <c r="O25" s="407"/>
      <c r="P25" s="119"/>
      <c r="Q25" s="120"/>
      <c r="R25" s="120"/>
      <c r="S25" s="120"/>
      <c r="T25" s="120"/>
      <c r="U25" s="120"/>
      <c r="V25" s="121"/>
      <c r="W25" s="119"/>
      <c r="X25" s="120"/>
      <c r="Y25" s="120"/>
      <c r="Z25" s="120"/>
      <c r="AA25" s="120"/>
      <c r="AB25" s="120"/>
      <c r="AC25" s="121"/>
      <c r="AD25" s="119"/>
      <c r="AE25" s="120"/>
      <c r="AF25" s="120"/>
      <c r="AG25" s="120"/>
      <c r="AH25" s="120"/>
      <c r="AI25" s="120"/>
      <c r="AJ25" s="121"/>
      <c r="AK25" s="119"/>
      <c r="AL25" s="120"/>
      <c r="AM25" s="120"/>
      <c r="AN25" s="120"/>
      <c r="AO25" s="120"/>
      <c r="AP25" s="120"/>
      <c r="AQ25" s="121"/>
      <c r="AR25" s="119"/>
      <c r="AS25" s="120"/>
      <c r="AT25" s="121"/>
      <c r="AU25" s="430">
        <f t="shared" si="3"/>
        <v>0</v>
      </c>
      <c r="AV25" s="431"/>
      <c r="AW25" s="416">
        <f t="shared" si="1"/>
        <v>0</v>
      </c>
      <c r="AX25" s="417"/>
      <c r="AY25" s="391"/>
      <c r="AZ25" s="392"/>
      <c r="BA25" s="392"/>
      <c r="BB25" s="392"/>
      <c r="BC25" s="392"/>
      <c r="BD25" s="393"/>
    </row>
    <row r="26" spans="1:56" ht="39.950000000000003" customHeight="1">
      <c r="A26" s="66"/>
      <c r="B26" s="77">
        <f t="shared" si="2"/>
        <v>14</v>
      </c>
      <c r="C26" s="400"/>
      <c r="D26" s="401"/>
      <c r="E26" s="402"/>
      <c r="F26" s="403"/>
      <c r="G26" s="402"/>
      <c r="H26" s="404"/>
      <c r="I26" s="404"/>
      <c r="J26" s="404"/>
      <c r="K26" s="403"/>
      <c r="L26" s="405"/>
      <c r="M26" s="406"/>
      <c r="N26" s="406"/>
      <c r="O26" s="407"/>
      <c r="P26" s="119"/>
      <c r="Q26" s="120"/>
      <c r="R26" s="120"/>
      <c r="S26" s="120"/>
      <c r="T26" s="120"/>
      <c r="U26" s="120"/>
      <c r="V26" s="121"/>
      <c r="W26" s="119"/>
      <c r="X26" s="120"/>
      <c r="Y26" s="120"/>
      <c r="Z26" s="120"/>
      <c r="AA26" s="120"/>
      <c r="AB26" s="120"/>
      <c r="AC26" s="121"/>
      <c r="AD26" s="119"/>
      <c r="AE26" s="120"/>
      <c r="AF26" s="120"/>
      <c r="AG26" s="120"/>
      <c r="AH26" s="120"/>
      <c r="AI26" s="120"/>
      <c r="AJ26" s="121"/>
      <c r="AK26" s="119"/>
      <c r="AL26" s="120"/>
      <c r="AM26" s="120"/>
      <c r="AN26" s="120"/>
      <c r="AO26" s="120"/>
      <c r="AP26" s="120"/>
      <c r="AQ26" s="121"/>
      <c r="AR26" s="119"/>
      <c r="AS26" s="120"/>
      <c r="AT26" s="121"/>
      <c r="AU26" s="430">
        <f t="shared" si="3"/>
        <v>0</v>
      </c>
      <c r="AV26" s="431"/>
      <c r="AW26" s="416">
        <f t="shared" si="1"/>
        <v>0</v>
      </c>
      <c r="AX26" s="417"/>
      <c r="AY26" s="391"/>
      <c r="AZ26" s="392"/>
      <c r="BA26" s="392"/>
      <c r="BB26" s="392"/>
      <c r="BC26" s="392"/>
      <c r="BD26" s="393"/>
    </row>
    <row r="27" spans="1:56" ht="39.950000000000003" customHeight="1">
      <c r="A27" s="66"/>
      <c r="B27" s="77">
        <f t="shared" si="2"/>
        <v>15</v>
      </c>
      <c r="C27" s="400"/>
      <c r="D27" s="401"/>
      <c r="E27" s="402"/>
      <c r="F27" s="403"/>
      <c r="G27" s="402"/>
      <c r="H27" s="404"/>
      <c r="I27" s="404"/>
      <c r="J27" s="404"/>
      <c r="K27" s="403"/>
      <c r="L27" s="405"/>
      <c r="M27" s="406"/>
      <c r="N27" s="406"/>
      <c r="O27" s="407"/>
      <c r="P27" s="119"/>
      <c r="Q27" s="120"/>
      <c r="R27" s="120"/>
      <c r="S27" s="120"/>
      <c r="T27" s="120"/>
      <c r="U27" s="120"/>
      <c r="V27" s="121"/>
      <c r="W27" s="119"/>
      <c r="X27" s="120"/>
      <c r="Y27" s="120"/>
      <c r="Z27" s="120"/>
      <c r="AA27" s="120"/>
      <c r="AB27" s="120"/>
      <c r="AC27" s="121"/>
      <c r="AD27" s="119"/>
      <c r="AE27" s="120"/>
      <c r="AF27" s="120"/>
      <c r="AG27" s="120"/>
      <c r="AH27" s="120"/>
      <c r="AI27" s="120"/>
      <c r="AJ27" s="121"/>
      <c r="AK27" s="119"/>
      <c r="AL27" s="120"/>
      <c r="AM27" s="120"/>
      <c r="AN27" s="120"/>
      <c r="AO27" s="120"/>
      <c r="AP27" s="120"/>
      <c r="AQ27" s="121"/>
      <c r="AR27" s="119"/>
      <c r="AS27" s="120"/>
      <c r="AT27" s="121"/>
      <c r="AU27" s="430">
        <f t="shared" si="3"/>
        <v>0</v>
      </c>
      <c r="AV27" s="431"/>
      <c r="AW27" s="416">
        <f t="shared" si="1"/>
        <v>0</v>
      </c>
      <c r="AX27" s="417"/>
      <c r="AY27" s="391"/>
      <c r="AZ27" s="392"/>
      <c r="BA27" s="392"/>
      <c r="BB27" s="392"/>
      <c r="BC27" s="392"/>
      <c r="BD27" s="393"/>
    </row>
    <row r="28" spans="1:56" ht="39.950000000000003" customHeight="1">
      <c r="A28" s="66"/>
      <c r="B28" s="77">
        <f t="shared" si="2"/>
        <v>16</v>
      </c>
      <c r="C28" s="400"/>
      <c r="D28" s="401"/>
      <c r="E28" s="402"/>
      <c r="F28" s="403"/>
      <c r="G28" s="402"/>
      <c r="H28" s="404"/>
      <c r="I28" s="404"/>
      <c r="J28" s="404"/>
      <c r="K28" s="403"/>
      <c r="L28" s="405"/>
      <c r="M28" s="406"/>
      <c r="N28" s="406"/>
      <c r="O28" s="407"/>
      <c r="P28" s="119"/>
      <c r="Q28" s="120"/>
      <c r="R28" s="120"/>
      <c r="S28" s="120"/>
      <c r="T28" s="120"/>
      <c r="U28" s="120"/>
      <c r="V28" s="121"/>
      <c r="W28" s="119"/>
      <c r="X28" s="120"/>
      <c r="Y28" s="120"/>
      <c r="Z28" s="120"/>
      <c r="AA28" s="120"/>
      <c r="AB28" s="120"/>
      <c r="AC28" s="121"/>
      <c r="AD28" s="119"/>
      <c r="AE28" s="120"/>
      <c r="AF28" s="120"/>
      <c r="AG28" s="120"/>
      <c r="AH28" s="120"/>
      <c r="AI28" s="120"/>
      <c r="AJ28" s="121"/>
      <c r="AK28" s="119"/>
      <c r="AL28" s="120"/>
      <c r="AM28" s="120"/>
      <c r="AN28" s="120"/>
      <c r="AO28" s="120"/>
      <c r="AP28" s="120"/>
      <c r="AQ28" s="121"/>
      <c r="AR28" s="119"/>
      <c r="AS28" s="120"/>
      <c r="AT28" s="121"/>
      <c r="AU28" s="430">
        <f t="shared" si="3"/>
        <v>0</v>
      </c>
      <c r="AV28" s="431"/>
      <c r="AW28" s="416">
        <f t="shared" si="1"/>
        <v>0</v>
      </c>
      <c r="AX28" s="417"/>
      <c r="AY28" s="391"/>
      <c r="AZ28" s="392"/>
      <c r="BA28" s="392"/>
      <c r="BB28" s="392"/>
      <c r="BC28" s="392"/>
      <c r="BD28" s="393"/>
    </row>
    <row r="29" spans="1:56" ht="39.950000000000003" customHeight="1">
      <c r="A29" s="66"/>
      <c r="B29" s="77">
        <f t="shared" si="2"/>
        <v>17</v>
      </c>
      <c r="C29" s="400"/>
      <c r="D29" s="401"/>
      <c r="E29" s="402"/>
      <c r="F29" s="403"/>
      <c r="G29" s="402"/>
      <c r="H29" s="404"/>
      <c r="I29" s="404"/>
      <c r="J29" s="404"/>
      <c r="K29" s="403"/>
      <c r="L29" s="405"/>
      <c r="M29" s="406"/>
      <c r="N29" s="406"/>
      <c r="O29" s="407"/>
      <c r="P29" s="119"/>
      <c r="Q29" s="120"/>
      <c r="R29" s="120"/>
      <c r="S29" s="120"/>
      <c r="T29" s="120"/>
      <c r="U29" s="120"/>
      <c r="V29" s="121"/>
      <c r="W29" s="119"/>
      <c r="X29" s="120"/>
      <c r="Y29" s="120"/>
      <c r="Z29" s="120"/>
      <c r="AA29" s="120"/>
      <c r="AB29" s="120"/>
      <c r="AC29" s="121"/>
      <c r="AD29" s="119"/>
      <c r="AE29" s="120"/>
      <c r="AF29" s="120"/>
      <c r="AG29" s="120"/>
      <c r="AH29" s="120"/>
      <c r="AI29" s="120"/>
      <c r="AJ29" s="121"/>
      <c r="AK29" s="119"/>
      <c r="AL29" s="120"/>
      <c r="AM29" s="120"/>
      <c r="AN29" s="120"/>
      <c r="AO29" s="120"/>
      <c r="AP29" s="120"/>
      <c r="AQ29" s="121"/>
      <c r="AR29" s="119"/>
      <c r="AS29" s="120"/>
      <c r="AT29" s="121"/>
      <c r="AU29" s="430">
        <f t="shared" si="3"/>
        <v>0</v>
      </c>
      <c r="AV29" s="431"/>
      <c r="AW29" s="416">
        <f t="shared" si="1"/>
        <v>0</v>
      </c>
      <c r="AX29" s="417"/>
      <c r="AY29" s="391"/>
      <c r="AZ29" s="392"/>
      <c r="BA29" s="392"/>
      <c r="BB29" s="392"/>
      <c r="BC29" s="392"/>
      <c r="BD29" s="393"/>
    </row>
    <row r="30" spans="1:56" ht="39.950000000000003" customHeight="1">
      <c r="A30" s="66"/>
      <c r="B30" s="77">
        <f t="shared" ref="B30:B93" si="4">B29+1</f>
        <v>18</v>
      </c>
      <c r="C30" s="400"/>
      <c r="D30" s="401"/>
      <c r="E30" s="402"/>
      <c r="F30" s="403"/>
      <c r="G30" s="402"/>
      <c r="H30" s="404"/>
      <c r="I30" s="404"/>
      <c r="J30" s="404"/>
      <c r="K30" s="403"/>
      <c r="L30" s="405"/>
      <c r="M30" s="406"/>
      <c r="N30" s="406"/>
      <c r="O30" s="407"/>
      <c r="P30" s="119"/>
      <c r="Q30" s="120"/>
      <c r="R30" s="120"/>
      <c r="S30" s="120"/>
      <c r="T30" s="120"/>
      <c r="U30" s="120"/>
      <c r="V30" s="121"/>
      <c r="W30" s="119"/>
      <c r="X30" s="120"/>
      <c r="Y30" s="120"/>
      <c r="Z30" s="120"/>
      <c r="AA30" s="120"/>
      <c r="AB30" s="120"/>
      <c r="AC30" s="121"/>
      <c r="AD30" s="119"/>
      <c r="AE30" s="120"/>
      <c r="AF30" s="120"/>
      <c r="AG30" s="120"/>
      <c r="AH30" s="120"/>
      <c r="AI30" s="120"/>
      <c r="AJ30" s="121"/>
      <c r="AK30" s="119"/>
      <c r="AL30" s="120"/>
      <c r="AM30" s="120"/>
      <c r="AN30" s="120"/>
      <c r="AO30" s="120"/>
      <c r="AP30" s="120"/>
      <c r="AQ30" s="121"/>
      <c r="AR30" s="119"/>
      <c r="AS30" s="120"/>
      <c r="AT30" s="121"/>
      <c r="AU30" s="430">
        <f t="shared" ref="AU30" si="5">IF($AZ$3="４週",SUM(P30:AQ30),IF($AZ$3="暦月",SUM(P30:AT30),""))</f>
        <v>0</v>
      </c>
      <c r="AV30" s="431"/>
      <c r="AW30" s="416">
        <f t="shared" si="1"/>
        <v>0</v>
      </c>
      <c r="AX30" s="417"/>
      <c r="AY30" s="391"/>
      <c r="AZ30" s="392"/>
      <c r="BA30" s="392"/>
      <c r="BB30" s="392"/>
      <c r="BC30" s="392"/>
      <c r="BD30" s="393"/>
    </row>
    <row r="31" spans="1:56" ht="39.950000000000003" customHeight="1">
      <c r="A31" s="66"/>
      <c r="B31" s="77">
        <f t="shared" si="4"/>
        <v>19</v>
      </c>
      <c r="C31" s="400"/>
      <c r="D31" s="401"/>
      <c r="E31" s="402"/>
      <c r="F31" s="403"/>
      <c r="G31" s="402"/>
      <c r="H31" s="404"/>
      <c r="I31" s="404"/>
      <c r="J31" s="404"/>
      <c r="K31" s="403"/>
      <c r="L31" s="405"/>
      <c r="M31" s="406"/>
      <c r="N31" s="406"/>
      <c r="O31" s="407"/>
      <c r="P31" s="119"/>
      <c r="Q31" s="120"/>
      <c r="R31" s="120"/>
      <c r="S31" s="120"/>
      <c r="T31" s="120"/>
      <c r="U31" s="120"/>
      <c r="V31" s="121"/>
      <c r="W31" s="119"/>
      <c r="X31" s="120"/>
      <c r="Y31" s="120"/>
      <c r="Z31" s="120"/>
      <c r="AA31" s="120"/>
      <c r="AB31" s="120"/>
      <c r="AC31" s="121"/>
      <c r="AD31" s="119"/>
      <c r="AE31" s="120"/>
      <c r="AF31" s="120"/>
      <c r="AG31" s="120"/>
      <c r="AH31" s="120"/>
      <c r="AI31" s="120"/>
      <c r="AJ31" s="121"/>
      <c r="AK31" s="119"/>
      <c r="AL31" s="120"/>
      <c r="AM31" s="120"/>
      <c r="AN31" s="120"/>
      <c r="AO31" s="120"/>
      <c r="AP31" s="120"/>
      <c r="AQ31" s="121"/>
      <c r="AR31" s="119"/>
      <c r="AS31" s="120"/>
      <c r="AT31" s="121"/>
      <c r="AU31" s="430">
        <f t="shared" ref="AU31:AU94" si="6">IF($AZ$3="４週",SUM(P31:AQ31),IF($AZ$3="暦月",SUM(P31:AT31),""))</f>
        <v>0</v>
      </c>
      <c r="AV31" s="431"/>
      <c r="AW31" s="416">
        <f t="shared" si="1"/>
        <v>0</v>
      </c>
      <c r="AX31" s="417"/>
      <c r="AY31" s="391"/>
      <c r="AZ31" s="392"/>
      <c r="BA31" s="392"/>
      <c r="BB31" s="392"/>
      <c r="BC31" s="392"/>
      <c r="BD31" s="393"/>
    </row>
    <row r="32" spans="1:56" ht="39.950000000000003" customHeight="1">
      <c r="A32" s="66"/>
      <c r="B32" s="77">
        <f t="shared" si="4"/>
        <v>20</v>
      </c>
      <c r="C32" s="400"/>
      <c r="D32" s="401"/>
      <c r="E32" s="402"/>
      <c r="F32" s="403"/>
      <c r="G32" s="402"/>
      <c r="H32" s="404"/>
      <c r="I32" s="404"/>
      <c r="J32" s="404"/>
      <c r="K32" s="403"/>
      <c r="L32" s="405"/>
      <c r="M32" s="406"/>
      <c r="N32" s="406"/>
      <c r="O32" s="407"/>
      <c r="P32" s="119"/>
      <c r="Q32" s="120"/>
      <c r="R32" s="120"/>
      <c r="S32" s="120"/>
      <c r="T32" s="120"/>
      <c r="U32" s="120"/>
      <c r="V32" s="121"/>
      <c r="W32" s="119"/>
      <c r="X32" s="120"/>
      <c r="Y32" s="120"/>
      <c r="Z32" s="120"/>
      <c r="AA32" s="120"/>
      <c r="AB32" s="120"/>
      <c r="AC32" s="121"/>
      <c r="AD32" s="119"/>
      <c r="AE32" s="120"/>
      <c r="AF32" s="120"/>
      <c r="AG32" s="120"/>
      <c r="AH32" s="120"/>
      <c r="AI32" s="120"/>
      <c r="AJ32" s="121"/>
      <c r="AK32" s="119"/>
      <c r="AL32" s="120"/>
      <c r="AM32" s="120"/>
      <c r="AN32" s="120"/>
      <c r="AO32" s="120"/>
      <c r="AP32" s="120"/>
      <c r="AQ32" s="121"/>
      <c r="AR32" s="119"/>
      <c r="AS32" s="120"/>
      <c r="AT32" s="121"/>
      <c r="AU32" s="430">
        <f t="shared" si="6"/>
        <v>0</v>
      </c>
      <c r="AV32" s="431"/>
      <c r="AW32" s="416">
        <f t="shared" si="1"/>
        <v>0</v>
      </c>
      <c r="AX32" s="417"/>
      <c r="AY32" s="391"/>
      <c r="AZ32" s="392"/>
      <c r="BA32" s="392"/>
      <c r="BB32" s="392"/>
      <c r="BC32" s="392"/>
      <c r="BD32" s="393"/>
    </row>
    <row r="33" spans="1:56" ht="39.950000000000003" customHeight="1">
      <c r="A33" s="66"/>
      <c r="B33" s="77">
        <f t="shared" si="4"/>
        <v>21</v>
      </c>
      <c r="C33" s="400"/>
      <c r="D33" s="401"/>
      <c r="E33" s="402"/>
      <c r="F33" s="403"/>
      <c r="G33" s="402"/>
      <c r="H33" s="404"/>
      <c r="I33" s="404"/>
      <c r="J33" s="404"/>
      <c r="K33" s="403"/>
      <c r="L33" s="405"/>
      <c r="M33" s="406"/>
      <c r="N33" s="406"/>
      <c r="O33" s="407"/>
      <c r="P33" s="119"/>
      <c r="Q33" s="120"/>
      <c r="R33" s="120"/>
      <c r="S33" s="120"/>
      <c r="T33" s="120"/>
      <c r="U33" s="120"/>
      <c r="V33" s="121"/>
      <c r="W33" s="119"/>
      <c r="X33" s="120"/>
      <c r="Y33" s="120"/>
      <c r="Z33" s="120"/>
      <c r="AA33" s="120"/>
      <c r="AB33" s="120"/>
      <c r="AC33" s="121"/>
      <c r="AD33" s="119"/>
      <c r="AE33" s="120"/>
      <c r="AF33" s="120"/>
      <c r="AG33" s="120"/>
      <c r="AH33" s="120"/>
      <c r="AI33" s="120"/>
      <c r="AJ33" s="121"/>
      <c r="AK33" s="119"/>
      <c r="AL33" s="120"/>
      <c r="AM33" s="120"/>
      <c r="AN33" s="120"/>
      <c r="AO33" s="120"/>
      <c r="AP33" s="120"/>
      <c r="AQ33" s="121"/>
      <c r="AR33" s="119"/>
      <c r="AS33" s="120"/>
      <c r="AT33" s="121"/>
      <c r="AU33" s="430">
        <f t="shared" si="6"/>
        <v>0</v>
      </c>
      <c r="AV33" s="431"/>
      <c r="AW33" s="416">
        <f t="shared" si="1"/>
        <v>0</v>
      </c>
      <c r="AX33" s="417"/>
      <c r="AY33" s="391"/>
      <c r="AZ33" s="392"/>
      <c r="BA33" s="392"/>
      <c r="BB33" s="392"/>
      <c r="BC33" s="392"/>
      <c r="BD33" s="393"/>
    </row>
    <row r="34" spans="1:56" ht="39.950000000000003" customHeight="1">
      <c r="A34" s="66"/>
      <c r="B34" s="77">
        <f t="shared" si="4"/>
        <v>22</v>
      </c>
      <c r="C34" s="400"/>
      <c r="D34" s="401"/>
      <c r="E34" s="402"/>
      <c r="F34" s="403"/>
      <c r="G34" s="402"/>
      <c r="H34" s="404"/>
      <c r="I34" s="404"/>
      <c r="J34" s="404"/>
      <c r="K34" s="403"/>
      <c r="L34" s="405"/>
      <c r="M34" s="406"/>
      <c r="N34" s="406"/>
      <c r="O34" s="407"/>
      <c r="P34" s="119"/>
      <c r="Q34" s="120"/>
      <c r="R34" s="120"/>
      <c r="S34" s="120"/>
      <c r="T34" s="120"/>
      <c r="U34" s="120"/>
      <c r="V34" s="121"/>
      <c r="W34" s="119"/>
      <c r="X34" s="120"/>
      <c r="Y34" s="120"/>
      <c r="Z34" s="120"/>
      <c r="AA34" s="120"/>
      <c r="AB34" s="120"/>
      <c r="AC34" s="121"/>
      <c r="AD34" s="119"/>
      <c r="AE34" s="120"/>
      <c r="AF34" s="120"/>
      <c r="AG34" s="120"/>
      <c r="AH34" s="120"/>
      <c r="AI34" s="120"/>
      <c r="AJ34" s="121"/>
      <c r="AK34" s="119"/>
      <c r="AL34" s="120"/>
      <c r="AM34" s="120"/>
      <c r="AN34" s="120"/>
      <c r="AO34" s="120"/>
      <c r="AP34" s="120"/>
      <c r="AQ34" s="121"/>
      <c r="AR34" s="119"/>
      <c r="AS34" s="120"/>
      <c r="AT34" s="121"/>
      <c r="AU34" s="430">
        <f t="shared" si="6"/>
        <v>0</v>
      </c>
      <c r="AV34" s="431"/>
      <c r="AW34" s="416">
        <f t="shared" si="1"/>
        <v>0</v>
      </c>
      <c r="AX34" s="417"/>
      <c r="AY34" s="391"/>
      <c r="AZ34" s="392"/>
      <c r="BA34" s="392"/>
      <c r="BB34" s="392"/>
      <c r="BC34" s="392"/>
      <c r="BD34" s="393"/>
    </row>
    <row r="35" spans="1:56" ht="39.950000000000003" customHeight="1">
      <c r="A35" s="66"/>
      <c r="B35" s="77">
        <f t="shared" si="4"/>
        <v>23</v>
      </c>
      <c r="C35" s="400"/>
      <c r="D35" s="401"/>
      <c r="E35" s="402"/>
      <c r="F35" s="403"/>
      <c r="G35" s="402"/>
      <c r="H35" s="404"/>
      <c r="I35" s="404"/>
      <c r="J35" s="404"/>
      <c r="K35" s="403"/>
      <c r="L35" s="405"/>
      <c r="M35" s="406"/>
      <c r="N35" s="406"/>
      <c r="O35" s="407"/>
      <c r="P35" s="119"/>
      <c r="Q35" s="120"/>
      <c r="R35" s="120"/>
      <c r="S35" s="120"/>
      <c r="T35" s="120"/>
      <c r="U35" s="120"/>
      <c r="V35" s="121"/>
      <c r="W35" s="119"/>
      <c r="X35" s="120"/>
      <c r="Y35" s="120"/>
      <c r="Z35" s="120"/>
      <c r="AA35" s="120"/>
      <c r="AB35" s="120"/>
      <c r="AC35" s="121"/>
      <c r="AD35" s="119"/>
      <c r="AE35" s="120"/>
      <c r="AF35" s="120"/>
      <c r="AG35" s="120"/>
      <c r="AH35" s="120"/>
      <c r="AI35" s="120"/>
      <c r="AJ35" s="121"/>
      <c r="AK35" s="119"/>
      <c r="AL35" s="120"/>
      <c r="AM35" s="120"/>
      <c r="AN35" s="120"/>
      <c r="AO35" s="120"/>
      <c r="AP35" s="120"/>
      <c r="AQ35" s="121"/>
      <c r="AR35" s="119"/>
      <c r="AS35" s="120"/>
      <c r="AT35" s="121"/>
      <c r="AU35" s="430">
        <f t="shared" si="6"/>
        <v>0</v>
      </c>
      <c r="AV35" s="431"/>
      <c r="AW35" s="416">
        <f t="shared" si="1"/>
        <v>0</v>
      </c>
      <c r="AX35" s="417"/>
      <c r="AY35" s="391"/>
      <c r="AZ35" s="392"/>
      <c r="BA35" s="392"/>
      <c r="BB35" s="392"/>
      <c r="BC35" s="392"/>
      <c r="BD35" s="393"/>
    </row>
    <row r="36" spans="1:56" ht="39.950000000000003" customHeight="1">
      <c r="A36" s="66"/>
      <c r="B36" s="77">
        <f t="shared" si="4"/>
        <v>24</v>
      </c>
      <c r="C36" s="400"/>
      <c r="D36" s="401"/>
      <c r="E36" s="402"/>
      <c r="F36" s="403"/>
      <c r="G36" s="402"/>
      <c r="H36" s="404"/>
      <c r="I36" s="404"/>
      <c r="J36" s="404"/>
      <c r="K36" s="403"/>
      <c r="L36" s="405"/>
      <c r="M36" s="406"/>
      <c r="N36" s="406"/>
      <c r="O36" s="407"/>
      <c r="P36" s="119"/>
      <c r="Q36" s="120"/>
      <c r="R36" s="120"/>
      <c r="S36" s="120"/>
      <c r="T36" s="120"/>
      <c r="U36" s="120"/>
      <c r="V36" s="121"/>
      <c r="W36" s="119"/>
      <c r="X36" s="120"/>
      <c r="Y36" s="120"/>
      <c r="Z36" s="120"/>
      <c r="AA36" s="120"/>
      <c r="AB36" s="120"/>
      <c r="AC36" s="121"/>
      <c r="AD36" s="119"/>
      <c r="AE36" s="120"/>
      <c r="AF36" s="120"/>
      <c r="AG36" s="120"/>
      <c r="AH36" s="120"/>
      <c r="AI36" s="120"/>
      <c r="AJ36" s="121"/>
      <c r="AK36" s="119"/>
      <c r="AL36" s="120"/>
      <c r="AM36" s="120"/>
      <c r="AN36" s="120"/>
      <c r="AO36" s="120"/>
      <c r="AP36" s="120"/>
      <c r="AQ36" s="121"/>
      <c r="AR36" s="119"/>
      <c r="AS36" s="120"/>
      <c r="AT36" s="121"/>
      <c r="AU36" s="430">
        <f t="shared" si="6"/>
        <v>0</v>
      </c>
      <c r="AV36" s="431"/>
      <c r="AW36" s="416">
        <f t="shared" si="1"/>
        <v>0</v>
      </c>
      <c r="AX36" s="417"/>
      <c r="AY36" s="391"/>
      <c r="AZ36" s="392"/>
      <c r="BA36" s="392"/>
      <c r="BB36" s="392"/>
      <c r="BC36" s="392"/>
      <c r="BD36" s="393"/>
    </row>
    <row r="37" spans="1:56" ht="39.950000000000003" customHeight="1">
      <c r="A37" s="66"/>
      <c r="B37" s="77">
        <f t="shared" si="4"/>
        <v>25</v>
      </c>
      <c r="C37" s="400"/>
      <c r="D37" s="401"/>
      <c r="E37" s="402"/>
      <c r="F37" s="403"/>
      <c r="G37" s="402"/>
      <c r="H37" s="404"/>
      <c r="I37" s="404"/>
      <c r="J37" s="404"/>
      <c r="K37" s="403"/>
      <c r="L37" s="405"/>
      <c r="M37" s="406"/>
      <c r="N37" s="406"/>
      <c r="O37" s="407"/>
      <c r="P37" s="119"/>
      <c r="Q37" s="120"/>
      <c r="R37" s="120"/>
      <c r="S37" s="120"/>
      <c r="T37" s="120"/>
      <c r="U37" s="120"/>
      <c r="V37" s="121"/>
      <c r="W37" s="119"/>
      <c r="X37" s="120"/>
      <c r="Y37" s="120"/>
      <c r="Z37" s="120"/>
      <c r="AA37" s="120"/>
      <c r="AB37" s="120"/>
      <c r="AC37" s="121"/>
      <c r="AD37" s="119"/>
      <c r="AE37" s="120"/>
      <c r="AF37" s="120"/>
      <c r="AG37" s="120"/>
      <c r="AH37" s="120"/>
      <c r="AI37" s="120"/>
      <c r="AJ37" s="121"/>
      <c r="AK37" s="119"/>
      <c r="AL37" s="120"/>
      <c r="AM37" s="120"/>
      <c r="AN37" s="120"/>
      <c r="AO37" s="120"/>
      <c r="AP37" s="120"/>
      <c r="AQ37" s="121"/>
      <c r="AR37" s="119"/>
      <c r="AS37" s="120"/>
      <c r="AT37" s="121"/>
      <c r="AU37" s="430">
        <f t="shared" si="6"/>
        <v>0</v>
      </c>
      <c r="AV37" s="431"/>
      <c r="AW37" s="416">
        <f t="shared" si="1"/>
        <v>0</v>
      </c>
      <c r="AX37" s="417"/>
      <c r="AY37" s="391"/>
      <c r="AZ37" s="392"/>
      <c r="BA37" s="392"/>
      <c r="BB37" s="392"/>
      <c r="BC37" s="392"/>
      <c r="BD37" s="393"/>
    </row>
    <row r="38" spans="1:56" ht="39.950000000000003" customHeight="1">
      <c r="A38" s="66"/>
      <c r="B38" s="77">
        <f t="shared" si="4"/>
        <v>26</v>
      </c>
      <c r="C38" s="400"/>
      <c r="D38" s="401"/>
      <c r="E38" s="402"/>
      <c r="F38" s="403"/>
      <c r="G38" s="402"/>
      <c r="H38" s="404"/>
      <c r="I38" s="404"/>
      <c r="J38" s="404"/>
      <c r="K38" s="403"/>
      <c r="L38" s="405"/>
      <c r="M38" s="406"/>
      <c r="N38" s="406"/>
      <c r="O38" s="407"/>
      <c r="P38" s="119"/>
      <c r="Q38" s="120"/>
      <c r="R38" s="120"/>
      <c r="S38" s="120"/>
      <c r="T38" s="120"/>
      <c r="U38" s="120"/>
      <c r="V38" s="121"/>
      <c r="W38" s="119"/>
      <c r="X38" s="120"/>
      <c r="Y38" s="120"/>
      <c r="Z38" s="120"/>
      <c r="AA38" s="120"/>
      <c r="AB38" s="120"/>
      <c r="AC38" s="121"/>
      <c r="AD38" s="119"/>
      <c r="AE38" s="120"/>
      <c r="AF38" s="120"/>
      <c r="AG38" s="120"/>
      <c r="AH38" s="120"/>
      <c r="AI38" s="120"/>
      <c r="AJ38" s="121"/>
      <c r="AK38" s="119"/>
      <c r="AL38" s="120"/>
      <c r="AM38" s="120"/>
      <c r="AN38" s="120"/>
      <c r="AO38" s="120"/>
      <c r="AP38" s="120"/>
      <c r="AQ38" s="121"/>
      <c r="AR38" s="119"/>
      <c r="AS38" s="120"/>
      <c r="AT38" s="121"/>
      <c r="AU38" s="430">
        <f t="shared" si="6"/>
        <v>0</v>
      </c>
      <c r="AV38" s="431"/>
      <c r="AW38" s="416">
        <f t="shared" si="1"/>
        <v>0</v>
      </c>
      <c r="AX38" s="417"/>
      <c r="AY38" s="391"/>
      <c r="AZ38" s="392"/>
      <c r="BA38" s="392"/>
      <c r="BB38" s="392"/>
      <c r="BC38" s="392"/>
      <c r="BD38" s="393"/>
    </row>
    <row r="39" spans="1:56" ht="39.950000000000003" customHeight="1">
      <c r="A39" s="66"/>
      <c r="B39" s="77">
        <f t="shared" si="4"/>
        <v>27</v>
      </c>
      <c r="C39" s="400"/>
      <c r="D39" s="401"/>
      <c r="E39" s="402"/>
      <c r="F39" s="403"/>
      <c r="G39" s="402"/>
      <c r="H39" s="404"/>
      <c r="I39" s="404"/>
      <c r="J39" s="404"/>
      <c r="K39" s="403"/>
      <c r="L39" s="405"/>
      <c r="M39" s="406"/>
      <c r="N39" s="406"/>
      <c r="O39" s="407"/>
      <c r="P39" s="119"/>
      <c r="Q39" s="120"/>
      <c r="R39" s="120"/>
      <c r="S39" s="120"/>
      <c r="T39" s="120"/>
      <c r="U39" s="120"/>
      <c r="V39" s="121"/>
      <c r="W39" s="119"/>
      <c r="X39" s="120"/>
      <c r="Y39" s="120"/>
      <c r="Z39" s="120"/>
      <c r="AA39" s="120"/>
      <c r="AB39" s="120"/>
      <c r="AC39" s="121"/>
      <c r="AD39" s="119"/>
      <c r="AE39" s="120"/>
      <c r="AF39" s="120"/>
      <c r="AG39" s="120"/>
      <c r="AH39" s="120"/>
      <c r="AI39" s="120"/>
      <c r="AJ39" s="121"/>
      <c r="AK39" s="119"/>
      <c r="AL39" s="120"/>
      <c r="AM39" s="120"/>
      <c r="AN39" s="120"/>
      <c r="AO39" s="120"/>
      <c r="AP39" s="120"/>
      <c r="AQ39" s="121"/>
      <c r="AR39" s="119"/>
      <c r="AS39" s="120"/>
      <c r="AT39" s="121"/>
      <c r="AU39" s="430">
        <f t="shared" si="6"/>
        <v>0</v>
      </c>
      <c r="AV39" s="431"/>
      <c r="AW39" s="416">
        <f t="shared" si="1"/>
        <v>0</v>
      </c>
      <c r="AX39" s="417"/>
      <c r="AY39" s="391"/>
      <c r="AZ39" s="392"/>
      <c r="BA39" s="392"/>
      <c r="BB39" s="392"/>
      <c r="BC39" s="392"/>
      <c r="BD39" s="393"/>
    </row>
    <row r="40" spans="1:56" ht="39.950000000000003" customHeight="1">
      <c r="A40" s="66"/>
      <c r="B40" s="77">
        <f t="shared" si="4"/>
        <v>28</v>
      </c>
      <c r="C40" s="400"/>
      <c r="D40" s="401"/>
      <c r="E40" s="402"/>
      <c r="F40" s="403"/>
      <c r="G40" s="402"/>
      <c r="H40" s="404"/>
      <c r="I40" s="404"/>
      <c r="J40" s="404"/>
      <c r="K40" s="403"/>
      <c r="L40" s="405"/>
      <c r="M40" s="406"/>
      <c r="N40" s="406"/>
      <c r="O40" s="407"/>
      <c r="P40" s="125"/>
      <c r="Q40" s="126"/>
      <c r="R40" s="126"/>
      <c r="S40" s="126"/>
      <c r="T40" s="126"/>
      <c r="U40" s="126"/>
      <c r="V40" s="127"/>
      <c r="W40" s="125"/>
      <c r="X40" s="126"/>
      <c r="Y40" s="126"/>
      <c r="Z40" s="126"/>
      <c r="AA40" s="126"/>
      <c r="AB40" s="126"/>
      <c r="AC40" s="127"/>
      <c r="AD40" s="125"/>
      <c r="AE40" s="126"/>
      <c r="AF40" s="126"/>
      <c r="AG40" s="126"/>
      <c r="AH40" s="126"/>
      <c r="AI40" s="126"/>
      <c r="AJ40" s="127"/>
      <c r="AK40" s="125"/>
      <c r="AL40" s="126"/>
      <c r="AM40" s="126"/>
      <c r="AN40" s="126"/>
      <c r="AO40" s="126"/>
      <c r="AP40" s="126"/>
      <c r="AQ40" s="127"/>
      <c r="AR40" s="125"/>
      <c r="AS40" s="126"/>
      <c r="AT40" s="127"/>
      <c r="AU40" s="430">
        <f t="shared" si="6"/>
        <v>0</v>
      </c>
      <c r="AV40" s="431"/>
      <c r="AW40" s="416">
        <f t="shared" si="1"/>
        <v>0</v>
      </c>
      <c r="AX40" s="417"/>
      <c r="AY40" s="391"/>
      <c r="AZ40" s="392"/>
      <c r="BA40" s="392"/>
      <c r="BB40" s="392"/>
      <c r="BC40" s="392"/>
      <c r="BD40" s="393"/>
    </row>
    <row r="41" spans="1:56" ht="39.950000000000003" customHeight="1">
      <c r="A41" s="66"/>
      <c r="B41" s="77">
        <f t="shared" si="4"/>
        <v>29</v>
      </c>
      <c r="C41" s="400"/>
      <c r="D41" s="401"/>
      <c r="E41" s="402"/>
      <c r="F41" s="403"/>
      <c r="G41" s="402"/>
      <c r="H41" s="404"/>
      <c r="I41" s="404"/>
      <c r="J41" s="404"/>
      <c r="K41" s="403"/>
      <c r="L41" s="405"/>
      <c r="M41" s="406"/>
      <c r="N41" s="406"/>
      <c r="O41" s="407"/>
      <c r="P41" s="119"/>
      <c r="Q41" s="120"/>
      <c r="R41" s="120"/>
      <c r="S41" s="120"/>
      <c r="T41" s="120"/>
      <c r="U41" s="120"/>
      <c r="V41" s="121"/>
      <c r="W41" s="119"/>
      <c r="X41" s="120"/>
      <c r="Y41" s="120"/>
      <c r="Z41" s="120"/>
      <c r="AA41" s="120"/>
      <c r="AB41" s="120"/>
      <c r="AC41" s="121"/>
      <c r="AD41" s="119"/>
      <c r="AE41" s="120"/>
      <c r="AF41" s="120"/>
      <c r="AG41" s="120"/>
      <c r="AH41" s="120"/>
      <c r="AI41" s="120"/>
      <c r="AJ41" s="121"/>
      <c r="AK41" s="119"/>
      <c r="AL41" s="120"/>
      <c r="AM41" s="120"/>
      <c r="AN41" s="120"/>
      <c r="AO41" s="120"/>
      <c r="AP41" s="120"/>
      <c r="AQ41" s="121"/>
      <c r="AR41" s="119"/>
      <c r="AS41" s="120"/>
      <c r="AT41" s="121"/>
      <c r="AU41" s="430">
        <f t="shared" si="6"/>
        <v>0</v>
      </c>
      <c r="AV41" s="431"/>
      <c r="AW41" s="416">
        <f t="shared" si="1"/>
        <v>0</v>
      </c>
      <c r="AX41" s="417"/>
      <c r="AY41" s="391"/>
      <c r="AZ41" s="392"/>
      <c r="BA41" s="392"/>
      <c r="BB41" s="392"/>
      <c r="BC41" s="392"/>
      <c r="BD41" s="393"/>
    </row>
    <row r="42" spans="1:56" ht="39.950000000000003" customHeight="1">
      <c r="A42" s="66"/>
      <c r="B42" s="77">
        <f t="shared" si="4"/>
        <v>30</v>
      </c>
      <c r="C42" s="400"/>
      <c r="D42" s="401"/>
      <c r="E42" s="402"/>
      <c r="F42" s="403"/>
      <c r="G42" s="402"/>
      <c r="H42" s="404"/>
      <c r="I42" s="404"/>
      <c r="J42" s="404"/>
      <c r="K42" s="403"/>
      <c r="L42" s="405"/>
      <c r="M42" s="406"/>
      <c r="N42" s="406"/>
      <c r="O42" s="407"/>
      <c r="P42" s="119"/>
      <c r="Q42" s="120"/>
      <c r="R42" s="120"/>
      <c r="S42" s="120"/>
      <c r="T42" s="120"/>
      <c r="U42" s="120"/>
      <c r="V42" s="121"/>
      <c r="W42" s="119"/>
      <c r="X42" s="120"/>
      <c r="Y42" s="120"/>
      <c r="Z42" s="120"/>
      <c r="AA42" s="120"/>
      <c r="AB42" s="120"/>
      <c r="AC42" s="121"/>
      <c r="AD42" s="119"/>
      <c r="AE42" s="120"/>
      <c r="AF42" s="120"/>
      <c r="AG42" s="120"/>
      <c r="AH42" s="120"/>
      <c r="AI42" s="120"/>
      <c r="AJ42" s="121"/>
      <c r="AK42" s="119"/>
      <c r="AL42" s="120"/>
      <c r="AM42" s="120"/>
      <c r="AN42" s="120"/>
      <c r="AO42" s="120"/>
      <c r="AP42" s="120"/>
      <c r="AQ42" s="121"/>
      <c r="AR42" s="119"/>
      <c r="AS42" s="120"/>
      <c r="AT42" s="121"/>
      <c r="AU42" s="430">
        <f t="shared" si="6"/>
        <v>0</v>
      </c>
      <c r="AV42" s="431"/>
      <c r="AW42" s="416">
        <f t="shared" si="1"/>
        <v>0</v>
      </c>
      <c r="AX42" s="417"/>
      <c r="AY42" s="391"/>
      <c r="AZ42" s="392"/>
      <c r="BA42" s="392"/>
      <c r="BB42" s="392"/>
      <c r="BC42" s="392"/>
      <c r="BD42" s="393"/>
    </row>
    <row r="43" spans="1:56" ht="39.950000000000003" customHeight="1">
      <c r="A43" s="66"/>
      <c r="B43" s="77">
        <f t="shared" si="4"/>
        <v>31</v>
      </c>
      <c r="C43" s="400"/>
      <c r="D43" s="401"/>
      <c r="E43" s="402"/>
      <c r="F43" s="403"/>
      <c r="G43" s="402"/>
      <c r="H43" s="404"/>
      <c r="I43" s="404"/>
      <c r="J43" s="404"/>
      <c r="K43" s="403"/>
      <c r="L43" s="405"/>
      <c r="M43" s="406"/>
      <c r="N43" s="406"/>
      <c r="O43" s="407"/>
      <c r="P43" s="119"/>
      <c r="Q43" s="120"/>
      <c r="R43" s="120"/>
      <c r="S43" s="120"/>
      <c r="T43" s="120"/>
      <c r="U43" s="120"/>
      <c r="V43" s="121"/>
      <c r="W43" s="119"/>
      <c r="X43" s="120"/>
      <c r="Y43" s="120"/>
      <c r="Z43" s="120"/>
      <c r="AA43" s="120"/>
      <c r="AB43" s="120"/>
      <c r="AC43" s="121"/>
      <c r="AD43" s="119"/>
      <c r="AE43" s="120"/>
      <c r="AF43" s="120"/>
      <c r="AG43" s="120"/>
      <c r="AH43" s="120"/>
      <c r="AI43" s="120"/>
      <c r="AJ43" s="121"/>
      <c r="AK43" s="119"/>
      <c r="AL43" s="120"/>
      <c r="AM43" s="120"/>
      <c r="AN43" s="120"/>
      <c r="AO43" s="120"/>
      <c r="AP43" s="120"/>
      <c r="AQ43" s="121"/>
      <c r="AR43" s="119"/>
      <c r="AS43" s="120"/>
      <c r="AT43" s="121"/>
      <c r="AU43" s="430">
        <f t="shared" si="6"/>
        <v>0</v>
      </c>
      <c r="AV43" s="431"/>
      <c r="AW43" s="416">
        <f t="shared" si="1"/>
        <v>0</v>
      </c>
      <c r="AX43" s="417"/>
      <c r="AY43" s="391"/>
      <c r="AZ43" s="392"/>
      <c r="BA43" s="392"/>
      <c r="BB43" s="392"/>
      <c r="BC43" s="392"/>
      <c r="BD43" s="393"/>
    </row>
    <row r="44" spans="1:56" ht="39.950000000000003" customHeight="1">
      <c r="A44" s="66"/>
      <c r="B44" s="77">
        <f t="shared" si="4"/>
        <v>32</v>
      </c>
      <c r="C44" s="400"/>
      <c r="D44" s="401"/>
      <c r="E44" s="402"/>
      <c r="F44" s="403"/>
      <c r="G44" s="402"/>
      <c r="H44" s="404"/>
      <c r="I44" s="404"/>
      <c r="J44" s="404"/>
      <c r="K44" s="403"/>
      <c r="L44" s="405"/>
      <c r="M44" s="406"/>
      <c r="N44" s="406"/>
      <c r="O44" s="407"/>
      <c r="P44" s="119"/>
      <c r="Q44" s="120"/>
      <c r="R44" s="120"/>
      <c r="S44" s="120"/>
      <c r="T44" s="120"/>
      <c r="U44" s="120"/>
      <c r="V44" s="121"/>
      <c r="W44" s="119"/>
      <c r="X44" s="120"/>
      <c r="Y44" s="120"/>
      <c r="Z44" s="120"/>
      <c r="AA44" s="120"/>
      <c r="AB44" s="120"/>
      <c r="AC44" s="121"/>
      <c r="AD44" s="119"/>
      <c r="AE44" s="120"/>
      <c r="AF44" s="120"/>
      <c r="AG44" s="120"/>
      <c r="AH44" s="120"/>
      <c r="AI44" s="120"/>
      <c r="AJ44" s="121"/>
      <c r="AK44" s="119"/>
      <c r="AL44" s="120"/>
      <c r="AM44" s="120"/>
      <c r="AN44" s="120"/>
      <c r="AO44" s="120"/>
      <c r="AP44" s="120"/>
      <c r="AQ44" s="121"/>
      <c r="AR44" s="119"/>
      <c r="AS44" s="120"/>
      <c r="AT44" s="121"/>
      <c r="AU44" s="430">
        <f t="shared" si="6"/>
        <v>0</v>
      </c>
      <c r="AV44" s="431"/>
      <c r="AW44" s="416">
        <f t="shared" si="1"/>
        <v>0</v>
      </c>
      <c r="AX44" s="417"/>
      <c r="AY44" s="391"/>
      <c r="AZ44" s="392"/>
      <c r="BA44" s="392"/>
      <c r="BB44" s="392"/>
      <c r="BC44" s="392"/>
      <c r="BD44" s="393"/>
    </row>
    <row r="45" spans="1:56" ht="39.950000000000003" customHeight="1">
      <c r="A45" s="66"/>
      <c r="B45" s="77">
        <f t="shared" si="4"/>
        <v>33</v>
      </c>
      <c r="C45" s="400"/>
      <c r="D45" s="401"/>
      <c r="E45" s="402"/>
      <c r="F45" s="403"/>
      <c r="G45" s="402"/>
      <c r="H45" s="404"/>
      <c r="I45" s="404"/>
      <c r="J45" s="404"/>
      <c r="K45" s="403"/>
      <c r="L45" s="405"/>
      <c r="M45" s="406"/>
      <c r="N45" s="406"/>
      <c r="O45" s="407"/>
      <c r="P45" s="119"/>
      <c r="Q45" s="120"/>
      <c r="R45" s="120"/>
      <c r="S45" s="120"/>
      <c r="T45" s="120"/>
      <c r="U45" s="120"/>
      <c r="V45" s="121"/>
      <c r="W45" s="119"/>
      <c r="X45" s="120"/>
      <c r="Y45" s="120"/>
      <c r="Z45" s="120"/>
      <c r="AA45" s="120"/>
      <c r="AB45" s="120"/>
      <c r="AC45" s="121"/>
      <c r="AD45" s="119"/>
      <c r="AE45" s="120"/>
      <c r="AF45" s="120"/>
      <c r="AG45" s="120"/>
      <c r="AH45" s="120"/>
      <c r="AI45" s="120"/>
      <c r="AJ45" s="121"/>
      <c r="AK45" s="119"/>
      <c r="AL45" s="120"/>
      <c r="AM45" s="120"/>
      <c r="AN45" s="120"/>
      <c r="AO45" s="120"/>
      <c r="AP45" s="120"/>
      <c r="AQ45" s="121"/>
      <c r="AR45" s="119"/>
      <c r="AS45" s="120"/>
      <c r="AT45" s="121"/>
      <c r="AU45" s="430">
        <f t="shared" si="6"/>
        <v>0</v>
      </c>
      <c r="AV45" s="431"/>
      <c r="AW45" s="416">
        <f t="shared" ref="AW45:AW76" si="7">IF($AZ$3="４週",AU45/4,IF($AZ$3="暦月",AU45/($AZ$6/7),""))</f>
        <v>0</v>
      </c>
      <c r="AX45" s="417"/>
      <c r="AY45" s="391"/>
      <c r="AZ45" s="392"/>
      <c r="BA45" s="392"/>
      <c r="BB45" s="392"/>
      <c r="BC45" s="392"/>
      <c r="BD45" s="393"/>
    </row>
    <row r="46" spans="1:56" ht="39.950000000000003" customHeight="1">
      <c r="A46" s="66"/>
      <c r="B46" s="77">
        <f t="shared" si="4"/>
        <v>34</v>
      </c>
      <c r="C46" s="400"/>
      <c r="D46" s="401"/>
      <c r="E46" s="402"/>
      <c r="F46" s="403"/>
      <c r="G46" s="402"/>
      <c r="H46" s="404"/>
      <c r="I46" s="404"/>
      <c r="J46" s="404"/>
      <c r="K46" s="403"/>
      <c r="L46" s="405"/>
      <c r="M46" s="406"/>
      <c r="N46" s="406"/>
      <c r="O46" s="407"/>
      <c r="P46" s="119"/>
      <c r="Q46" s="120"/>
      <c r="R46" s="120"/>
      <c r="S46" s="120"/>
      <c r="T46" s="120"/>
      <c r="U46" s="120"/>
      <c r="V46" s="121"/>
      <c r="W46" s="119"/>
      <c r="X46" s="120"/>
      <c r="Y46" s="120"/>
      <c r="Z46" s="120"/>
      <c r="AA46" s="120"/>
      <c r="AB46" s="120"/>
      <c r="AC46" s="121"/>
      <c r="AD46" s="119"/>
      <c r="AE46" s="120"/>
      <c r="AF46" s="120"/>
      <c r="AG46" s="120"/>
      <c r="AH46" s="120"/>
      <c r="AI46" s="120"/>
      <c r="AJ46" s="121"/>
      <c r="AK46" s="119"/>
      <c r="AL46" s="120"/>
      <c r="AM46" s="120"/>
      <c r="AN46" s="120"/>
      <c r="AO46" s="120"/>
      <c r="AP46" s="120"/>
      <c r="AQ46" s="121"/>
      <c r="AR46" s="119"/>
      <c r="AS46" s="120"/>
      <c r="AT46" s="121"/>
      <c r="AU46" s="430">
        <f t="shared" si="6"/>
        <v>0</v>
      </c>
      <c r="AV46" s="431"/>
      <c r="AW46" s="416">
        <f t="shared" si="7"/>
        <v>0</v>
      </c>
      <c r="AX46" s="417"/>
      <c r="AY46" s="391"/>
      <c r="AZ46" s="392"/>
      <c r="BA46" s="392"/>
      <c r="BB46" s="392"/>
      <c r="BC46" s="392"/>
      <c r="BD46" s="393"/>
    </row>
    <row r="47" spans="1:56" ht="39.950000000000003" customHeight="1">
      <c r="A47" s="66"/>
      <c r="B47" s="77">
        <f t="shared" si="4"/>
        <v>35</v>
      </c>
      <c r="C47" s="400"/>
      <c r="D47" s="401"/>
      <c r="E47" s="402"/>
      <c r="F47" s="403"/>
      <c r="G47" s="402"/>
      <c r="H47" s="404"/>
      <c r="I47" s="404"/>
      <c r="J47" s="404"/>
      <c r="K47" s="403"/>
      <c r="L47" s="405"/>
      <c r="M47" s="406"/>
      <c r="N47" s="406"/>
      <c r="O47" s="407"/>
      <c r="P47" s="119"/>
      <c r="Q47" s="120"/>
      <c r="R47" s="120"/>
      <c r="S47" s="120"/>
      <c r="T47" s="120"/>
      <c r="U47" s="120"/>
      <c r="V47" s="121"/>
      <c r="W47" s="119"/>
      <c r="X47" s="120"/>
      <c r="Y47" s="120"/>
      <c r="Z47" s="120"/>
      <c r="AA47" s="120"/>
      <c r="AB47" s="120"/>
      <c r="AC47" s="121"/>
      <c r="AD47" s="119"/>
      <c r="AE47" s="120"/>
      <c r="AF47" s="120"/>
      <c r="AG47" s="120"/>
      <c r="AH47" s="120"/>
      <c r="AI47" s="120"/>
      <c r="AJ47" s="121"/>
      <c r="AK47" s="119"/>
      <c r="AL47" s="120"/>
      <c r="AM47" s="120"/>
      <c r="AN47" s="120"/>
      <c r="AO47" s="120"/>
      <c r="AP47" s="120"/>
      <c r="AQ47" s="121"/>
      <c r="AR47" s="119"/>
      <c r="AS47" s="120"/>
      <c r="AT47" s="121"/>
      <c r="AU47" s="430">
        <f t="shared" si="6"/>
        <v>0</v>
      </c>
      <c r="AV47" s="431"/>
      <c r="AW47" s="416">
        <f t="shared" si="7"/>
        <v>0</v>
      </c>
      <c r="AX47" s="417"/>
      <c r="AY47" s="391"/>
      <c r="AZ47" s="392"/>
      <c r="BA47" s="392"/>
      <c r="BB47" s="392"/>
      <c r="BC47" s="392"/>
      <c r="BD47" s="393"/>
    </row>
    <row r="48" spans="1:56" ht="39.950000000000003" customHeight="1">
      <c r="A48" s="66"/>
      <c r="B48" s="77">
        <f t="shared" si="4"/>
        <v>36</v>
      </c>
      <c r="C48" s="400"/>
      <c r="D48" s="401"/>
      <c r="E48" s="402"/>
      <c r="F48" s="403"/>
      <c r="G48" s="402"/>
      <c r="H48" s="404"/>
      <c r="I48" s="404"/>
      <c r="J48" s="404"/>
      <c r="K48" s="403"/>
      <c r="L48" s="405"/>
      <c r="M48" s="406"/>
      <c r="N48" s="406"/>
      <c r="O48" s="407"/>
      <c r="P48" s="119"/>
      <c r="Q48" s="120"/>
      <c r="R48" s="120"/>
      <c r="S48" s="120"/>
      <c r="T48" s="120"/>
      <c r="U48" s="120"/>
      <c r="V48" s="121"/>
      <c r="W48" s="119"/>
      <c r="X48" s="120"/>
      <c r="Y48" s="120"/>
      <c r="Z48" s="120"/>
      <c r="AA48" s="120"/>
      <c r="AB48" s="120"/>
      <c r="AC48" s="121"/>
      <c r="AD48" s="119"/>
      <c r="AE48" s="120"/>
      <c r="AF48" s="120"/>
      <c r="AG48" s="120"/>
      <c r="AH48" s="120"/>
      <c r="AI48" s="120"/>
      <c r="AJ48" s="121"/>
      <c r="AK48" s="119"/>
      <c r="AL48" s="120"/>
      <c r="AM48" s="120"/>
      <c r="AN48" s="120"/>
      <c r="AO48" s="120"/>
      <c r="AP48" s="120"/>
      <c r="AQ48" s="121"/>
      <c r="AR48" s="119"/>
      <c r="AS48" s="120"/>
      <c r="AT48" s="121"/>
      <c r="AU48" s="430">
        <f t="shared" si="6"/>
        <v>0</v>
      </c>
      <c r="AV48" s="431"/>
      <c r="AW48" s="416">
        <f t="shared" si="7"/>
        <v>0</v>
      </c>
      <c r="AX48" s="417"/>
      <c r="AY48" s="391"/>
      <c r="AZ48" s="392"/>
      <c r="BA48" s="392"/>
      <c r="BB48" s="392"/>
      <c r="BC48" s="392"/>
      <c r="BD48" s="393"/>
    </row>
    <row r="49" spans="1:56" ht="39.950000000000003" customHeight="1">
      <c r="A49" s="66"/>
      <c r="B49" s="77">
        <f t="shared" si="4"/>
        <v>37</v>
      </c>
      <c r="C49" s="400"/>
      <c r="D49" s="401"/>
      <c r="E49" s="402"/>
      <c r="F49" s="403"/>
      <c r="G49" s="402"/>
      <c r="H49" s="404"/>
      <c r="I49" s="404"/>
      <c r="J49" s="404"/>
      <c r="K49" s="403"/>
      <c r="L49" s="405"/>
      <c r="M49" s="406"/>
      <c r="N49" s="406"/>
      <c r="O49" s="407"/>
      <c r="P49" s="119"/>
      <c r="Q49" s="120"/>
      <c r="R49" s="120"/>
      <c r="S49" s="120"/>
      <c r="T49" s="120"/>
      <c r="U49" s="120"/>
      <c r="V49" s="121"/>
      <c r="W49" s="119"/>
      <c r="X49" s="120"/>
      <c r="Y49" s="120"/>
      <c r="Z49" s="120"/>
      <c r="AA49" s="120"/>
      <c r="AB49" s="120"/>
      <c r="AC49" s="121"/>
      <c r="AD49" s="119"/>
      <c r="AE49" s="120"/>
      <c r="AF49" s="120"/>
      <c r="AG49" s="120"/>
      <c r="AH49" s="120"/>
      <c r="AI49" s="120"/>
      <c r="AJ49" s="121"/>
      <c r="AK49" s="119"/>
      <c r="AL49" s="120"/>
      <c r="AM49" s="120"/>
      <c r="AN49" s="120"/>
      <c r="AO49" s="120"/>
      <c r="AP49" s="120"/>
      <c r="AQ49" s="121"/>
      <c r="AR49" s="119"/>
      <c r="AS49" s="120"/>
      <c r="AT49" s="121"/>
      <c r="AU49" s="430">
        <f t="shared" si="6"/>
        <v>0</v>
      </c>
      <c r="AV49" s="431"/>
      <c r="AW49" s="416">
        <f t="shared" si="7"/>
        <v>0</v>
      </c>
      <c r="AX49" s="417"/>
      <c r="AY49" s="391"/>
      <c r="AZ49" s="392"/>
      <c r="BA49" s="392"/>
      <c r="BB49" s="392"/>
      <c r="BC49" s="392"/>
      <c r="BD49" s="393"/>
    </row>
    <row r="50" spans="1:56" ht="39.950000000000003" customHeight="1">
      <c r="A50" s="66"/>
      <c r="B50" s="77">
        <f t="shared" si="4"/>
        <v>38</v>
      </c>
      <c r="C50" s="400"/>
      <c r="D50" s="401"/>
      <c r="E50" s="402"/>
      <c r="F50" s="403"/>
      <c r="G50" s="402"/>
      <c r="H50" s="404"/>
      <c r="I50" s="404"/>
      <c r="J50" s="404"/>
      <c r="K50" s="403"/>
      <c r="L50" s="405"/>
      <c r="M50" s="406"/>
      <c r="N50" s="406"/>
      <c r="O50" s="407"/>
      <c r="P50" s="119"/>
      <c r="Q50" s="120"/>
      <c r="R50" s="120"/>
      <c r="S50" s="120"/>
      <c r="T50" s="120"/>
      <c r="U50" s="120"/>
      <c r="V50" s="121"/>
      <c r="W50" s="119"/>
      <c r="X50" s="120"/>
      <c r="Y50" s="120"/>
      <c r="Z50" s="120"/>
      <c r="AA50" s="120"/>
      <c r="AB50" s="120"/>
      <c r="AC50" s="121"/>
      <c r="AD50" s="119"/>
      <c r="AE50" s="120"/>
      <c r="AF50" s="120"/>
      <c r="AG50" s="120"/>
      <c r="AH50" s="120"/>
      <c r="AI50" s="120"/>
      <c r="AJ50" s="121"/>
      <c r="AK50" s="119"/>
      <c r="AL50" s="120"/>
      <c r="AM50" s="120"/>
      <c r="AN50" s="120"/>
      <c r="AO50" s="120"/>
      <c r="AP50" s="120"/>
      <c r="AQ50" s="121"/>
      <c r="AR50" s="119"/>
      <c r="AS50" s="120"/>
      <c r="AT50" s="121"/>
      <c r="AU50" s="430">
        <f t="shared" si="6"/>
        <v>0</v>
      </c>
      <c r="AV50" s="431"/>
      <c r="AW50" s="416">
        <f t="shared" si="7"/>
        <v>0</v>
      </c>
      <c r="AX50" s="417"/>
      <c r="AY50" s="391"/>
      <c r="AZ50" s="392"/>
      <c r="BA50" s="392"/>
      <c r="BB50" s="392"/>
      <c r="BC50" s="392"/>
      <c r="BD50" s="393"/>
    </row>
    <row r="51" spans="1:56" ht="39.950000000000003" customHeight="1">
      <c r="A51" s="66"/>
      <c r="B51" s="77">
        <f t="shared" si="4"/>
        <v>39</v>
      </c>
      <c r="C51" s="400"/>
      <c r="D51" s="401"/>
      <c r="E51" s="402"/>
      <c r="F51" s="403"/>
      <c r="G51" s="402"/>
      <c r="H51" s="404"/>
      <c r="I51" s="404"/>
      <c r="J51" s="404"/>
      <c r="K51" s="403"/>
      <c r="L51" s="405"/>
      <c r="M51" s="406"/>
      <c r="N51" s="406"/>
      <c r="O51" s="407"/>
      <c r="P51" s="119"/>
      <c r="Q51" s="120"/>
      <c r="R51" s="120"/>
      <c r="S51" s="120"/>
      <c r="T51" s="120"/>
      <c r="U51" s="120"/>
      <c r="V51" s="121"/>
      <c r="W51" s="119"/>
      <c r="X51" s="120"/>
      <c r="Y51" s="120"/>
      <c r="Z51" s="120"/>
      <c r="AA51" s="120"/>
      <c r="AB51" s="120"/>
      <c r="AC51" s="121"/>
      <c r="AD51" s="119"/>
      <c r="AE51" s="120"/>
      <c r="AF51" s="120"/>
      <c r="AG51" s="120"/>
      <c r="AH51" s="120"/>
      <c r="AI51" s="120"/>
      <c r="AJ51" s="121"/>
      <c r="AK51" s="119"/>
      <c r="AL51" s="120"/>
      <c r="AM51" s="120"/>
      <c r="AN51" s="120"/>
      <c r="AO51" s="120"/>
      <c r="AP51" s="120"/>
      <c r="AQ51" s="121"/>
      <c r="AR51" s="119"/>
      <c r="AS51" s="120"/>
      <c r="AT51" s="121"/>
      <c r="AU51" s="430">
        <f t="shared" si="6"/>
        <v>0</v>
      </c>
      <c r="AV51" s="431"/>
      <c r="AW51" s="416">
        <f t="shared" si="7"/>
        <v>0</v>
      </c>
      <c r="AX51" s="417"/>
      <c r="AY51" s="391"/>
      <c r="AZ51" s="392"/>
      <c r="BA51" s="392"/>
      <c r="BB51" s="392"/>
      <c r="BC51" s="392"/>
      <c r="BD51" s="393"/>
    </row>
    <row r="52" spans="1:56" ht="39.950000000000003" customHeight="1">
      <c r="A52" s="66"/>
      <c r="B52" s="77">
        <f t="shared" si="4"/>
        <v>40</v>
      </c>
      <c r="C52" s="400"/>
      <c r="D52" s="401"/>
      <c r="E52" s="402"/>
      <c r="F52" s="403"/>
      <c r="G52" s="402"/>
      <c r="H52" s="404"/>
      <c r="I52" s="404"/>
      <c r="J52" s="404"/>
      <c r="K52" s="403"/>
      <c r="L52" s="405"/>
      <c r="M52" s="406"/>
      <c r="N52" s="406"/>
      <c r="O52" s="407"/>
      <c r="P52" s="119"/>
      <c r="Q52" s="120"/>
      <c r="R52" s="120"/>
      <c r="S52" s="120"/>
      <c r="T52" s="120"/>
      <c r="U52" s="120"/>
      <c r="V52" s="121"/>
      <c r="W52" s="119"/>
      <c r="X52" s="120"/>
      <c r="Y52" s="120"/>
      <c r="Z52" s="120"/>
      <c r="AA52" s="120"/>
      <c r="AB52" s="120"/>
      <c r="AC52" s="121"/>
      <c r="AD52" s="119"/>
      <c r="AE52" s="120"/>
      <c r="AF52" s="120"/>
      <c r="AG52" s="120"/>
      <c r="AH52" s="120"/>
      <c r="AI52" s="120"/>
      <c r="AJ52" s="121"/>
      <c r="AK52" s="119"/>
      <c r="AL52" s="120"/>
      <c r="AM52" s="120"/>
      <c r="AN52" s="120"/>
      <c r="AO52" s="120"/>
      <c r="AP52" s="120"/>
      <c r="AQ52" s="121"/>
      <c r="AR52" s="119"/>
      <c r="AS52" s="120"/>
      <c r="AT52" s="121"/>
      <c r="AU52" s="430">
        <f t="shared" si="6"/>
        <v>0</v>
      </c>
      <c r="AV52" s="431"/>
      <c r="AW52" s="416">
        <f t="shared" si="7"/>
        <v>0</v>
      </c>
      <c r="AX52" s="417"/>
      <c r="AY52" s="391"/>
      <c r="AZ52" s="392"/>
      <c r="BA52" s="392"/>
      <c r="BB52" s="392"/>
      <c r="BC52" s="392"/>
      <c r="BD52" s="393"/>
    </row>
    <row r="53" spans="1:56" ht="39.950000000000003" customHeight="1">
      <c r="A53" s="66"/>
      <c r="B53" s="77">
        <f t="shared" si="4"/>
        <v>41</v>
      </c>
      <c r="C53" s="400"/>
      <c r="D53" s="401"/>
      <c r="E53" s="402"/>
      <c r="F53" s="403"/>
      <c r="G53" s="402"/>
      <c r="H53" s="404"/>
      <c r="I53" s="404"/>
      <c r="J53" s="404"/>
      <c r="K53" s="403"/>
      <c r="L53" s="405"/>
      <c r="M53" s="406"/>
      <c r="N53" s="406"/>
      <c r="O53" s="407"/>
      <c r="P53" s="119"/>
      <c r="Q53" s="120"/>
      <c r="R53" s="120"/>
      <c r="S53" s="120"/>
      <c r="T53" s="120"/>
      <c r="U53" s="120"/>
      <c r="V53" s="121"/>
      <c r="W53" s="119"/>
      <c r="X53" s="120"/>
      <c r="Y53" s="120"/>
      <c r="Z53" s="120"/>
      <c r="AA53" s="120"/>
      <c r="AB53" s="120"/>
      <c r="AC53" s="121"/>
      <c r="AD53" s="119"/>
      <c r="AE53" s="120"/>
      <c r="AF53" s="120"/>
      <c r="AG53" s="120"/>
      <c r="AH53" s="120"/>
      <c r="AI53" s="120"/>
      <c r="AJ53" s="121"/>
      <c r="AK53" s="119"/>
      <c r="AL53" s="120"/>
      <c r="AM53" s="120"/>
      <c r="AN53" s="120"/>
      <c r="AO53" s="120"/>
      <c r="AP53" s="120"/>
      <c r="AQ53" s="121"/>
      <c r="AR53" s="119"/>
      <c r="AS53" s="120"/>
      <c r="AT53" s="121"/>
      <c r="AU53" s="430">
        <f t="shared" si="6"/>
        <v>0</v>
      </c>
      <c r="AV53" s="431"/>
      <c r="AW53" s="416">
        <f t="shared" si="7"/>
        <v>0</v>
      </c>
      <c r="AX53" s="417"/>
      <c r="AY53" s="391"/>
      <c r="AZ53" s="392"/>
      <c r="BA53" s="392"/>
      <c r="BB53" s="392"/>
      <c r="BC53" s="392"/>
      <c r="BD53" s="393"/>
    </row>
    <row r="54" spans="1:56" ht="39.950000000000003" customHeight="1">
      <c r="A54" s="66"/>
      <c r="B54" s="77">
        <f t="shared" si="4"/>
        <v>42</v>
      </c>
      <c r="C54" s="400"/>
      <c r="D54" s="401"/>
      <c r="E54" s="402"/>
      <c r="F54" s="403"/>
      <c r="G54" s="402"/>
      <c r="H54" s="404"/>
      <c r="I54" s="404"/>
      <c r="J54" s="404"/>
      <c r="K54" s="403"/>
      <c r="L54" s="405"/>
      <c r="M54" s="406"/>
      <c r="N54" s="406"/>
      <c r="O54" s="407"/>
      <c r="P54" s="119"/>
      <c r="Q54" s="120"/>
      <c r="R54" s="120"/>
      <c r="S54" s="120"/>
      <c r="T54" s="120"/>
      <c r="U54" s="120"/>
      <c r="V54" s="121"/>
      <c r="W54" s="119"/>
      <c r="X54" s="120"/>
      <c r="Y54" s="120"/>
      <c r="Z54" s="120"/>
      <c r="AA54" s="120"/>
      <c r="AB54" s="120"/>
      <c r="AC54" s="121"/>
      <c r="AD54" s="119"/>
      <c r="AE54" s="120"/>
      <c r="AF54" s="120"/>
      <c r="AG54" s="120"/>
      <c r="AH54" s="120"/>
      <c r="AI54" s="120"/>
      <c r="AJ54" s="121"/>
      <c r="AK54" s="119"/>
      <c r="AL54" s="120"/>
      <c r="AM54" s="120"/>
      <c r="AN54" s="120"/>
      <c r="AO54" s="120"/>
      <c r="AP54" s="120"/>
      <c r="AQ54" s="121"/>
      <c r="AR54" s="119"/>
      <c r="AS54" s="120"/>
      <c r="AT54" s="121"/>
      <c r="AU54" s="430">
        <f t="shared" si="6"/>
        <v>0</v>
      </c>
      <c r="AV54" s="431"/>
      <c r="AW54" s="416">
        <f t="shared" si="7"/>
        <v>0</v>
      </c>
      <c r="AX54" s="417"/>
      <c r="AY54" s="391"/>
      <c r="AZ54" s="392"/>
      <c r="BA54" s="392"/>
      <c r="BB54" s="392"/>
      <c r="BC54" s="392"/>
      <c r="BD54" s="393"/>
    </row>
    <row r="55" spans="1:56" ht="39.950000000000003" customHeight="1">
      <c r="A55" s="66"/>
      <c r="B55" s="77">
        <f t="shared" si="4"/>
        <v>43</v>
      </c>
      <c r="C55" s="400"/>
      <c r="D55" s="401"/>
      <c r="E55" s="402"/>
      <c r="F55" s="403"/>
      <c r="G55" s="402"/>
      <c r="H55" s="404"/>
      <c r="I55" s="404"/>
      <c r="J55" s="404"/>
      <c r="K55" s="403"/>
      <c r="L55" s="405"/>
      <c r="M55" s="406"/>
      <c r="N55" s="406"/>
      <c r="O55" s="407"/>
      <c r="P55" s="119"/>
      <c r="Q55" s="120"/>
      <c r="R55" s="120"/>
      <c r="S55" s="120"/>
      <c r="T55" s="120"/>
      <c r="U55" s="120"/>
      <c r="V55" s="121"/>
      <c r="W55" s="119"/>
      <c r="X55" s="120"/>
      <c r="Y55" s="120"/>
      <c r="Z55" s="120"/>
      <c r="AA55" s="120"/>
      <c r="AB55" s="120"/>
      <c r="AC55" s="121"/>
      <c r="AD55" s="119"/>
      <c r="AE55" s="120"/>
      <c r="AF55" s="120"/>
      <c r="AG55" s="120"/>
      <c r="AH55" s="120"/>
      <c r="AI55" s="120"/>
      <c r="AJ55" s="121"/>
      <c r="AK55" s="119"/>
      <c r="AL55" s="120"/>
      <c r="AM55" s="120"/>
      <c r="AN55" s="120"/>
      <c r="AO55" s="120"/>
      <c r="AP55" s="120"/>
      <c r="AQ55" s="121"/>
      <c r="AR55" s="119"/>
      <c r="AS55" s="120"/>
      <c r="AT55" s="121"/>
      <c r="AU55" s="430">
        <f t="shared" si="6"/>
        <v>0</v>
      </c>
      <c r="AV55" s="431"/>
      <c r="AW55" s="416">
        <f t="shared" si="7"/>
        <v>0</v>
      </c>
      <c r="AX55" s="417"/>
      <c r="AY55" s="391"/>
      <c r="AZ55" s="392"/>
      <c r="BA55" s="392"/>
      <c r="BB55" s="392"/>
      <c r="BC55" s="392"/>
      <c r="BD55" s="393"/>
    </row>
    <row r="56" spans="1:56" ht="39.950000000000003" customHeight="1">
      <c r="A56" s="66"/>
      <c r="B56" s="77">
        <f t="shared" si="4"/>
        <v>44</v>
      </c>
      <c r="C56" s="400"/>
      <c r="D56" s="401"/>
      <c r="E56" s="402"/>
      <c r="F56" s="403"/>
      <c r="G56" s="402"/>
      <c r="H56" s="404"/>
      <c r="I56" s="404"/>
      <c r="J56" s="404"/>
      <c r="K56" s="403"/>
      <c r="L56" s="405"/>
      <c r="M56" s="406"/>
      <c r="N56" s="406"/>
      <c r="O56" s="407"/>
      <c r="P56" s="119"/>
      <c r="Q56" s="120"/>
      <c r="R56" s="120"/>
      <c r="S56" s="120"/>
      <c r="T56" s="120"/>
      <c r="U56" s="120"/>
      <c r="V56" s="121"/>
      <c r="W56" s="119"/>
      <c r="X56" s="120"/>
      <c r="Y56" s="120"/>
      <c r="Z56" s="120"/>
      <c r="AA56" s="120"/>
      <c r="AB56" s="120"/>
      <c r="AC56" s="121"/>
      <c r="AD56" s="119"/>
      <c r="AE56" s="120"/>
      <c r="AF56" s="120"/>
      <c r="AG56" s="120"/>
      <c r="AH56" s="120"/>
      <c r="AI56" s="120"/>
      <c r="AJ56" s="121"/>
      <c r="AK56" s="119"/>
      <c r="AL56" s="120"/>
      <c r="AM56" s="120"/>
      <c r="AN56" s="120"/>
      <c r="AO56" s="120"/>
      <c r="AP56" s="120"/>
      <c r="AQ56" s="121"/>
      <c r="AR56" s="119"/>
      <c r="AS56" s="120"/>
      <c r="AT56" s="121"/>
      <c r="AU56" s="430">
        <f t="shared" si="6"/>
        <v>0</v>
      </c>
      <c r="AV56" s="431"/>
      <c r="AW56" s="416">
        <f t="shared" si="7"/>
        <v>0</v>
      </c>
      <c r="AX56" s="417"/>
      <c r="AY56" s="391"/>
      <c r="AZ56" s="392"/>
      <c r="BA56" s="392"/>
      <c r="BB56" s="392"/>
      <c r="BC56" s="392"/>
      <c r="BD56" s="393"/>
    </row>
    <row r="57" spans="1:56" ht="39.950000000000003" customHeight="1">
      <c r="A57" s="66"/>
      <c r="B57" s="77">
        <f t="shared" si="4"/>
        <v>45</v>
      </c>
      <c r="C57" s="400"/>
      <c r="D57" s="401"/>
      <c r="E57" s="402"/>
      <c r="F57" s="403"/>
      <c r="G57" s="402"/>
      <c r="H57" s="404"/>
      <c r="I57" s="404"/>
      <c r="J57" s="404"/>
      <c r="K57" s="403"/>
      <c r="L57" s="405"/>
      <c r="M57" s="406"/>
      <c r="N57" s="406"/>
      <c r="O57" s="407"/>
      <c r="P57" s="119"/>
      <c r="Q57" s="120"/>
      <c r="R57" s="120"/>
      <c r="S57" s="120"/>
      <c r="T57" s="120"/>
      <c r="U57" s="120"/>
      <c r="V57" s="121"/>
      <c r="W57" s="119"/>
      <c r="X57" s="120"/>
      <c r="Y57" s="120"/>
      <c r="Z57" s="120"/>
      <c r="AA57" s="120"/>
      <c r="AB57" s="120"/>
      <c r="AC57" s="121"/>
      <c r="AD57" s="119"/>
      <c r="AE57" s="120"/>
      <c r="AF57" s="120"/>
      <c r="AG57" s="120"/>
      <c r="AH57" s="120"/>
      <c r="AI57" s="120"/>
      <c r="AJ57" s="121"/>
      <c r="AK57" s="119"/>
      <c r="AL57" s="120"/>
      <c r="AM57" s="120"/>
      <c r="AN57" s="120"/>
      <c r="AO57" s="120"/>
      <c r="AP57" s="120"/>
      <c r="AQ57" s="121"/>
      <c r="AR57" s="119"/>
      <c r="AS57" s="120"/>
      <c r="AT57" s="121"/>
      <c r="AU57" s="430">
        <f t="shared" si="6"/>
        <v>0</v>
      </c>
      <c r="AV57" s="431"/>
      <c r="AW57" s="416">
        <f t="shared" si="7"/>
        <v>0</v>
      </c>
      <c r="AX57" s="417"/>
      <c r="AY57" s="391"/>
      <c r="AZ57" s="392"/>
      <c r="BA57" s="392"/>
      <c r="BB57" s="392"/>
      <c r="BC57" s="392"/>
      <c r="BD57" s="393"/>
    </row>
    <row r="58" spans="1:56" ht="39.950000000000003" customHeight="1">
      <c r="A58" s="66"/>
      <c r="B58" s="77">
        <f t="shared" si="4"/>
        <v>46</v>
      </c>
      <c r="C58" s="400"/>
      <c r="D58" s="401"/>
      <c r="E58" s="402"/>
      <c r="F58" s="403"/>
      <c r="G58" s="402"/>
      <c r="H58" s="404"/>
      <c r="I58" s="404"/>
      <c r="J58" s="404"/>
      <c r="K58" s="403"/>
      <c r="L58" s="405"/>
      <c r="M58" s="406"/>
      <c r="N58" s="406"/>
      <c r="O58" s="407"/>
      <c r="P58" s="119"/>
      <c r="Q58" s="120"/>
      <c r="R58" s="120"/>
      <c r="S58" s="120"/>
      <c r="T58" s="120"/>
      <c r="U58" s="120"/>
      <c r="V58" s="121"/>
      <c r="W58" s="119"/>
      <c r="X58" s="120"/>
      <c r="Y58" s="120"/>
      <c r="Z58" s="120"/>
      <c r="AA58" s="120"/>
      <c r="AB58" s="120"/>
      <c r="AC58" s="121"/>
      <c r="AD58" s="119"/>
      <c r="AE58" s="120"/>
      <c r="AF58" s="120"/>
      <c r="AG58" s="120"/>
      <c r="AH58" s="120"/>
      <c r="AI58" s="120"/>
      <c r="AJ58" s="121"/>
      <c r="AK58" s="119"/>
      <c r="AL58" s="120"/>
      <c r="AM58" s="120"/>
      <c r="AN58" s="120"/>
      <c r="AO58" s="120"/>
      <c r="AP58" s="120"/>
      <c r="AQ58" s="121"/>
      <c r="AR58" s="119"/>
      <c r="AS58" s="120"/>
      <c r="AT58" s="121"/>
      <c r="AU58" s="430">
        <f t="shared" si="6"/>
        <v>0</v>
      </c>
      <c r="AV58" s="431"/>
      <c r="AW58" s="416">
        <f t="shared" si="7"/>
        <v>0</v>
      </c>
      <c r="AX58" s="417"/>
      <c r="AY58" s="391"/>
      <c r="AZ58" s="392"/>
      <c r="BA58" s="392"/>
      <c r="BB58" s="392"/>
      <c r="BC58" s="392"/>
      <c r="BD58" s="393"/>
    </row>
    <row r="59" spans="1:56" ht="39.950000000000003" customHeight="1">
      <c r="A59" s="66"/>
      <c r="B59" s="77">
        <f t="shared" si="4"/>
        <v>47</v>
      </c>
      <c r="C59" s="400"/>
      <c r="D59" s="401"/>
      <c r="E59" s="402"/>
      <c r="F59" s="403"/>
      <c r="G59" s="402"/>
      <c r="H59" s="404"/>
      <c r="I59" s="404"/>
      <c r="J59" s="404"/>
      <c r="K59" s="403"/>
      <c r="L59" s="405"/>
      <c r="M59" s="406"/>
      <c r="N59" s="406"/>
      <c r="O59" s="407"/>
      <c r="P59" s="119"/>
      <c r="Q59" s="120"/>
      <c r="R59" s="120"/>
      <c r="S59" s="120"/>
      <c r="T59" s="120"/>
      <c r="U59" s="120"/>
      <c r="V59" s="121"/>
      <c r="W59" s="119"/>
      <c r="X59" s="120"/>
      <c r="Y59" s="120"/>
      <c r="Z59" s="120"/>
      <c r="AA59" s="120"/>
      <c r="AB59" s="120"/>
      <c r="AC59" s="121"/>
      <c r="AD59" s="119"/>
      <c r="AE59" s="120"/>
      <c r="AF59" s="120"/>
      <c r="AG59" s="120"/>
      <c r="AH59" s="120"/>
      <c r="AI59" s="120"/>
      <c r="AJ59" s="121"/>
      <c r="AK59" s="119"/>
      <c r="AL59" s="120"/>
      <c r="AM59" s="120"/>
      <c r="AN59" s="120"/>
      <c r="AO59" s="120"/>
      <c r="AP59" s="120"/>
      <c r="AQ59" s="121"/>
      <c r="AR59" s="119"/>
      <c r="AS59" s="120"/>
      <c r="AT59" s="121"/>
      <c r="AU59" s="430">
        <f t="shared" si="6"/>
        <v>0</v>
      </c>
      <c r="AV59" s="431"/>
      <c r="AW59" s="416">
        <f t="shared" si="7"/>
        <v>0</v>
      </c>
      <c r="AX59" s="417"/>
      <c r="AY59" s="391"/>
      <c r="AZ59" s="392"/>
      <c r="BA59" s="392"/>
      <c r="BB59" s="392"/>
      <c r="BC59" s="392"/>
      <c r="BD59" s="393"/>
    </row>
    <row r="60" spans="1:56" ht="39.950000000000003" customHeight="1">
      <c r="A60" s="66"/>
      <c r="B60" s="77">
        <f t="shared" si="4"/>
        <v>48</v>
      </c>
      <c r="C60" s="400"/>
      <c r="D60" s="401"/>
      <c r="E60" s="402"/>
      <c r="F60" s="403"/>
      <c r="G60" s="402"/>
      <c r="H60" s="404"/>
      <c r="I60" s="404"/>
      <c r="J60" s="404"/>
      <c r="K60" s="403"/>
      <c r="L60" s="405"/>
      <c r="M60" s="406"/>
      <c r="N60" s="406"/>
      <c r="O60" s="407"/>
      <c r="P60" s="119"/>
      <c r="Q60" s="120"/>
      <c r="R60" s="120"/>
      <c r="S60" s="120"/>
      <c r="T60" s="120"/>
      <c r="U60" s="120"/>
      <c r="V60" s="121"/>
      <c r="W60" s="119"/>
      <c r="X60" s="120"/>
      <c r="Y60" s="120"/>
      <c r="Z60" s="120"/>
      <c r="AA60" s="120"/>
      <c r="AB60" s="120"/>
      <c r="AC60" s="121"/>
      <c r="AD60" s="119"/>
      <c r="AE60" s="120"/>
      <c r="AF60" s="120"/>
      <c r="AG60" s="120"/>
      <c r="AH60" s="120"/>
      <c r="AI60" s="120"/>
      <c r="AJ60" s="121"/>
      <c r="AK60" s="119"/>
      <c r="AL60" s="120"/>
      <c r="AM60" s="120"/>
      <c r="AN60" s="120"/>
      <c r="AO60" s="120"/>
      <c r="AP60" s="120"/>
      <c r="AQ60" s="121"/>
      <c r="AR60" s="119"/>
      <c r="AS60" s="120"/>
      <c r="AT60" s="121"/>
      <c r="AU60" s="430">
        <f t="shared" si="6"/>
        <v>0</v>
      </c>
      <c r="AV60" s="431"/>
      <c r="AW60" s="416">
        <f t="shared" si="7"/>
        <v>0</v>
      </c>
      <c r="AX60" s="417"/>
      <c r="AY60" s="391"/>
      <c r="AZ60" s="392"/>
      <c r="BA60" s="392"/>
      <c r="BB60" s="392"/>
      <c r="BC60" s="392"/>
      <c r="BD60" s="393"/>
    </row>
    <row r="61" spans="1:56" ht="39.950000000000003" customHeight="1">
      <c r="A61" s="66"/>
      <c r="B61" s="77">
        <f t="shared" si="4"/>
        <v>49</v>
      </c>
      <c r="C61" s="400"/>
      <c r="D61" s="401"/>
      <c r="E61" s="402"/>
      <c r="F61" s="403"/>
      <c r="G61" s="402"/>
      <c r="H61" s="404"/>
      <c r="I61" s="404"/>
      <c r="J61" s="404"/>
      <c r="K61" s="403"/>
      <c r="L61" s="405"/>
      <c r="M61" s="406"/>
      <c r="N61" s="406"/>
      <c r="O61" s="407"/>
      <c r="P61" s="119"/>
      <c r="Q61" s="120"/>
      <c r="R61" s="120"/>
      <c r="S61" s="120"/>
      <c r="T61" s="120"/>
      <c r="U61" s="120"/>
      <c r="V61" s="121"/>
      <c r="W61" s="119"/>
      <c r="X61" s="120"/>
      <c r="Y61" s="120"/>
      <c r="Z61" s="120"/>
      <c r="AA61" s="120"/>
      <c r="AB61" s="120"/>
      <c r="AC61" s="121"/>
      <c r="AD61" s="119"/>
      <c r="AE61" s="120"/>
      <c r="AF61" s="120"/>
      <c r="AG61" s="120"/>
      <c r="AH61" s="120"/>
      <c r="AI61" s="120"/>
      <c r="AJ61" s="121"/>
      <c r="AK61" s="119"/>
      <c r="AL61" s="120"/>
      <c r="AM61" s="120"/>
      <c r="AN61" s="120"/>
      <c r="AO61" s="120"/>
      <c r="AP61" s="120"/>
      <c r="AQ61" s="121"/>
      <c r="AR61" s="119"/>
      <c r="AS61" s="120"/>
      <c r="AT61" s="121"/>
      <c r="AU61" s="430">
        <f t="shared" si="6"/>
        <v>0</v>
      </c>
      <c r="AV61" s="431"/>
      <c r="AW61" s="416">
        <f t="shared" si="7"/>
        <v>0</v>
      </c>
      <c r="AX61" s="417"/>
      <c r="AY61" s="391"/>
      <c r="AZ61" s="392"/>
      <c r="BA61" s="392"/>
      <c r="BB61" s="392"/>
      <c r="BC61" s="392"/>
      <c r="BD61" s="393"/>
    </row>
    <row r="62" spans="1:56" ht="39.950000000000003" customHeight="1">
      <c r="A62" s="66"/>
      <c r="B62" s="77">
        <f t="shared" si="4"/>
        <v>50</v>
      </c>
      <c r="C62" s="400"/>
      <c r="D62" s="401"/>
      <c r="E62" s="402"/>
      <c r="F62" s="403"/>
      <c r="G62" s="402"/>
      <c r="H62" s="404"/>
      <c r="I62" s="404"/>
      <c r="J62" s="404"/>
      <c r="K62" s="403"/>
      <c r="L62" s="405"/>
      <c r="M62" s="406"/>
      <c r="N62" s="406"/>
      <c r="O62" s="407"/>
      <c r="P62" s="119"/>
      <c r="Q62" s="120"/>
      <c r="R62" s="120"/>
      <c r="S62" s="120"/>
      <c r="T62" s="120"/>
      <c r="U62" s="120"/>
      <c r="V62" s="121"/>
      <c r="W62" s="119"/>
      <c r="X62" s="120"/>
      <c r="Y62" s="120"/>
      <c r="Z62" s="120"/>
      <c r="AA62" s="120"/>
      <c r="AB62" s="120"/>
      <c r="AC62" s="121"/>
      <c r="AD62" s="119"/>
      <c r="AE62" s="120"/>
      <c r="AF62" s="120"/>
      <c r="AG62" s="120"/>
      <c r="AH62" s="120"/>
      <c r="AI62" s="120"/>
      <c r="AJ62" s="121"/>
      <c r="AK62" s="119"/>
      <c r="AL62" s="120"/>
      <c r="AM62" s="120"/>
      <c r="AN62" s="120"/>
      <c r="AO62" s="120"/>
      <c r="AP62" s="120"/>
      <c r="AQ62" s="121"/>
      <c r="AR62" s="119"/>
      <c r="AS62" s="120"/>
      <c r="AT62" s="121"/>
      <c r="AU62" s="430">
        <f t="shared" si="6"/>
        <v>0</v>
      </c>
      <c r="AV62" s="431"/>
      <c r="AW62" s="416">
        <f t="shared" si="7"/>
        <v>0</v>
      </c>
      <c r="AX62" s="417"/>
      <c r="AY62" s="391"/>
      <c r="AZ62" s="392"/>
      <c r="BA62" s="392"/>
      <c r="BB62" s="392"/>
      <c r="BC62" s="392"/>
      <c r="BD62" s="393"/>
    </row>
    <row r="63" spans="1:56" ht="39.950000000000003" customHeight="1">
      <c r="A63" s="66"/>
      <c r="B63" s="77">
        <f t="shared" si="4"/>
        <v>51</v>
      </c>
      <c r="C63" s="400"/>
      <c r="D63" s="401"/>
      <c r="E63" s="402"/>
      <c r="F63" s="403"/>
      <c r="G63" s="402"/>
      <c r="H63" s="404"/>
      <c r="I63" s="404"/>
      <c r="J63" s="404"/>
      <c r="K63" s="403"/>
      <c r="L63" s="405"/>
      <c r="M63" s="406"/>
      <c r="N63" s="406"/>
      <c r="O63" s="407"/>
      <c r="P63" s="119"/>
      <c r="Q63" s="120"/>
      <c r="R63" s="120"/>
      <c r="S63" s="120"/>
      <c r="T63" s="120"/>
      <c r="U63" s="120"/>
      <c r="V63" s="121"/>
      <c r="W63" s="119"/>
      <c r="X63" s="120"/>
      <c r="Y63" s="120"/>
      <c r="Z63" s="120"/>
      <c r="AA63" s="120"/>
      <c r="AB63" s="120"/>
      <c r="AC63" s="121"/>
      <c r="AD63" s="119"/>
      <c r="AE63" s="120"/>
      <c r="AF63" s="120"/>
      <c r="AG63" s="120"/>
      <c r="AH63" s="120"/>
      <c r="AI63" s="120"/>
      <c r="AJ63" s="121"/>
      <c r="AK63" s="119"/>
      <c r="AL63" s="120"/>
      <c r="AM63" s="120"/>
      <c r="AN63" s="120"/>
      <c r="AO63" s="120"/>
      <c r="AP63" s="120"/>
      <c r="AQ63" s="121"/>
      <c r="AR63" s="119"/>
      <c r="AS63" s="120"/>
      <c r="AT63" s="121"/>
      <c r="AU63" s="430">
        <f t="shared" si="6"/>
        <v>0</v>
      </c>
      <c r="AV63" s="431"/>
      <c r="AW63" s="416">
        <f t="shared" si="7"/>
        <v>0</v>
      </c>
      <c r="AX63" s="417"/>
      <c r="AY63" s="391"/>
      <c r="AZ63" s="392"/>
      <c r="BA63" s="392"/>
      <c r="BB63" s="392"/>
      <c r="BC63" s="392"/>
      <c r="BD63" s="393"/>
    </row>
    <row r="64" spans="1:56" ht="39.950000000000003" customHeight="1">
      <c r="A64" s="66"/>
      <c r="B64" s="77">
        <f t="shared" si="4"/>
        <v>52</v>
      </c>
      <c r="C64" s="400"/>
      <c r="D64" s="401"/>
      <c r="E64" s="402"/>
      <c r="F64" s="403"/>
      <c r="G64" s="402"/>
      <c r="H64" s="404"/>
      <c r="I64" s="404"/>
      <c r="J64" s="404"/>
      <c r="K64" s="403"/>
      <c r="L64" s="405"/>
      <c r="M64" s="406"/>
      <c r="N64" s="406"/>
      <c r="O64" s="407"/>
      <c r="P64" s="119"/>
      <c r="Q64" s="120"/>
      <c r="R64" s="120"/>
      <c r="S64" s="120"/>
      <c r="T64" s="120"/>
      <c r="U64" s="120"/>
      <c r="V64" s="121"/>
      <c r="W64" s="119"/>
      <c r="X64" s="120"/>
      <c r="Y64" s="120"/>
      <c r="Z64" s="120"/>
      <c r="AA64" s="120"/>
      <c r="AB64" s="120"/>
      <c r="AC64" s="121"/>
      <c r="AD64" s="119"/>
      <c r="AE64" s="120"/>
      <c r="AF64" s="120"/>
      <c r="AG64" s="120"/>
      <c r="AH64" s="120"/>
      <c r="AI64" s="120"/>
      <c r="AJ64" s="121"/>
      <c r="AK64" s="119"/>
      <c r="AL64" s="120"/>
      <c r="AM64" s="120"/>
      <c r="AN64" s="120"/>
      <c r="AO64" s="120"/>
      <c r="AP64" s="120"/>
      <c r="AQ64" s="121"/>
      <c r="AR64" s="119"/>
      <c r="AS64" s="120"/>
      <c r="AT64" s="121"/>
      <c r="AU64" s="430">
        <f t="shared" si="6"/>
        <v>0</v>
      </c>
      <c r="AV64" s="431"/>
      <c r="AW64" s="416">
        <f t="shared" si="7"/>
        <v>0</v>
      </c>
      <c r="AX64" s="417"/>
      <c r="AY64" s="391"/>
      <c r="AZ64" s="392"/>
      <c r="BA64" s="392"/>
      <c r="BB64" s="392"/>
      <c r="BC64" s="392"/>
      <c r="BD64" s="393"/>
    </row>
    <row r="65" spans="1:56" ht="39.950000000000003" customHeight="1">
      <c r="A65" s="66"/>
      <c r="B65" s="77">
        <f t="shared" si="4"/>
        <v>53</v>
      </c>
      <c r="C65" s="400"/>
      <c r="D65" s="401"/>
      <c r="E65" s="402"/>
      <c r="F65" s="403"/>
      <c r="G65" s="402"/>
      <c r="H65" s="404"/>
      <c r="I65" s="404"/>
      <c r="J65" s="404"/>
      <c r="K65" s="403"/>
      <c r="L65" s="405"/>
      <c r="M65" s="406"/>
      <c r="N65" s="406"/>
      <c r="O65" s="407"/>
      <c r="P65" s="119"/>
      <c r="Q65" s="120"/>
      <c r="R65" s="120"/>
      <c r="S65" s="120"/>
      <c r="T65" s="120"/>
      <c r="U65" s="120"/>
      <c r="V65" s="121"/>
      <c r="W65" s="119"/>
      <c r="X65" s="120"/>
      <c r="Y65" s="120"/>
      <c r="Z65" s="120"/>
      <c r="AA65" s="120"/>
      <c r="AB65" s="120"/>
      <c r="AC65" s="121"/>
      <c r="AD65" s="119"/>
      <c r="AE65" s="120"/>
      <c r="AF65" s="120"/>
      <c r="AG65" s="120"/>
      <c r="AH65" s="120"/>
      <c r="AI65" s="120"/>
      <c r="AJ65" s="121"/>
      <c r="AK65" s="119"/>
      <c r="AL65" s="120"/>
      <c r="AM65" s="120"/>
      <c r="AN65" s="120"/>
      <c r="AO65" s="120"/>
      <c r="AP65" s="120"/>
      <c r="AQ65" s="121"/>
      <c r="AR65" s="119"/>
      <c r="AS65" s="120"/>
      <c r="AT65" s="121"/>
      <c r="AU65" s="430">
        <f t="shared" si="6"/>
        <v>0</v>
      </c>
      <c r="AV65" s="431"/>
      <c r="AW65" s="416">
        <f t="shared" si="7"/>
        <v>0</v>
      </c>
      <c r="AX65" s="417"/>
      <c r="AY65" s="391"/>
      <c r="AZ65" s="392"/>
      <c r="BA65" s="392"/>
      <c r="BB65" s="392"/>
      <c r="BC65" s="392"/>
      <c r="BD65" s="393"/>
    </row>
    <row r="66" spans="1:56" ht="39.950000000000003" customHeight="1">
      <c r="A66" s="66"/>
      <c r="B66" s="77">
        <f t="shared" si="4"/>
        <v>54</v>
      </c>
      <c r="C66" s="400"/>
      <c r="D66" s="401"/>
      <c r="E66" s="402"/>
      <c r="F66" s="403"/>
      <c r="G66" s="402"/>
      <c r="H66" s="404"/>
      <c r="I66" s="404"/>
      <c r="J66" s="404"/>
      <c r="K66" s="403"/>
      <c r="L66" s="405"/>
      <c r="M66" s="406"/>
      <c r="N66" s="406"/>
      <c r="O66" s="407"/>
      <c r="P66" s="119"/>
      <c r="Q66" s="120"/>
      <c r="R66" s="120"/>
      <c r="S66" s="120"/>
      <c r="T66" s="120"/>
      <c r="U66" s="120"/>
      <c r="V66" s="121"/>
      <c r="W66" s="119"/>
      <c r="X66" s="120"/>
      <c r="Y66" s="120"/>
      <c r="Z66" s="120"/>
      <c r="AA66" s="120"/>
      <c r="AB66" s="120"/>
      <c r="AC66" s="121"/>
      <c r="AD66" s="119"/>
      <c r="AE66" s="120"/>
      <c r="AF66" s="120"/>
      <c r="AG66" s="120"/>
      <c r="AH66" s="120"/>
      <c r="AI66" s="120"/>
      <c r="AJ66" s="121"/>
      <c r="AK66" s="119"/>
      <c r="AL66" s="120"/>
      <c r="AM66" s="120"/>
      <c r="AN66" s="120"/>
      <c r="AO66" s="120"/>
      <c r="AP66" s="120"/>
      <c r="AQ66" s="121"/>
      <c r="AR66" s="119"/>
      <c r="AS66" s="120"/>
      <c r="AT66" s="121"/>
      <c r="AU66" s="430">
        <f t="shared" si="6"/>
        <v>0</v>
      </c>
      <c r="AV66" s="431"/>
      <c r="AW66" s="416">
        <f t="shared" si="7"/>
        <v>0</v>
      </c>
      <c r="AX66" s="417"/>
      <c r="AY66" s="391"/>
      <c r="AZ66" s="392"/>
      <c r="BA66" s="392"/>
      <c r="BB66" s="392"/>
      <c r="BC66" s="392"/>
      <c r="BD66" s="393"/>
    </row>
    <row r="67" spans="1:56" ht="39.950000000000003" customHeight="1">
      <c r="A67" s="66"/>
      <c r="B67" s="77">
        <f t="shared" si="4"/>
        <v>55</v>
      </c>
      <c r="C67" s="400"/>
      <c r="D67" s="401"/>
      <c r="E67" s="402"/>
      <c r="F67" s="403"/>
      <c r="G67" s="402"/>
      <c r="H67" s="404"/>
      <c r="I67" s="404"/>
      <c r="J67" s="404"/>
      <c r="K67" s="403"/>
      <c r="L67" s="405"/>
      <c r="M67" s="406"/>
      <c r="N67" s="406"/>
      <c r="O67" s="407"/>
      <c r="P67" s="119"/>
      <c r="Q67" s="120"/>
      <c r="R67" s="120"/>
      <c r="S67" s="120"/>
      <c r="T67" s="120"/>
      <c r="U67" s="120"/>
      <c r="V67" s="121"/>
      <c r="W67" s="119"/>
      <c r="X67" s="120"/>
      <c r="Y67" s="120"/>
      <c r="Z67" s="120"/>
      <c r="AA67" s="120"/>
      <c r="AB67" s="120"/>
      <c r="AC67" s="121"/>
      <c r="AD67" s="119"/>
      <c r="AE67" s="120"/>
      <c r="AF67" s="120"/>
      <c r="AG67" s="120"/>
      <c r="AH67" s="120"/>
      <c r="AI67" s="120"/>
      <c r="AJ67" s="121"/>
      <c r="AK67" s="119"/>
      <c r="AL67" s="120"/>
      <c r="AM67" s="120"/>
      <c r="AN67" s="120"/>
      <c r="AO67" s="120"/>
      <c r="AP67" s="120"/>
      <c r="AQ67" s="121"/>
      <c r="AR67" s="119"/>
      <c r="AS67" s="120"/>
      <c r="AT67" s="121"/>
      <c r="AU67" s="430">
        <f t="shared" si="6"/>
        <v>0</v>
      </c>
      <c r="AV67" s="431"/>
      <c r="AW67" s="416">
        <f t="shared" si="7"/>
        <v>0</v>
      </c>
      <c r="AX67" s="417"/>
      <c r="AY67" s="391"/>
      <c r="AZ67" s="392"/>
      <c r="BA67" s="392"/>
      <c r="BB67" s="392"/>
      <c r="BC67" s="392"/>
      <c r="BD67" s="393"/>
    </row>
    <row r="68" spans="1:56" ht="39.950000000000003" customHeight="1">
      <c r="A68" s="66"/>
      <c r="B68" s="77">
        <f t="shared" si="4"/>
        <v>56</v>
      </c>
      <c r="C68" s="400"/>
      <c r="D68" s="401"/>
      <c r="E68" s="402"/>
      <c r="F68" s="403"/>
      <c r="G68" s="402"/>
      <c r="H68" s="404"/>
      <c r="I68" s="404"/>
      <c r="J68" s="404"/>
      <c r="K68" s="403"/>
      <c r="L68" s="405"/>
      <c r="M68" s="406"/>
      <c r="N68" s="406"/>
      <c r="O68" s="407"/>
      <c r="P68" s="125"/>
      <c r="Q68" s="126"/>
      <c r="R68" s="126"/>
      <c r="S68" s="126"/>
      <c r="T68" s="126"/>
      <c r="U68" s="126"/>
      <c r="V68" s="127"/>
      <c r="W68" s="125"/>
      <c r="X68" s="126"/>
      <c r="Y68" s="126"/>
      <c r="Z68" s="126"/>
      <c r="AA68" s="126"/>
      <c r="AB68" s="126"/>
      <c r="AC68" s="127"/>
      <c r="AD68" s="125"/>
      <c r="AE68" s="126"/>
      <c r="AF68" s="126"/>
      <c r="AG68" s="126"/>
      <c r="AH68" s="126"/>
      <c r="AI68" s="126"/>
      <c r="AJ68" s="127"/>
      <c r="AK68" s="125"/>
      <c r="AL68" s="126"/>
      <c r="AM68" s="126"/>
      <c r="AN68" s="126"/>
      <c r="AO68" s="126"/>
      <c r="AP68" s="126"/>
      <c r="AQ68" s="127"/>
      <c r="AR68" s="125"/>
      <c r="AS68" s="126"/>
      <c r="AT68" s="127"/>
      <c r="AU68" s="430">
        <f t="shared" si="6"/>
        <v>0</v>
      </c>
      <c r="AV68" s="431"/>
      <c r="AW68" s="416">
        <f t="shared" si="7"/>
        <v>0</v>
      </c>
      <c r="AX68" s="417"/>
      <c r="AY68" s="391"/>
      <c r="AZ68" s="392"/>
      <c r="BA68" s="392"/>
      <c r="BB68" s="392"/>
      <c r="BC68" s="392"/>
      <c r="BD68" s="393"/>
    </row>
    <row r="69" spans="1:56" ht="39.950000000000003" customHeight="1">
      <c r="A69" s="66"/>
      <c r="B69" s="77">
        <f t="shared" si="4"/>
        <v>57</v>
      </c>
      <c r="C69" s="400"/>
      <c r="D69" s="401"/>
      <c r="E69" s="402"/>
      <c r="F69" s="403"/>
      <c r="G69" s="402"/>
      <c r="H69" s="404"/>
      <c r="I69" s="404"/>
      <c r="J69" s="404"/>
      <c r="K69" s="403"/>
      <c r="L69" s="405"/>
      <c r="M69" s="406"/>
      <c r="N69" s="406"/>
      <c r="O69" s="407"/>
      <c r="P69" s="119"/>
      <c r="Q69" s="120"/>
      <c r="R69" s="120"/>
      <c r="S69" s="120"/>
      <c r="T69" s="120"/>
      <c r="U69" s="120"/>
      <c r="V69" s="121"/>
      <c r="W69" s="119"/>
      <c r="X69" s="120"/>
      <c r="Y69" s="120"/>
      <c r="Z69" s="120"/>
      <c r="AA69" s="120"/>
      <c r="AB69" s="120"/>
      <c r="AC69" s="121"/>
      <c r="AD69" s="119"/>
      <c r="AE69" s="120"/>
      <c r="AF69" s="120"/>
      <c r="AG69" s="120"/>
      <c r="AH69" s="120"/>
      <c r="AI69" s="120"/>
      <c r="AJ69" s="121"/>
      <c r="AK69" s="119"/>
      <c r="AL69" s="120"/>
      <c r="AM69" s="120"/>
      <c r="AN69" s="120"/>
      <c r="AO69" s="120"/>
      <c r="AP69" s="120"/>
      <c r="AQ69" s="121"/>
      <c r="AR69" s="119"/>
      <c r="AS69" s="120"/>
      <c r="AT69" s="121"/>
      <c r="AU69" s="430">
        <f t="shared" si="6"/>
        <v>0</v>
      </c>
      <c r="AV69" s="431"/>
      <c r="AW69" s="416">
        <f t="shared" si="7"/>
        <v>0</v>
      </c>
      <c r="AX69" s="417"/>
      <c r="AY69" s="391"/>
      <c r="AZ69" s="392"/>
      <c r="BA69" s="392"/>
      <c r="BB69" s="392"/>
      <c r="BC69" s="392"/>
      <c r="BD69" s="393"/>
    </row>
    <row r="70" spans="1:56" ht="39.950000000000003" customHeight="1">
      <c r="A70" s="66"/>
      <c r="B70" s="77">
        <f t="shared" si="4"/>
        <v>58</v>
      </c>
      <c r="C70" s="400"/>
      <c r="D70" s="401"/>
      <c r="E70" s="402"/>
      <c r="F70" s="403"/>
      <c r="G70" s="402"/>
      <c r="H70" s="404"/>
      <c r="I70" s="404"/>
      <c r="J70" s="404"/>
      <c r="K70" s="403"/>
      <c r="L70" s="405"/>
      <c r="M70" s="406"/>
      <c r="N70" s="406"/>
      <c r="O70" s="407"/>
      <c r="P70" s="119"/>
      <c r="Q70" s="120"/>
      <c r="R70" s="120"/>
      <c r="S70" s="120"/>
      <c r="T70" s="120"/>
      <c r="U70" s="120"/>
      <c r="V70" s="121"/>
      <c r="W70" s="119"/>
      <c r="X70" s="120"/>
      <c r="Y70" s="120"/>
      <c r="Z70" s="120"/>
      <c r="AA70" s="120"/>
      <c r="AB70" s="120"/>
      <c r="AC70" s="121"/>
      <c r="AD70" s="119"/>
      <c r="AE70" s="120"/>
      <c r="AF70" s="120"/>
      <c r="AG70" s="120"/>
      <c r="AH70" s="120"/>
      <c r="AI70" s="120"/>
      <c r="AJ70" s="121"/>
      <c r="AK70" s="119"/>
      <c r="AL70" s="120"/>
      <c r="AM70" s="120"/>
      <c r="AN70" s="120"/>
      <c r="AO70" s="120"/>
      <c r="AP70" s="120"/>
      <c r="AQ70" s="121"/>
      <c r="AR70" s="119"/>
      <c r="AS70" s="120"/>
      <c r="AT70" s="121"/>
      <c r="AU70" s="430">
        <f t="shared" si="6"/>
        <v>0</v>
      </c>
      <c r="AV70" s="431"/>
      <c r="AW70" s="416">
        <f t="shared" si="7"/>
        <v>0</v>
      </c>
      <c r="AX70" s="417"/>
      <c r="AY70" s="391"/>
      <c r="AZ70" s="392"/>
      <c r="BA70" s="392"/>
      <c r="BB70" s="392"/>
      <c r="BC70" s="392"/>
      <c r="BD70" s="393"/>
    </row>
    <row r="71" spans="1:56" ht="39.950000000000003" customHeight="1">
      <c r="A71" s="66"/>
      <c r="B71" s="77">
        <f t="shared" si="4"/>
        <v>59</v>
      </c>
      <c r="C71" s="400"/>
      <c r="D71" s="401"/>
      <c r="E71" s="402"/>
      <c r="F71" s="403"/>
      <c r="G71" s="402"/>
      <c r="H71" s="404"/>
      <c r="I71" s="404"/>
      <c r="J71" s="404"/>
      <c r="K71" s="403"/>
      <c r="L71" s="405"/>
      <c r="M71" s="406"/>
      <c r="N71" s="406"/>
      <c r="O71" s="407"/>
      <c r="P71" s="119"/>
      <c r="Q71" s="120"/>
      <c r="R71" s="120"/>
      <c r="S71" s="120"/>
      <c r="T71" s="120"/>
      <c r="U71" s="120"/>
      <c r="V71" s="121"/>
      <c r="W71" s="119"/>
      <c r="X71" s="120"/>
      <c r="Y71" s="120"/>
      <c r="Z71" s="120"/>
      <c r="AA71" s="120"/>
      <c r="AB71" s="120"/>
      <c r="AC71" s="121"/>
      <c r="AD71" s="119"/>
      <c r="AE71" s="120"/>
      <c r="AF71" s="120"/>
      <c r="AG71" s="120"/>
      <c r="AH71" s="120"/>
      <c r="AI71" s="120"/>
      <c r="AJ71" s="121"/>
      <c r="AK71" s="119"/>
      <c r="AL71" s="120"/>
      <c r="AM71" s="120"/>
      <c r="AN71" s="120"/>
      <c r="AO71" s="120"/>
      <c r="AP71" s="120"/>
      <c r="AQ71" s="121"/>
      <c r="AR71" s="119"/>
      <c r="AS71" s="120"/>
      <c r="AT71" s="121"/>
      <c r="AU71" s="430">
        <f t="shared" si="6"/>
        <v>0</v>
      </c>
      <c r="AV71" s="431"/>
      <c r="AW71" s="416">
        <f t="shared" si="7"/>
        <v>0</v>
      </c>
      <c r="AX71" s="417"/>
      <c r="AY71" s="391"/>
      <c r="AZ71" s="392"/>
      <c r="BA71" s="392"/>
      <c r="BB71" s="392"/>
      <c r="BC71" s="392"/>
      <c r="BD71" s="393"/>
    </row>
    <row r="72" spans="1:56" ht="39.950000000000003" customHeight="1">
      <c r="A72" s="66"/>
      <c r="B72" s="77">
        <f t="shared" si="4"/>
        <v>60</v>
      </c>
      <c r="C72" s="400"/>
      <c r="D72" s="401"/>
      <c r="E72" s="402"/>
      <c r="F72" s="403"/>
      <c r="G72" s="402"/>
      <c r="H72" s="404"/>
      <c r="I72" s="404"/>
      <c r="J72" s="404"/>
      <c r="K72" s="403"/>
      <c r="L72" s="405"/>
      <c r="M72" s="406"/>
      <c r="N72" s="406"/>
      <c r="O72" s="407"/>
      <c r="P72" s="119"/>
      <c r="Q72" s="120"/>
      <c r="R72" s="120"/>
      <c r="S72" s="120"/>
      <c r="T72" s="120"/>
      <c r="U72" s="120"/>
      <c r="V72" s="121"/>
      <c r="W72" s="119"/>
      <c r="X72" s="120"/>
      <c r="Y72" s="120"/>
      <c r="Z72" s="120"/>
      <c r="AA72" s="120"/>
      <c r="AB72" s="120"/>
      <c r="AC72" s="121"/>
      <c r="AD72" s="119"/>
      <c r="AE72" s="120"/>
      <c r="AF72" s="120"/>
      <c r="AG72" s="120"/>
      <c r="AH72" s="120"/>
      <c r="AI72" s="120"/>
      <c r="AJ72" s="121"/>
      <c r="AK72" s="119"/>
      <c r="AL72" s="120"/>
      <c r="AM72" s="120"/>
      <c r="AN72" s="120"/>
      <c r="AO72" s="120"/>
      <c r="AP72" s="120"/>
      <c r="AQ72" s="121"/>
      <c r="AR72" s="119"/>
      <c r="AS72" s="120"/>
      <c r="AT72" s="121"/>
      <c r="AU72" s="430">
        <f t="shared" si="6"/>
        <v>0</v>
      </c>
      <c r="AV72" s="431"/>
      <c r="AW72" s="416">
        <f t="shared" si="7"/>
        <v>0</v>
      </c>
      <c r="AX72" s="417"/>
      <c r="AY72" s="391"/>
      <c r="AZ72" s="392"/>
      <c r="BA72" s="392"/>
      <c r="BB72" s="392"/>
      <c r="BC72" s="392"/>
      <c r="BD72" s="393"/>
    </row>
    <row r="73" spans="1:56" ht="39.950000000000003" customHeight="1">
      <c r="A73" s="66"/>
      <c r="B73" s="77">
        <f t="shared" si="4"/>
        <v>61</v>
      </c>
      <c r="C73" s="400"/>
      <c r="D73" s="401"/>
      <c r="E73" s="402"/>
      <c r="F73" s="403"/>
      <c r="G73" s="402"/>
      <c r="H73" s="404"/>
      <c r="I73" s="404"/>
      <c r="J73" s="404"/>
      <c r="K73" s="403"/>
      <c r="L73" s="405"/>
      <c r="M73" s="406"/>
      <c r="N73" s="406"/>
      <c r="O73" s="407"/>
      <c r="P73" s="119"/>
      <c r="Q73" s="120"/>
      <c r="R73" s="120"/>
      <c r="S73" s="120"/>
      <c r="T73" s="120"/>
      <c r="U73" s="120"/>
      <c r="V73" s="121"/>
      <c r="W73" s="119"/>
      <c r="X73" s="120"/>
      <c r="Y73" s="120"/>
      <c r="Z73" s="120"/>
      <c r="AA73" s="120"/>
      <c r="AB73" s="120"/>
      <c r="AC73" s="121"/>
      <c r="AD73" s="119"/>
      <c r="AE73" s="120"/>
      <c r="AF73" s="120"/>
      <c r="AG73" s="120"/>
      <c r="AH73" s="120"/>
      <c r="AI73" s="120"/>
      <c r="AJ73" s="121"/>
      <c r="AK73" s="119"/>
      <c r="AL73" s="120"/>
      <c r="AM73" s="120"/>
      <c r="AN73" s="120"/>
      <c r="AO73" s="120"/>
      <c r="AP73" s="120"/>
      <c r="AQ73" s="121"/>
      <c r="AR73" s="119"/>
      <c r="AS73" s="120"/>
      <c r="AT73" s="121"/>
      <c r="AU73" s="430">
        <f t="shared" si="6"/>
        <v>0</v>
      </c>
      <c r="AV73" s="431"/>
      <c r="AW73" s="416">
        <f t="shared" si="7"/>
        <v>0</v>
      </c>
      <c r="AX73" s="417"/>
      <c r="AY73" s="391"/>
      <c r="AZ73" s="392"/>
      <c r="BA73" s="392"/>
      <c r="BB73" s="392"/>
      <c r="BC73" s="392"/>
      <c r="BD73" s="393"/>
    </row>
    <row r="74" spans="1:56" ht="39.950000000000003" customHeight="1">
      <c r="A74" s="66"/>
      <c r="B74" s="77">
        <f t="shared" si="4"/>
        <v>62</v>
      </c>
      <c r="C74" s="400"/>
      <c r="D74" s="401"/>
      <c r="E74" s="402"/>
      <c r="F74" s="403"/>
      <c r="G74" s="402"/>
      <c r="H74" s="404"/>
      <c r="I74" s="404"/>
      <c r="J74" s="404"/>
      <c r="K74" s="403"/>
      <c r="L74" s="405"/>
      <c r="M74" s="406"/>
      <c r="N74" s="406"/>
      <c r="O74" s="407"/>
      <c r="P74" s="119"/>
      <c r="Q74" s="120"/>
      <c r="R74" s="120"/>
      <c r="S74" s="120"/>
      <c r="T74" s="120"/>
      <c r="U74" s="120"/>
      <c r="V74" s="121"/>
      <c r="W74" s="119"/>
      <c r="X74" s="120"/>
      <c r="Y74" s="120"/>
      <c r="Z74" s="120"/>
      <c r="AA74" s="120"/>
      <c r="AB74" s="120"/>
      <c r="AC74" s="121"/>
      <c r="AD74" s="119"/>
      <c r="AE74" s="120"/>
      <c r="AF74" s="120"/>
      <c r="AG74" s="120"/>
      <c r="AH74" s="120"/>
      <c r="AI74" s="120"/>
      <c r="AJ74" s="121"/>
      <c r="AK74" s="119"/>
      <c r="AL74" s="120"/>
      <c r="AM74" s="120"/>
      <c r="AN74" s="120"/>
      <c r="AO74" s="120"/>
      <c r="AP74" s="120"/>
      <c r="AQ74" s="121"/>
      <c r="AR74" s="119"/>
      <c r="AS74" s="120"/>
      <c r="AT74" s="121"/>
      <c r="AU74" s="430">
        <f t="shared" si="6"/>
        <v>0</v>
      </c>
      <c r="AV74" s="431"/>
      <c r="AW74" s="416">
        <f t="shared" si="7"/>
        <v>0</v>
      </c>
      <c r="AX74" s="417"/>
      <c r="AY74" s="391"/>
      <c r="AZ74" s="392"/>
      <c r="BA74" s="392"/>
      <c r="BB74" s="392"/>
      <c r="BC74" s="392"/>
      <c r="BD74" s="393"/>
    </row>
    <row r="75" spans="1:56" ht="39.950000000000003" customHeight="1">
      <c r="A75" s="66"/>
      <c r="B75" s="77">
        <f t="shared" si="4"/>
        <v>63</v>
      </c>
      <c r="C75" s="400"/>
      <c r="D75" s="401"/>
      <c r="E75" s="402"/>
      <c r="F75" s="403"/>
      <c r="G75" s="402"/>
      <c r="H75" s="404"/>
      <c r="I75" s="404"/>
      <c r="J75" s="404"/>
      <c r="K75" s="403"/>
      <c r="L75" s="405"/>
      <c r="M75" s="406"/>
      <c r="N75" s="406"/>
      <c r="O75" s="407"/>
      <c r="P75" s="119"/>
      <c r="Q75" s="120"/>
      <c r="R75" s="120"/>
      <c r="S75" s="120"/>
      <c r="T75" s="120"/>
      <c r="U75" s="120"/>
      <c r="V75" s="121"/>
      <c r="W75" s="119"/>
      <c r="X75" s="120"/>
      <c r="Y75" s="120"/>
      <c r="Z75" s="120"/>
      <c r="AA75" s="120"/>
      <c r="AB75" s="120"/>
      <c r="AC75" s="121"/>
      <c r="AD75" s="119"/>
      <c r="AE75" s="120"/>
      <c r="AF75" s="120"/>
      <c r="AG75" s="120"/>
      <c r="AH75" s="120"/>
      <c r="AI75" s="120"/>
      <c r="AJ75" s="121"/>
      <c r="AK75" s="119"/>
      <c r="AL75" s="120"/>
      <c r="AM75" s="120"/>
      <c r="AN75" s="120"/>
      <c r="AO75" s="120"/>
      <c r="AP75" s="120"/>
      <c r="AQ75" s="121"/>
      <c r="AR75" s="119"/>
      <c r="AS75" s="120"/>
      <c r="AT75" s="121"/>
      <c r="AU75" s="430">
        <f t="shared" si="6"/>
        <v>0</v>
      </c>
      <c r="AV75" s="431"/>
      <c r="AW75" s="416">
        <f t="shared" si="7"/>
        <v>0</v>
      </c>
      <c r="AX75" s="417"/>
      <c r="AY75" s="391"/>
      <c r="AZ75" s="392"/>
      <c r="BA75" s="392"/>
      <c r="BB75" s="392"/>
      <c r="BC75" s="392"/>
      <c r="BD75" s="393"/>
    </row>
    <row r="76" spans="1:56" ht="39.950000000000003" customHeight="1">
      <c r="A76" s="66"/>
      <c r="B76" s="77">
        <f t="shared" si="4"/>
        <v>64</v>
      </c>
      <c r="C76" s="400"/>
      <c r="D76" s="401"/>
      <c r="E76" s="402"/>
      <c r="F76" s="403"/>
      <c r="G76" s="402"/>
      <c r="H76" s="404"/>
      <c r="I76" s="404"/>
      <c r="J76" s="404"/>
      <c r="K76" s="403"/>
      <c r="L76" s="405"/>
      <c r="M76" s="406"/>
      <c r="N76" s="406"/>
      <c r="O76" s="407"/>
      <c r="P76" s="119"/>
      <c r="Q76" s="120"/>
      <c r="R76" s="120"/>
      <c r="S76" s="120"/>
      <c r="T76" s="120"/>
      <c r="U76" s="120"/>
      <c r="V76" s="121"/>
      <c r="W76" s="119"/>
      <c r="X76" s="120"/>
      <c r="Y76" s="120"/>
      <c r="Z76" s="120"/>
      <c r="AA76" s="120"/>
      <c r="AB76" s="120"/>
      <c r="AC76" s="121"/>
      <c r="AD76" s="119"/>
      <c r="AE76" s="120"/>
      <c r="AF76" s="120"/>
      <c r="AG76" s="120"/>
      <c r="AH76" s="120"/>
      <c r="AI76" s="120"/>
      <c r="AJ76" s="121"/>
      <c r="AK76" s="119"/>
      <c r="AL76" s="120"/>
      <c r="AM76" s="120"/>
      <c r="AN76" s="120"/>
      <c r="AO76" s="120"/>
      <c r="AP76" s="120"/>
      <c r="AQ76" s="121"/>
      <c r="AR76" s="119"/>
      <c r="AS76" s="120"/>
      <c r="AT76" s="121"/>
      <c r="AU76" s="430">
        <f t="shared" si="6"/>
        <v>0</v>
      </c>
      <c r="AV76" s="431"/>
      <c r="AW76" s="416">
        <f t="shared" si="7"/>
        <v>0</v>
      </c>
      <c r="AX76" s="417"/>
      <c r="AY76" s="391"/>
      <c r="AZ76" s="392"/>
      <c r="BA76" s="392"/>
      <c r="BB76" s="392"/>
      <c r="BC76" s="392"/>
      <c r="BD76" s="393"/>
    </row>
    <row r="77" spans="1:56" ht="39.950000000000003" customHeight="1">
      <c r="A77" s="66"/>
      <c r="B77" s="77">
        <f t="shared" si="4"/>
        <v>65</v>
      </c>
      <c r="C77" s="400"/>
      <c r="D77" s="401"/>
      <c r="E77" s="402"/>
      <c r="F77" s="403"/>
      <c r="G77" s="402"/>
      <c r="H77" s="404"/>
      <c r="I77" s="404"/>
      <c r="J77" s="404"/>
      <c r="K77" s="403"/>
      <c r="L77" s="405"/>
      <c r="M77" s="406"/>
      <c r="N77" s="406"/>
      <c r="O77" s="407"/>
      <c r="P77" s="119"/>
      <c r="Q77" s="120"/>
      <c r="R77" s="120"/>
      <c r="S77" s="120"/>
      <c r="T77" s="120"/>
      <c r="U77" s="120"/>
      <c r="V77" s="121"/>
      <c r="W77" s="119"/>
      <c r="X77" s="120"/>
      <c r="Y77" s="120"/>
      <c r="Z77" s="120"/>
      <c r="AA77" s="120"/>
      <c r="AB77" s="120"/>
      <c r="AC77" s="121"/>
      <c r="AD77" s="119"/>
      <c r="AE77" s="120"/>
      <c r="AF77" s="120"/>
      <c r="AG77" s="120"/>
      <c r="AH77" s="120"/>
      <c r="AI77" s="120"/>
      <c r="AJ77" s="121"/>
      <c r="AK77" s="119"/>
      <c r="AL77" s="120"/>
      <c r="AM77" s="120"/>
      <c r="AN77" s="120"/>
      <c r="AO77" s="120"/>
      <c r="AP77" s="120"/>
      <c r="AQ77" s="121"/>
      <c r="AR77" s="119"/>
      <c r="AS77" s="120"/>
      <c r="AT77" s="121"/>
      <c r="AU77" s="430">
        <f t="shared" si="6"/>
        <v>0</v>
      </c>
      <c r="AV77" s="431"/>
      <c r="AW77" s="416">
        <f t="shared" ref="AW77:AW112" si="8">IF($AZ$3="４週",AU77/4,IF($AZ$3="暦月",AU77/($AZ$6/7),""))</f>
        <v>0</v>
      </c>
      <c r="AX77" s="417"/>
      <c r="AY77" s="391"/>
      <c r="AZ77" s="392"/>
      <c r="BA77" s="392"/>
      <c r="BB77" s="392"/>
      <c r="BC77" s="392"/>
      <c r="BD77" s="393"/>
    </row>
    <row r="78" spans="1:56" ht="39.950000000000003" customHeight="1">
      <c r="A78" s="66"/>
      <c r="B78" s="77">
        <f t="shared" si="4"/>
        <v>66</v>
      </c>
      <c r="C78" s="400"/>
      <c r="D78" s="401"/>
      <c r="E78" s="402"/>
      <c r="F78" s="403"/>
      <c r="G78" s="402"/>
      <c r="H78" s="404"/>
      <c r="I78" s="404"/>
      <c r="J78" s="404"/>
      <c r="K78" s="403"/>
      <c r="L78" s="405"/>
      <c r="M78" s="406"/>
      <c r="N78" s="406"/>
      <c r="O78" s="407"/>
      <c r="P78" s="119"/>
      <c r="Q78" s="120"/>
      <c r="R78" s="120"/>
      <c r="S78" s="120"/>
      <c r="T78" s="120"/>
      <c r="U78" s="120"/>
      <c r="V78" s="121"/>
      <c r="W78" s="119"/>
      <c r="X78" s="120"/>
      <c r="Y78" s="120"/>
      <c r="Z78" s="120"/>
      <c r="AA78" s="120"/>
      <c r="AB78" s="120"/>
      <c r="AC78" s="121"/>
      <c r="AD78" s="119"/>
      <c r="AE78" s="120"/>
      <c r="AF78" s="120"/>
      <c r="AG78" s="120"/>
      <c r="AH78" s="120"/>
      <c r="AI78" s="120"/>
      <c r="AJ78" s="121"/>
      <c r="AK78" s="119"/>
      <c r="AL78" s="120"/>
      <c r="AM78" s="120"/>
      <c r="AN78" s="120"/>
      <c r="AO78" s="120"/>
      <c r="AP78" s="120"/>
      <c r="AQ78" s="121"/>
      <c r="AR78" s="119"/>
      <c r="AS78" s="120"/>
      <c r="AT78" s="121"/>
      <c r="AU78" s="430">
        <f t="shared" si="6"/>
        <v>0</v>
      </c>
      <c r="AV78" s="431"/>
      <c r="AW78" s="416">
        <f t="shared" si="8"/>
        <v>0</v>
      </c>
      <c r="AX78" s="417"/>
      <c r="AY78" s="391"/>
      <c r="AZ78" s="392"/>
      <c r="BA78" s="392"/>
      <c r="BB78" s="392"/>
      <c r="BC78" s="392"/>
      <c r="BD78" s="393"/>
    </row>
    <row r="79" spans="1:56" ht="39.950000000000003" customHeight="1">
      <c r="A79" s="66"/>
      <c r="B79" s="77">
        <f t="shared" si="4"/>
        <v>67</v>
      </c>
      <c r="C79" s="400"/>
      <c r="D79" s="401"/>
      <c r="E79" s="402"/>
      <c r="F79" s="403"/>
      <c r="G79" s="402"/>
      <c r="H79" s="404"/>
      <c r="I79" s="404"/>
      <c r="J79" s="404"/>
      <c r="K79" s="403"/>
      <c r="L79" s="405"/>
      <c r="M79" s="406"/>
      <c r="N79" s="406"/>
      <c r="O79" s="407"/>
      <c r="P79" s="119"/>
      <c r="Q79" s="120"/>
      <c r="R79" s="120"/>
      <c r="S79" s="120"/>
      <c r="T79" s="120"/>
      <c r="U79" s="120"/>
      <c r="V79" s="121"/>
      <c r="W79" s="119"/>
      <c r="X79" s="120"/>
      <c r="Y79" s="120"/>
      <c r="Z79" s="120"/>
      <c r="AA79" s="120"/>
      <c r="AB79" s="120"/>
      <c r="AC79" s="121"/>
      <c r="AD79" s="119"/>
      <c r="AE79" s="120"/>
      <c r="AF79" s="120"/>
      <c r="AG79" s="120"/>
      <c r="AH79" s="120"/>
      <c r="AI79" s="120"/>
      <c r="AJ79" s="121"/>
      <c r="AK79" s="119"/>
      <c r="AL79" s="120"/>
      <c r="AM79" s="120"/>
      <c r="AN79" s="120"/>
      <c r="AO79" s="120"/>
      <c r="AP79" s="120"/>
      <c r="AQ79" s="121"/>
      <c r="AR79" s="119"/>
      <c r="AS79" s="120"/>
      <c r="AT79" s="121"/>
      <c r="AU79" s="430">
        <f t="shared" si="6"/>
        <v>0</v>
      </c>
      <c r="AV79" s="431"/>
      <c r="AW79" s="416">
        <f t="shared" si="8"/>
        <v>0</v>
      </c>
      <c r="AX79" s="417"/>
      <c r="AY79" s="391"/>
      <c r="AZ79" s="392"/>
      <c r="BA79" s="392"/>
      <c r="BB79" s="392"/>
      <c r="BC79" s="392"/>
      <c r="BD79" s="393"/>
    </row>
    <row r="80" spans="1:56" ht="39.950000000000003" customHeight="1">
      <c r="A80" s="66"/>
      <c r="B80" s="77">
        <f t="shared" si="4"/>
        <v>68</v>
      </c>
      <c r="C80" s="400"/>
      <c r="D80" s="401"/>
      <c r="E80" s="402"/>
      <c r="F80" s="403"/>
      <c r="G80" s="402"/>
      <c r="H80" s="404"/>
      <c r="I80" s="404"/>
      <c r="J80" s="404"/>
      <c r="K80" s="403"/>
      <c r="L80" s="405"/>
      <c r="M80" s="406"/>
      <c r="N80" s="406"/>
      <c r="O80" s="407"/>
      <c r="P80" s="119"/>
      <c r="Q80" s="120"/>
      <c r="R80" s="120"/>
      <c r="S80" s="120"/>
      <c r="T80" s="120"/>
      <c r="U80" s="120"/>
      <c r="V80" s="121"/>
      <c r="W80" s="119"/>
      <c r="X80" s="120"/>
      <c r="Y80" s="120"/>
      <c r="Z80" s="120"/>
      <c r="AA80" s="120"/>
      <c r="AB80" s="120"/>
      <c r="AC80" s="121"/>
      <c r="AD80" s="119"/>
      <c r="AE80" s="120"/>
      <c r="AF80" s="120"/>
      <c r="AG80" s="120"/>
      <c r="AH80" s="120"/>
      <c r="AI80" s="120"/>
      <c r="AJ80" s="121"/>
      <c r="AK80" s="119"/>
      <c r="AL80" s="120"/>
      <c r="AM80" s="120"/>
      <c r="AN80" s="120"/>
      <c r="AO80" s="120"/>
      <c r="AP80" s="120"/>
      <c r="AQ80" s="121"/>
      <c r="AR80" s="119"/>
      <c r="AS80" s="120"/>
      <c r="AT80" s="121"/>
      <c r="AU80" s="430">
        <f t="shared" si="6"/>
        <v>0</v>
      </c>
      <c r="AV80" s="431"/>
      <c r="AW80" s="416">
        <f t="shared" si="8"/>
        <v>0</v>
      </c>
      <c r="AX80" s="417"/>
      <c r="AY80" s="391"/>
      <c r="AZ80" s="392"/>
      <c r="BA80" s="392"/>
      <c r="BB80" s="392"/>
      <c r="BC80" s="392"/>
      <c r="BD80" s="393"/>
    </row>
    <row r="81" spans="1:56" ht="39.950000000000003" customHeight="1">
      <c r="A81" s="66"/>
      <c r="B81" s="77">
        <f t="shared" si="4"/>
        <v>69</v>
      </c>
      <c r="C81" s="400"/>
      <c r="D81" s="401"/>
      <c r="E81" s="402"/>
      <c r="F81" s="403"/>
      <c r="G81" s="402"/>
      <c r="H81" s="404"/>
      <c r="I81" s="404"/>
      <c r="J81" s="404"/>
      <c r="K81" s="403"/>
      <c r="L81" s="405"/>
      <c r="M81" s="406"/>
      <c r="N81" s="406"/>
      <c r="O81" s="407"/>
      <c r="P81" s="119"/>
      <c r="Q81" s="120"/>
      <c r="R81" s="120"/>
      <c r="S81" s="120"/>
      <c r="T81" s="120"/>
      <c r="U81" s="120"/>
      <c r="V81" s="121"/>
      <c r="W81" s="119"/>
      <c r="X81" s="120"/>
      <c r="Y81" s="120"/>
      <c r="Z81" s="120"/>
      <c r="AA81" s="120"/>
      <c r="AB81" s="120"/>
      <c r="AC81" s="121"/>
      <c r="AD81" s="119"/>
      <c r="AE81" s="120"/>
      <c r="AF81" s="120"/>
      <c r="AG81" s="120"/>
      <c r="AH81" s="120"/>
      <c r="AI81" s="120"/>
      <c r="AJ81" s="121"/>
      <c r="AK81" s="119"/>
      <c r="AL81" s="120"/>
      <c r="AM81" s="120"/>
      <c r="AN81" s="120"/>
      <c r="AO81" s="120"/>
      <c r="AP81" s="120"/>
      <c r="AQ81" s="121"/>
      <c r="AR81" s="119"/>
      <c r="AS81" s="120"/>
      <c r="AT81" s="121"/>
      <c r="AU81" s="430">
        <f t="shared" si="6"/>
        <v>0</v>
      </c>
      <c r="AV81" s="431"/>
      <c r="AW81" s="416">
        <f t="shared" si="8"/>
        <v>0</v>
      </c>
      <c r="AX81" s="417"/>
      <c r="AY81" s="391"/>
      <c r="AZ81" s="392"/>
      <c r="BA81" s="392"/>
      <c r="BB81" s="392"/>
      <c r="BC81" s="392"/>
      <c r="BD81" s="393"/>
    </row>
    <row r="82" spans="1:56" ht="39.950000000000003" customHeight="1">
      <c r="A82" s="66"/>
      <c r="B82" s="77">
        <f t="shared" si="4"/>
        <v>70</v>
      </c>
      <c r="C82" s="400"/>
      <c r="D82" s="401"/>
      <c r="E82" s="402"/>
      <c r="F82" s="403"/>
      <c r="G82" s="402"/>
      <c r="H82" s="404"/>
      <c r="I82" s="404"/>
      <c r="J82" s="404"/>
      <c r="K82" s="403"/>
      <c r="L82" s="405"/>
      <c r="M82" s="406"/>
      <c r="N82" s="406"/>
      <c r="O82" s="407"/>
      <c r="P82" s="119"/>
      <c r="Q82" s="120"/>
      <c r="R82" s="120"/>
      <c r="S82" s="120"/>
      <c r="T82" s="120"/>
      <c r="U82" s="120"/>
      <c r="V82" s="121"/>
      <c r="W82" s="119"/>
      <c r="X82" s="120"/>
      <c r="Y82" s="120"/>
      <c r="Z82" s="120"/>
      <c r="AA82" s="120"/>
      <c r="AB82" s="120"/>
      <c r="AC82" s="121"/>
      <c r="AD82" s="119"/>
      <c r="AE82" s="120"/>
      <c r="AF82" s="120"/>
      <c r="AG82" s="120"/>
      <c r="AH82" s="120"/>
      <c r="AI82" s="120"/>
      <c r="AJ82" s="121"/>
      <c r="AK82" s="119"/>
      <c r="AL82" s="120"/>
      <c r="AM82" s="120"/>
      <c r="AN82" s="120"/>
      <c r="AO82" s="120"/>
      <c r="AP82" s="120"/>
      <c r="AQ82" s="121"/>
      <c r="AR82" s="119"/>
      <c r="AS82" s="120"/>
      <c r="AT82" s="121"/>
      <c r="AU82" s="430">
        <f t="shared" si="6"/>
        <v>0</v>
      </c>
      <c r="AV82" s="431"/>
      <c r="AW82" s="416">
        <f t="shared" si="8"/>
        <v>0</v>
      </c>
      <c r="AX82" s="417"/>
      <c r="AY82" s="391"/>
      <c r="AZ82" s="392"/>
      <c r="BA82" s="392"/>
      <c r="BB82" s="392"/>
      <c r="BC82" s="392"/>
      <c r="BD82" s="393"/>
    </row>
    <row r="83" spans="1:56" ht="39.950000000000003" customHeight="1">
      <c r="A83" s="66"/>
      <c r="B83" s="77">
        <f t="shared" si="4"/>
        <v>71</v>
      </c>
      <c r="C83" s="400"/>
      <c r="D83" s="401"/>
      <c r="E83" s="402"/>
      <c r="F83" s="403"/>
      <c r="G83" s="402"/>
      <c r="H83" s="404"/>
      <c r="I83" s="404"/>
      <c r="J83" s="404"/>
      <c r="K83" s="403"/>
      <c r="L83" s="405"/>
      <c r="M83" s="406"/>
      <c r="N83" s="406"/>
      <c r="O83" s="407"/>
      <c r="P83" s="119"/>
      <c r="Q83" s="120"/>
      <c r="R83" s="120"/>
      <c r="S83" s="120"/>
      <c r="T83" s="120"/>
      <c r="U83" s="120"/>
      <c r="V83" s="121"/>
      <c r="W83" s="119"/>
      <c r="X83" s="120"/>
      <c r="Y83" s="120"/>
      <c r="Z83" s="120"/>
      <c r="AA83" s="120"/>
      <c r="AB83" s="120"/>
      <c r="AC83" s="121"/>
      <c r="AD83" s="119"/>
      <c r="AE83" s="120"/>
      <c r="AF83" s="120"/>
      <c r="AG83" s="120"/>
      <c r="AH83" s="120"/>
      <c r="AI83" s="120"/>
      <c r="AJ83" s="121"/>
      <c r="AK83" s="119"/>
      <c r="AL83" s="120"/>
      <c r="AM83" s="120"/>
      <c r="AN83" s="120"/>
      <c r="AO83" s="120"/>
      <c r="AP83" s="120"/>
      <c r="AQ83" s="121"/>
      <c r="AR83" s="119"/>
      <c r="AS83" s="120"/>
      <c r="AT83" s="121"/>
      <c r="AU83" s="430">
        <f t="shared" si="6"/>
        <v>0</v>
      </c>
      <c r="AV83" s="431"/>
      <c r="AW83" s="416">
        <f t="shared" si="8"/>
        <v>0</v>
      </c>
      <c r="AX83" s="417"/>
      <c r="AY83" s="391"/>
      <c r="AZ83" s="392"/>
      <c r="BA83" s="392"/>
      <c r="BB83" s="392"/>
      <c r="BC83" s="392"/>
      <c r="BD83" s="393"/>
    </row>
    <row r="84" spans="1:56" ht="39.950000000000003" customHeight="1">
      <c r="A84" s="66"/>
      <c r="B84" s="77">
        <f t="shared" si="4"/>
        <v>72</v>
      </c>
      <c r="C84" s="400"/>
      <c r="D84" s="401"/>
      <c r="E84" s="402"/>
      <c r="F84" s="403"/>
      <c r="G84" s="402"/>
      <c r="H84" s="404"/>
      <c r="I84" s="404"/>
      <c r="J84" s="404"/>
      <c r="K84" s="403"/>
      <c r="L84" s="405"/>
      <c r="M84" s="406"/>
      <c r="N84" s="406"/>
      <c r="O84" s="407"/>
      <c r="P84" s="119"/>
      <c r="Q84" s="120"/>
      <c r="R84" s="120"/>
      <c r="S84" s="120"/>
      <c r="T84" s="120"/>
      <c r="U84" s="120"/>
      <c r="V84" s="121"/>
      <c r="W84" s="119"/>
      <c r="X84" s="120"/>
      <c r="Y84" s="120"/>
      <c r="Z84" s="120"/>
      <c r="AA84" s="120"/>
      <c r="AB84" s="120"/>
      <c r="AC84" s="121"/>
      <c r="AD84" s="119"/>
      <c r="AE84" s="120"/>
      <c r="AF84" s="120"/>
      <c r="AG84" s="120"/>
      <c r="AH84" s="120"/>
      <c r="AI84" s="120"/>
      <c r="AJ84" s="121"/>
      <c r="AK84" s="119"/>
      <c r="AL84" s="120"/>
      <c r="AM84" s="120"/>
      <c r="AN84" s="120"/>
      <c r="AO84" s="120"/>
      <c r="AP84" s="120"/>
      <c r="AQ84" s="121"/>
      <c r="AR84" s="119"/>
      <c r="AS84" s="120"/>
      <c r="AT84" s="121"/>
      <c r="AU84" s="430">
        <f t="shared" si="6"/>
        <v>0</v>
      </c>
      <c r="AV84" s="431"/>
      <c r="AW84" s="416">
        <f t="shared" si="8"/>
        <v>0</v>
      </c>
      <c r="AX84" s="417"/>
      <c r="AY84" s="391"/>
      <c r="AZ84" s="392"/>
      <c r="BA84" s="392"/>
      <c r="BB84" s="392"/>
      <c r="BC84" s="392"/>
      <c r="BD84" s="393"/>
    </row>
    <row r="85" spans="1:56" ht="39.950000000000003" customHeight="1">
      <c r="A85" s="66"/>
      <c r="B85" s="77">
        <f t="shared" si="4"/>
        <v>73</v>
      </c>
      <c r="C85" s="400"/>
      <c r="D85" s="401"/>
      <c r="E85" s="402"/>
      <c r="F85" s="403"/>
      <c r="G85" s="402"/>
      <c r="H85" s="404"/>
      <c r="I85" s="404"/>
      <c r="J85" s="404"/>
      <c r="K85" s="403"/>
      <c r="L85" s="405"/>
      <c r="M85" s="406"/>
      <c r="N85" s="406"/>
      <c r="O85" s="407"/>
      <c r="P85" s="119"/>
      <c r="Q85" s="120"/>
      <c r="R85" s="120"/>
      <c r="S85" s="120"/>
      <c r="T85" s="120"/>
      <c r="U85" s="120"/>
      <c r="V85" s="121"/>
      <c r="W85" s="119"/>
      <c r="X85" s="120"/>
      <c r="Y85" s="120"/>
      <c r="Z85" s="120"/>
      <c r="AA85" s="120"/>
      <c r="AB85" s="120"/>
      <c r="AC85" s="121"/>
      <c r="AD85" s="119"/>
      <c r="AE85" s="120"/>
      <c r="AF85" s="120"/>
      <c r="AG85" s="120"/>
      <c r="AH85" s="120"/>
      <c r="AI85" s="120"/>
      <c r="AJ85" s="121"/>
      <c r="AK85" s="119"/>
      <c r="AL85" s="120"/>
      <c r="AM85" s="120"/>
      <c r="AN85" s="120"/>
      <c r="AO85" s="120"/>
      <c r="AP85" s="120"/>
      <c r="AQ85" s="121"/>
      <c r="AR85" s="119"/>
      <c r="AS85" s="120"/>
      <c r="AT85" s="121"/>
      <c r="AU85" s="430">
        <f t="shared" si="6"/>
        <v>0</v>
      </c>
      <c r="AV85" s="431"/>
      <c r="AW85" s="416">
        <f t="shared" si="8"/>
        <v>0</v>
      </c>
      <c r="AX85" s="417"/>
      <c r="AY85" s="391"/>
      <c r="AZ85" s="392"/>
      <c r="BA85" s="392"/>
      <c r="BB85" s="392"/>
      <c r="BC85" s="392"/>
      <c r="BD85" s="393"/>
    </row>
    <row r="86" spans="1:56" ht="39.950000000000003" customHeight="1">
      <c r="A86" s="66"/>
      <c r="B86" s="77">
        <f t="shared" si="4"/>
        <v>74</v>
      </c>
      <c r="C86" s="400"/>
      <c r="D86" s="401"/>
      <c r="E86" s="402"/>
      <c r="F86" s="403"/>
      <c r="G86" s="402"/>
      <c r="H86" s="404"/>
      <c r="I86" s="404"/>
      <c r="J86" s="404"/>
      <c r="K86" s="403"/>
      <c r="L86" s="405"/>
      <c r="M86" s="406"/>
      <c r="N86" s="406"/>
      <c r="O86" s="407"/>
      <c r="P86" s="119"/>
      <c r="Q86" s="120"/>
      <c r="R86" s="120"/>
      <c r="S86" s="120"/>
      <c r="T86" s="120"/>
      <c r="U86" s="120"/>
      <c r="V86" s="121"/>
      <c r="W86" s="119"/>
      <c r="X86" s="120"/>
      <c r="Y86" s="120"/>
      <c r="Z86" s="120"/>
      <c r="AA86" s="120"/>
      <c r="AB86" s="120"/>
      <c r="AC86" s="121"/>
      <c r="AD86" s="119"/>
      <c r="AE86" s="120"/>
      <c r="AF86" s="120"/>
      <c r="AG86" s="120"/>
      <c r="AH86" s="120"/>
      <c r="AI86" s="120"/>
      <c r="AJ86" s="121"/>
      <c r="AK86" s="119"/>
      <c r="AL86" s="120"/>
      <c r="AM86" s="120"/>
      <c r="AN86" s="120"/>
      <c r="AO86" s="120"/>
      <c r="AP86" s="120"/>
      <c r="AQ86" s="121"/>
      <c r="AR86" s="119"/>
      <c r="AS86" s="120"/>
      <c r="AT86" s="121"/>
      <c r="AU86" s="430">
        <f t="shared" si="6"/>
        <v>0</v>
      </c>
      <c r="AV86" s="431"/>
      <c r="AW86" s="416">
        <f t="shared" si="8"/>
        <v>0</v>
      </c>
      <c r="AX86" s="417"/>
      <c r="AY86" s="391"/>
      <c r="AZ86" s="392"/>
      <c r="BA86" s="392"/>
      <c r="BB86" s="392"/>
      <c r="BC86" s="392"/>
      <c r="BD86" s="393"/>
    </row>
    <row r="87" spans="1:56" ht="39.950000000000003" customHeight="1">
      <c r="A87" s="66"/>
      <c r="B87" s="77">
        <f t="shared" si="4"/>
        <v>75</v>
      </c>
      <c r="C87" s="400"/>
      <c r="D87" s="401"/>
      <c r="E87" s="402"/>
      <c r="F87" s="403"/>
      <c r="G87" s="402"/>
      <c r="H87" s="404"/>
      <c r="I87" s="404"/>
      <c r="J87" s="404"/>
      <c r="K87" s="403"/>
      <c r="L87" s="405"/>
      <c r="M87" s="406"/>
      <c r="N87" s="406"/>
      <c r="O87" s="407"/>
      <c r="P87" s="119"/>
      <c r="Q87" s="120"/>
      <c r="R87" s="120"/>
      <c r="S87" s="120"/>
      <c r="T87" s="120"/>
      <c r="U87" s="120"/>
      <c r="V87" s="121"/>
      <c r="W87" s="119"/>
      <c r="X87" s="120"/>
      <c r="Y87" s="120"/>
      <c r="Z87" s="120"/>
      <c r="AA87" s="120"/>
      <c r="AB87" s="120"/>
      <c r="AC87" s="121"/>
      <c r="AD87" s="119"/>
      <c r="AE87" s="120"/>
      <c r="AF87" s="120"/>
      <c r="AG87" s="120"/>
      <c r="AH87" s="120"/>
      <c r="AI87" s="120"/>
      <c r="AJ87" s="121"/>
      <c r="AK87" s="119"/>
      <c r="AL87" s="120"/>
      <c r="AM87" s="120"/>
      <c r="AN87" s="120"/>
      <c r="AO87" s="120"/>
      <c r="AP87" s="120"/>
      <c r="AQ87" s="121"/>
      <c r="AR87" s="119"/>
      <c r="AS87" s="120"/>
      <c r="AT87" s="121"/>
      <c r="AU87" s="430">
        <f t="shared" si="6"/>
        <v>0</v>
      </c>
      <c r="AV87" s="431"/>
      <c r="AW87" s="416">
        <f t="shared" si="8"/>
        <v>0</v>
      </c>
      <c r="AX87" s="417"/>
      <c r="AY87" s="391"/>
      <c r="AZ87" s="392"/>
      <c r="BA87" s="392"/>
      <c r="BB87" s="392"/>
      <c r="BC87" s="392"/>
      <c r="BD87" s="393"/>
    </row>
    <row r="88" spans="1:56" ht="39.950000000000003" customHeight="1">
      <c r="A88" s="66"/>
      <c r="B88" s="77">
        <f t="shared" si="4"/>
        <v>76</v>
      </c>
      <c r="C88" s="400"/>
      <c r="D88" s="401"/>
      <c r="E88" s="402"/>
      <c r="F88" s="403"/>
      <c r="G88" s="402"/>
      <c r="H88" s="404"/>
      <c r="I88" s="404"/>
      <c r="J88" s="404"/>
      <c r="K88" s="403"/>
      <c r="L88" s="405"/>
      <c r="M88" s="406"/>
      <c r="N88" s="406"/>
      <c r="O88" s="407"/>
      <c r="P88" s="119"/>
      <c r="Q88" s="120"/>
      <c r="R88" s="120"/>
      <c r="S88" s="120"/>
      <c r="T88" s="120"/>
      <c r="U88" s="120"/>
      <c r="V88" s="121"/>
      <c r="W88" s="119"/>
      <c r="X88" s="120"/>
      <c r="Y88" s="120"/>
      <c r="Z88" s="120"/>
      <c r="AA88" s="120"/>
      <c r="AB88" s="120"/>
      <c r="AC88" s="121"/>
      <c r="AD88" s="119"/>
      <c r="AE88" s="120"/>
      <c r="AF88" s="120"/>
      <c r="AG88" s="120"/>
      <c r="AH88" s="120"/>
      <c r="AI88" s="120"/>
      <c r="AJ88" s="121"/>
      <c r="AK88" s="119"/>
      <c r="AL88" s="120"/>
      <c r="AM88" s="120"/>
      <c r="AN88" s="120"/>
      <c r="AO88" s="120"/>
      <c r="AP88" s="120"/>
      <c r="AQ88" s="121"/>
      <c r="AR88" s="119"/>
      <c r="AS88" s="120"/>
      <c r="AT88" s="121"/>
      <c r="AU88" s="430">
        <f t="shared" si="6"/>
        <v>0</v>
      </c>
      <c r="AV88" s="431"/>
      <c r="AW88" s="416">
        <f t="shared" si="8"/>
        <v>0</v>
      </c>
      <c r="AX88" s="417"/>
      <c r="AY88" s="391"/>
      <c r="AZ88" s="392"/>
      <c r="BA88" s="392"/>
      <c r="BB88" s="392"/>
      <c r="BC88" s="392"/>
      <c r="BD88" s="393"/>
    </row>
    <row r="89" spans="1:56" ht="39.950000000000003" customHeight="1">
      <c r="A89" s="66"/>
      <c r="B89" s="77">
        <f t="shared" si="4"/>
        <v>77</v>
      </c>
      <c r="C89" s="400"/>
      <c r="D89" s="401"/>
      <c r="E89" s="402"/>
      <c r="F89" s="403"/>
      <c r="G89" s="402"/>
      <c r="H89" s="404"/>
      <c r="I89" s="404"/>
      <c r="J89" s="404"/>
      <c r="K89" s="403"/>
      <c r="L89" s="405"/>
      <c r="M89" s="406"/>
      <c r="N89" s="406"/>
      <c r="O89" s="407"/>
      <c r="P89" s="119"/>
      <c r="Q89" s="120"/>
      <c r="R89" s="120"/>
      <c r="S89" s="120"/>
      <c r="T89" s="120"/>
      <c r="U89" s="120"/>
      <c r="V89" s="121"/>
      <c r="W89" s="119"/>
      <c r="X89" s="120"/>
      <c r="Y89" s="120"/>
      <c r="Z89" s="120"/>
      <c r="AA89" s="120"/>
      <c r="AB89" s="120"/>
      <c r="AC89" s="121"/>
      <c r="AD89" s="119"/>
      <c r="AE89" s="120"/>
      <c r="AF89" s="120"/>
      <c r="AG89" s="120"/>
      <c r="AH89" s="120"/>
      <c r="AI89" s="120"/>
      <c r="AJ89" s="121"/>
      <c r="AK89" s="119"/>
      <c r="AL89" s="120"/>
      <c r="AM89" s="120"/>
      <c r="AN89" s="120"/>
      <c r="AO89" s="120"/>
      <c r="AP89" s="120"/>
      <c r="AQ89" s="121"/>
      <c r="AR89" s="119"/>
      <c r="AS89" s="120"/>
      <c r="AT89" s="121"/>
      <c r="AU89" s="430">
        <f t="shared" si="6"/>
        <v>0</v>
      </c>
      <c r="AV89" s="431"/>
      <c r="AW89" s="416">
        <f t="shared" si="8"/>
        <v>0</v>
      </c>
      <c r="AX89" s="417"/>
      <c r="AY89" s="391"/>
      <c r="AZ89" s="392"/>
      <c r="BA89" s="392"/>
      <c r="BB89" s="392"/>
      <c r="BC89" s="392"/>
      <c r="BD89" s="393"/>
    </row>
    <row r="90" spans="1:56" ht="39.950000000000003" customHeight="1">
      <c r="A90" s="66"/>
      <c r="B90" s="77">
        <f t="shared" si="4"/>
        <v>78</v>
      </c>
      <c r="C90" s="400"/>
      <c r="D90" s="401"/>
      <c r="E90" s="402"/>
      <c r="F90" s="403"/>
      <c r="G90" s="402"/>
      <c r="H90" s="404"/>
      <c r="I90" s="404"/>
      <c r="J90" s="404"/>
      <c r="K90" s="403"/>
      <c r="L90" s="405"/>
      <c r="M90" s="406"/>
      <c r="N90" s="406"/>
      <c r="O90" s="407"/>
      <c r="P90" s="119"/>
      <c r="Q90" s="120"/>
      <c r="R90" s="120"/>
      <c r="S90" s="120"/>
      <c r="T90" s="120"/>
      <c r="U90" s="120"/>
      <c r="V90" s="121"/>
      <c r="W90" s="119"/>
      <c r="X90" s="120"/>
      <c r="Y90" s="120"/>
      <c r="Z90" s="120"/>
      <c r="AA90" s="120"/>
      <c r="AB90" s="120"/>
      <c r="AC90" s="121"/>
      <c r="AD90" s="119"/>
      <c r="AE90" s="120"/>
      <c r="AF90" s="120"/>
      <c r="AG90" s="120"/>
      <c r="AH90" s="120"/>
      <c r="AI90" s="120"/>
      <c r="AJ90" s="121"/>
      <c r="AK90" s="119"/>
      <c r="AL90" s="120"/>
      <c r="AM90" s="120"/>
      <c r="AN90" s="120"/>
      <c r="AO90" s="120"/>
      <c r="AP90" s="120"/>
      <c r="AQ90" s="121"/>
      <c r="AR90" s="119"/>
      <c r="AS90" s="120"/>
      <c r="AT90" s="121"/>
      <c r="AU90" s="430">
        <f t="shared" si="6"/>
        <v>0</v>
      </c>
      <c r="AV90" s="431"/>
      <c r="AW90" s="416">
        <f t="shared" si="8"/>
        <v>0</v>
      </c>
      <c r="AX90" s="417"/>
      <c r="AY90" s="391"/>
      <c r="AZ90" s="392"/>
      <c r="BA90" s="392"/>
      <c r="BB90" s="392"/>
      <c r="BC90" s="392"/>
      <c r="BD90" s="393"/>
    </row>
    <row r="91" spans="1:56" ht="39.950000000000003" customHeight="1">
      <c r="A91" s="66"/>
      <c r="B91" s="77">
        <f t="shared" si="4"/>
        <v>79</v>
      </c>
      <c r="C91" s="400"/>
      <c r="D91" s="401"/>
      <c r="E91" s="402"/>
      <c r="F91" s="403"/>
      <c r="G91" s="402"/>
      <c r="H91" s="404"/>
      <c r="I91" s="404"/>
      <c r="J91" s="404"/>
      <c r="K91" s="403"/>
      <c r="L91" s="405"/>
      <c r="M91" s="406"/>
      <c r="N91" s="406"/>
      <c r="O91" s="407"/>
      <c r="P91" s="119"/>
      <c r="Q91" s="120"/>
      <c r="R91" s="120"/>
      <c r="S91" s="120"/>
      <c r="T91" s="120"/>
      <c r="U91" s="120"/>
      <c r="V91" s="121"/>
      <c r="W91" s="119"/>
      <c r="X91" s="120"/>
      <c r="Y91" s="120"/>
      <c r="Z91" s="120"/>
      <c r="AA91" s="120"/>
      <c r="AB91" s="120"/>
      <c r="AC91" s="121"/>
      <c r="AD91" s="119"/>
      <c r="AE91" s="120"/>
      <c r="AF91" s="120"/>
      <c r="AG91" s="120"/>
      <c r="AH91" s="120"/>
      <c r="AI91" s="120"/>
      <c r="AJ91" s="121"/>
      <c r="AK91" s="119"/>
      <c r="AL91" s="120"/>
      <c r="AM91" s="120"/>
      <c r="AN91" s="120"/>
      <c r="AO91" s="120"/>
      <c r="AP91" s="120"/>
      <c r="AQ91" s="121"/>
      <c r="AR91" s="119"/>
      <c r="AS91" s="120"/>
      <c r="AT91" s="121"/>
      <c r="AU91" s="430">
        <f t="shared" si="6"/>
        <v>0</v>
      </c>
      <c r="AV91" s="431"/>
      <c r="AW91" s="416">
        <f t="shared" si="8"/>
        <v>0</v>
      </c>
      <c r="AX91" s="417"/>
      <c r="AY91" s="391"/>
      <c r="AZ91" s="392"/>
      <c r="BA91" s="392"/>
      <c r="BB91" s="392"/>
      <c r="BC91" s="392"/>
      <c r="BD91" s="393"/>
    </row>
    <row r="92" spans="1:56" ht="39.950000000000003" customHeight="1">
      <c r="A92" s="66"/>
      <c r="B92" s="77">
        <f t="shared" si="4"/>
        <v>80</v>
      </c>
      <c r="C92" s="400"/>
      <c r="D92" s="401"/>
      <c r="E92" s="402"/>
      <c r="F92" s="403"/>
      <c r="G92" s="402"/>
      <c r="H92" s="404"/>
      <c r="I92" s="404"/>
      <c r="J92" s="404"/>
      <c r="K92" s="403"/>
      <c r="L92" s="405"/>
      <c r="M92" s="406"/>
      <c r="N92" s="406"/>
      <c r="O92" s="407"/>
      <c r="P92" s="119"/>
      <c r="Q92" s="120"/>
      <c r="R92" s="120"/>
      <c r="S92" s="120"/>
      <c r="T92" s="120"/>
      <c r="U92" s="120"/>
      <c r="V92" s="121"/>
      <c r="W92" s="119"/>
      <c r="X92" s="120"/>
      <c r="Y92" s="120"/>
      <c r="Z92" s="120"/>
      <c r="AA92" s="120"/>
      <c r="AB92" s="120"/>
      <c r="AC92" s="121"/>
      <c r="AD92" s="119"/>
      <c r="AE92" s="120"/>
      <c r="AF92" s="120"/>
      <c r="AG92" s="120"/>
      <c r="AH92" s="120"/>
      <c r="AI92" s="120"/>
      <c r="AJ92" s="121"/>
      <c r="AK92" s="119"/>
      <c r="AL92" s="120"/>
      <c r="AM92" s="120"/>
      <c r="AN92" s="120"/>
      <c r="AO92" s="120"/>
      <c r="AP92" s="120"/>
      <c r="AQ92" s="121"/>
      <c r="AR92" s="119"/>
      <c r="AS92" s="120"/>
      <c r="AT92" s="121"/>
      <c r="AU92" s="430">
        <f t="shared" si="6"/>
        <v>0</v>
      </c>
      <c r="AV92" s="431"/>
      <c r="AW92" s="416">
        <f t="shared" si="8"/>
        <v>0</v>
      </c>
      <c r="AX92" s="417"/>
      <c r="AY92" s="391"/>
      <c r="AZ92" s="392"/>
      <c r="BA92" s="392"/>
      <c r="BB92" s="392"/>
      <c r="BC92" s="392"/>
      <c r="BD92" s="393"/>
    </row>
    <row r="93" spans="1:56" ht="39.950000000000003" customHeight="1">
      <c r="A93" s="66"/>
      <c r="B93" s="77">
        <f t="shared" si="4"/>
        <v>81</v>
      </c>
      <c r="C93" s="400"/>
      <c r="D93" s="401"/>
      <c r="E93" s="402"/>
      <c r="F93" s="403"/>
      <c r="G93" s="402"/>
      <c r="H93" s="404"/>
      <c r="I93" s="404"/>
      <c r="J93" s="404"/>
      <c r="K93" s="403"/>
      <c r="L93" s="405"/>
      <c r="M93" s="406"/>
      <c r="N93" s="406"/>
      <c r="O93" s="407"/>
      <c r="P93" s="119"/>
      <c r="Q93" s="120"/>
      <c r="R93" s="120"/>
      <c r="S93" s="120"/>
      <c r="T93" s="120"/>
      <c r="U93" s="120"/>
      <c r="V93" s="121"/>
      <c r="W93" s="119"/>
      <c r="X93" s="120"/>
      <c r="Y93" s="120"/>
      <c r="Z93" s="120"/>
      <c r="AA93" s="120"/>
      <c r="AB93" s="120"/>
      <c r="AC93" s="121"/>
      <c r="AD93" s="119"/>
      <c r="AE93" s="120"/>
      <c r="AF93" s="120"/>
      <c r="AG93" s="120"/>
      <c r="AH93" s="120"/>
      <c r="AI93" s="120"/>
      <c r="AJ93" s="121"/>
      <c r="AK93" s="119"/>
      <c r="AL93" s="120"/>
      <c r="AM93" s="120"/>
      <c r="AN93" s="120"/>
      <c r="AO93" s="120"/>
      <c r="AP93" s="120"/>
      <c r="AQ93" s="121"/>
      <c r="AR93" s="119"/>
      <c r="AS93" s="120"/>
      <c r="AT93" s="121"/>
      <c r="AU93" s="430">
        <f t="shared" si="6"/>
        <v>0</v>
      </c>
      <c r="AV93" s="431"/>
      <c r="AW93" s="416">
        <f t="shared" si="8"/>
        <v>0</v>
      </c>
      <c r="AX93" s="417"/>
      <c r="AY93" s="391"/>
      <c r="AZ93" s="392"/>
      <c r="BA93" s="392"/>
      <c r="BB93" s="392"/>
      <c r="BC93" s="392"/>
      <c r="BD93" s="393"/>
    </row>
    <row r="94" spans="1:56" ht="39.950000000000003" customHeight="1">
      <c r="A94" s="66"/>
      <c r="B94" s="77">
        <f t="shared" ref="B94:B112" si="9">B93+1</f>
        <v>82</v>
      </c>
      <c r="C94" s="400"/>
      <c r="D94" s="401"/>
      <c r="E94" s="402"/>
      <c r="F94" s="403"/>
      <c r="G94" s="402"/>
      <c r="H94" s="404"/>
      <c r="I94" s="404"/>
      <c r="J94" s="404"/>
      <c r="K94" s="403"/>
      <c r="L94" s="405"/>
      <c r="M94" s="406"/>
      <c r="N94" s="406"/>
      <c r="O94" s="407"/>
      <c r="P94" s="119"/>
      <c r="Q94" s="120"/>
      <c r="R94" s="120"/>
      <c r="S94" s="120"/>
      <c r="T94" s="120"/>
      <c r="U94" s="120"/>
      <c r="V94" s="121"/>
      <c r="W94" s="119"/>
      <c r="X94" s="120"/>
      <c r="Y94" s="120"/>
      <c r="Z94" s="120"/>
      <c r="AA94" s="120"/>
      <c r="AB94" s="120"/>
      <c r="AC94" s="121"/>
      <c r="AD94" s="119"/>
      <c r="AE94" s="120"/>
      <c r="AF94" s="120"/>
      <c r="AG94" s="120"/>
      <c r="AH94" s="120"/>
      <c r="AI94" s="120"/>
      <c r="AJ94" s="121"/>
      <c r="AK94" s="119"/>
      <c r="AL94" s="120"/>
      <c r="AM94" s="120"/>
      <c r="AN94" s="120"/>
      <c r="AO94" s="120"/>
      <c r="AP94" s="120"/>
      <c r="AQ94" s="121"/>
      <c r="AR94" s="119"/>
      <c r="AS94" s="120"/>
      <c r="AT94" s="121"/>
      <c r="AU94" s="430">
        <f t="shared" si="6"/>
        <v>0</v>
      </c>
      <c r="AV94" s="431"/>
      <c r="AW94" s="416">
        <f t="shared" si="8"/>
        <v>0</v>
      </c>
      <c r="AX94" s="417"/>
      <c r="AY94" s="391"/>
      <c r="AZ94" s="392"/>
      <c r="BA94" s="392"/>
      <c r="BB94" s="392"/>
      <c r="BC94" s="392"/>
      <c r="BD94" s="393"/>
    </row>
    <row r="95" spans="1:56" ht="39.950000000000003" customHeight="1">
      <c r="A95" s="66"/>
      <c r="B95" s="77">
        <f t="shared" si="9"/>
        <v>83</v>
      </c>
      <c r="C95" s="400"/>
      <c r="D95" s="401"/>
      <c r="E95" s="402"/>
      <c r="F95" s="403"/>
      <c r="G95" s="402"/>
      <c r="H95" s="404"/>
      <c r="I95" s="404"/>
      <c r="J95" s="404"/>
      <c r="K95" s="403"/>
      <c r="L95" s="405"/>
      <c r="M95" s="406"/>
      <c r="N95" s="406"/>
      <c r="O95" s="407"/>
      <c r="P95" s="119"/>
      <c r="Q95" s="120"/>
      <c r="R95" s="120"/>
      <c r="S95" s="120"/>
      <c r="T95" s="120"/>
      <c r="U95" s="120"/>
      <c r="V95" s="121"/>
      <c r="W95" s="119"/>
      <c r="X95" s="120"/>
      <c r="Y95" s="120"/>
      <c r="Z95" s="120"/>
      <c r="AA95" s="120"/>
      <c r="AB95" s="120"/>
      <c r="AC95" s="121"/>
      <c r="AD95" s="119"/>
      <c r="AE95" s="120"/>
      <c r="AF95" s="120"/>
      <c r="AG95" s="120"/>
      <c r="AH95" s="120"/>
      <c r="AI95" s="120"/>
      <c r="AJ95" s="121"/>
      <c r="AK95" s="119"/>
      <c r="AL95" s="120"/>
      <c r="AM95" s="120"/>
      <c r="AN95" s="120"/>
      <c r="AO95" s="120"/>
      <c r="AP95" s="120"/>
      <c r="AQ95" s="121"/>
      <c r="AR95" s="119"/>
      <c r="AS95" s="120"/>
      <c r="AT95" s="121"/>
      <c r="AU95" s="430">
        <f t="shared" ref="AU95:AU111" si="10">IF($AZ$3="４週",SUM(P95:AQ95),IF($AZ$3="暦月",SUM(P95:AT95),""))</f>
        <v>0</v>
      </c>
      <c r="AV95" s="431"/>
      <c r="AW95" s="416">
        <f t="shared" si="8"/>
        <v>0</v>
      </c>
      <c r="AX95" s="417"/>
      <c r="AY95" s="391"/>
      <c r="AZ95" s="392"/>
      <c r="BA95" s="392"/>
      <c r="BB95" s="392"/>
      <c r="BC95" s="392"/>
      <c r="BD95" s="393"/>
    </row>
    <row r="96" spans="1:56" ht="39.950000000000003" customHeight="1">
      <c r="A96" s="66"/>
      <c r="B96" s="77">
        <f t="shared" si="9"/>
        <v>84</v>
      </c>
      <c r="C96" s="400"/>
      <c r="D96" s="401"/>
      <c r="E96" s="402"/>
      <c r="F96" s="403"/>
      <c r="G96" s="402"/>
      <c r="H96" s="404"/>
      <c r="I96" s="404"/>
      <c r="J96" s="404"/>
      <c r="K96" s="403"/>
      <c r="L96" s="405"/>
      <c r="M96" s="406"/>
      <c r="N96" s="406"/>
      <c r="O96" s="407"/>
      <c r="P96" s="125"/>
      <c r="Q96" s="126"/>
      <c r="R96" s="126"/>
      <c r="S96" s="126"/>
      <c r="T96" s="126"/>
      <c r="U96" s="126"/>
      <c r="V96" s="127"/>
      <c r="W96" s="125"/>
      <c r="X96" s="126"/>
      <c r="Y96" s="126"/>
      <c r="Z96" s="126"/>
      <c r="AA96" s="126"/>
      <c r="AB96" s="126"/>
      <c r="AC96" s="127"/>
      <c r="AD96" s="125"/>
      <c r="AE96" s="126"/>
      <c r="AF96" s="126"/>
      <c r="AG96" s="126"/>
      <c r="AH96" s="126"/>
      <c r="AI96" s="126"/>
      <c r="AJ96" s="127"/>
      <c r="AK96" s="125"/>
      <c r="AL96" s="126"/>
      <c r="AM96" s="126"/>
      <c r="AN96" s="126"/>
      <c r="AO96" s="126"/>
      <c r="AP96" s="126"/>
      <c r="AQ96" s="127"/>
      <c r="AR96" s="125"/>
      <c r="AS96" s="126"/>
      <c r="AT96" s="127"/>
      <c r="AU96" s="430">
        <f t="shared" si="10"/>
        <v>0</v>
      </c>
      <c r="AV96" s="431"/>
      <c r="AW96" s="416">
        <f t="shared" si="8"/>
        <v>0</v>
      </c>
      <c r="AX96" s="417"/>
      <c r="AY96" s="391"/>
      <c r="AZ96" s="392"/>
      <c r="BA96" s="392"/>
      <c r="BB96" s="392"/>
      <c r="BC96" s="392"/>
      <c r="BD96" s="393"/>
    </row>
    <row r="97" spans="1:56" ht="39.950000000000003" customHeight="1">
      <c r="A97" s="66"/>
      <c r="B97" s="77">
        <f t="shared" si="9"/>
        <v>85</v>
      </c>
      <c r="C97" s="400"/>
      <c r="D97" s="401"/>
      <c r="E97" s="402"/>
      <c r="F97" s="403"/>
      <c r="G97" s="402"/>
      <c r="H97" s="404"/>
      <c r="I97" s="404"/>
      <c r="J97" s="404"/>
      <c r="K97" s="403"/>
      <c r="L97" s="405"/>
      <c r="M97" s="406"/>
      <c r="N97" s="406"/>
      <c r="O97" s="407"/>
      <c r="P97" s="119"/>
      <c r="Q97" s="120"/>
      <c r="R97" s="120"/>
      <c r="S97" s="120"/>
      <c r="T97" s="120"/>
      <c r="U97" s="120"/>
      <c r="V97" s="121"/>
      <c r="W97" s="119"/>
      <c r="X97" s="120"/>
      <c r="Y97" s="120"/>
      <c r="Z97" s="120"/>
      <c r="AA97" s="120"/>
      <c r="AB97" s="120"/>
      <c r="AC97" s="121"/>
      <c r="AD97" s="119"/>
      <c r="AE97" s="120"/>
      <c r="AF97" s="120"/>
      <c r="AG97" s="120"/>
      <c r="AH97" s="120"/>
      <c r="AI97" s="120"/>
      <c r="AJ97" s="121"/>
      <c r="AK97" s="119"/>
      <c r="AL97" s="120"/>
      <c r="AM97" s="120"/>
      <c r="AN97" s="120"/>
      <c r="AO97" s="120"/>
      <c r="AP97" s="120"/>
      <c r="AQ97" s="121"/>
      <c r="AR97" s="119"/>
      <c r="AS97" s="120"/>
      <c r="AT97" s="121"/>
      <c r="AU97" s="430">
        <f t="shared" si="10"/>
        <v>0</v>
      </c>
      <c r="AV97" s="431"/>
      <c r="AW97" s="416">
        <f t="shared" si="8"/>
        <v>0</v>
      </c>
      <c r="AX97" s="417"/>
      <c r="AY97" s="391"/>
      <c r="AZ97" s="392"/>
      <c r="BA97" s="392"/>
      <c r="BB97" s="392"/>
      <c r="BC97" s="392"/>
      <c r="BD97" s="393"/>
    </row>
    <row r="98" spans="1:56" ht="39.950000000000003" customHeight="1">
      <c r="A98" s="66"/>
      <c r="B98" s="77">
        <f t="shared" si="9"/>
        <v>86</v>
      </c>
      <c r="C98" s="400"/>
      <c r="D98" s="401"/>
      <c r="E98" s="402"/>
      <c r="F98" s="403"/>
      <c r="G98" s="402"/>
      <c r="H98" s="404"/>
      <c r="I98" s="404"/>
      <c r="J98" s="404"/>
      <c r="K98" s="403"/>
      <c r="L98" s="405"/>
      <c r="M98" s="406"/>
      <c r="N98" s="406"/>
      <c r="O98" s="407"/>
      <c r="P98" s="119"/>
      <c r="Q98" s="120"/>
      <c r="R98" s="120"/>
      <c r="S98" s="120"/>
      <c r="T98" s="120"/>
      <c r="U98" s="120"/>
      <c r="V98" s="121"/>
      <c r="W98" s="119"/>
      <c r="X98" s="120"/>
      <c r="Y98" s="120"/>
      <c r="Z98" s="120"/>
      <c r="AA98" s="120"/>
      <c r="AB98" s="120"/>
      <c r="AC98" s="121"/>
      <c r="AD98" s="119"/>
      <c r="AE98" s="120"/>
      <c r="AF98" s="120"/>
      <c r="AG98" s="120"/>
      <c r="AH98" s="120"/>
      <c r="AI98" s="120"/>
      <c r="AJ98" s="121"/>
      <c r="AK98" s="119"/>
      <c r="AL98" s="120"/>
      <c r="AM98" s="120"/>
      <c r="AN98" s="120"/>
      <c r="AO98" s="120"/>
      <c r="AP98" s="120"/>
      <c r="AQ98" s="121"/>
      <c r="AR98" s="119"/>
      <c r="AS98" s="120"/>
      <c r="AT98" s="121"/>
      <c r="AU98" s="430">
        <f t="shared" si="10"/>
        <v>0</v>
      </c>
      <c r="AV98" s="431"/>
      <c r="AW98" s="416">
        <f t="shared" si="8"/>
        <v>0</v>
      </c>
      <c r="AX98" s="417"/>
      <c r="AY98" s="391"/>
      <c r="AZ98" s="392"/>
      <c r="BA98" s="392"/>
      <c r="BB98" s="392"/>
      <c r="BC98" s="392"/>
      <c r="BD98" s="393"/>
    </row>
    <row r="99" spans="1:56" ht="39.950000000000003" customHeight="1">
      <c r="A99" s="66"/>
      <c r="B99" s="77">
        <f t="shared" si="9"/>
        <v>87</v>
      </c>
      <c r="C99" s="400"/>
      <c r="D99" s="401"/>
      <c r="E99" s="402"/>
      <c r="F99" s="403"/>
      <c r="G99" s="402"/>
      <c r="H99" s="404"/>
      <c r="I99" s="404"/>
      <c r="J99" s="404"/>
      <c r="K99" s="403"/>
      <c r="L99" s="405"/>
      <c r="M99" s="406"/>
      <c r="N99" s="406"/>
      <c r="O99" s="407"/>
      <c r="P99" s="119"/>
      <c r="Q99" s="120"/>
      <c r="R99" s="120"/>
      <c r="S99" s="120"/>
      <c r="T99" s="120"/>
      <c r="U99" s="120"/>
      <c r="V99" s="121"/>
      <c r="W99" s="119"/>
      <c r="X99" s="120"/>
      <c r="Y99" s="120"/>
      <c r="Z99" s="120"/>
      <c r="AA99" s="120"/>
      <c r="AB99" s="120"/>
      <c r="AC99" s="121"/>
      <c r="AD99" s="119"/>
      <c r="AE99" s="120"/>
      <c r="AF99" s="120"/>
      <c r="AG99" s="120"/>
      <c r="AH99" s="120"/>
      <c r="AI99" s="120"/>
      <c r="AJ99" s="121"/>
      <c r="AK99" s="119"/>
      <c r="AL99" s="120"/>
      <c r="AM99" s="120"/>
      <c r="AN99" s="120"/>
      <c r="AO99" s="120"/>
      <c r="AP99" s="120"/>
      <c r="AQ99" s="121"/>
      <c r="AR99" s="119"/>
      <c r="AS99" s="120"/>
      <c r="AT99" s="121"/>
      <c r="AU99" s="430">
        <f t="shared" si="10"/>
        <v>0</v>
      </c>
      <c r="AV99" s="431"/>
      <c r="AW99" s="416">
        <f t="shared" si="8"/>
        <v>0</v>
      </c>
      <c r="AX99" s="417"/>
      <c r="AY99" s="391"/>
      <c r="AZ99" s="392"/>
      <c r="BA99" s="392"/>
      <c r="BB99" s="392"/>
      <c r="BC99" s="392"/>
      <c r="BD99" s="393"/>
    </row>
    <row r="100" spans="1:56" ht="39.950000000000003" customHeight="1">
      <c r="A100" s="66"/>
      <c r="B100" s="77">
        <f t="shared" si="9"/>
        <v>88</v>
      </c>
      <c r="C100" s="400"/>
      <c r="D100" s="401"/>
      <c r="E100" s="402"/>
      <c r="F100" s="403"/>
      <c r="G100" s="402"/>
      <c r="H100" s="404"/>
      <c r="I100" s="404"/>
      <c r="J100" s="404"/>
      <c r="K100" s="403"/>
      <c r="L100" s="405"/>
      <c r="M100" s="406"/>
      <c r="N100" s="406"/>
      <c r="O100" s="407"/>
      <c r="P100" s="119"/>
      <c r="Q100" s="120"/>
      <c r="R100" s="120"/>
      <c r="S100" s="120"/>
      <c r="T100" s="120"/>
      <c r="U100" s="120"/>
      <c r="V100" s="121"/>
      <c r="W100" s="119"/>
      <c r="X100" s="120"/>
      <c r="Y100" s="120"/>
      <c r="Z100" s="120"/>
      <c r="AA100" s="120"/>
      <c r="AB100" s="120"/>
      <c r="AC100" s="121"/>
      <c r="AD100" s="119"/>
      <c r="AE100" s="120"/>
      <c r="AF100" s="120"/>
      <c r="AG100" s="120"/>
      <c r="AH100" s="120"/>
      <c r="AI100" s="120"/>
      <c r="AJ100" s="121"/>
      <c r="AK100" s="119"/>
      <c r="AL100" s="120"/>
      <c r="AM100" s="120"/>
      <c r="AN100" s="120"/>
      <c r="AO100" s="120"/>
      <c r="AP100" s="120"/>
      <c r="AQ100" s="121"/>
      <c r="AR100" s="119"/>
      <c r="AS100" s="120"/>
      <c r="AT100" s="121"/>
      <c r="AU100" s="430">
        <f t="shared" si="10"/>
        <v>0</v>
      </c>
      <c r="AV100" s="431"/>
      <c r="AW100" s="416">
        <f t="shared" si="8"/>
        <v>0</v>
      </c>
      <c r="AX100" s="417"/>
      <c r="AY100" s="391"/>
      <c r="AZ100" s="392"/>
      <c r="BA100" s="392"/>
      <c r="BB100" s="392"/>
      <c r="BC100" s="392"/>
      <c r="BD100" s="393"/>
    </row>
    <row r="101" spans="1:56" ht="39.950000000000003" customHeight="1">
      <c r="A101" s="66"/>
      <c r="B101" s="77">
        <f t="shared" si="9"/>
        <v>89</v>
      </c>
      <c r="C101" s="400"/>
      <c r="D101" s="401"/>
      <c r="E101" s="402"/>
      <c r="F101" s="403"/>
      <c r="G101" s="402"/>
      <c r="H101" s="404"/>
      <c r="I101" s="404"/>
      <c r="J101" s="404"/>
      <c r="K101" s="403"/>
      <c r="L101" s="405"/>
      <c r="M101" s="406"/>
      <c r="N101" s="406"/>
      <c r="O101" s="407"/>
      <c r="P101" s="119"/>
      <c r="Q101" s="120"/>
      <c r="R101" s="120"/>
      <c r="S101" s="120"/>
      <c r="T101" s="120"/>
      <c r="U101" s="120"/>
      <c r="V101" s="121"/>
      <c r="W101" s="119"/>
      <c r="X101" s="120"/>
      <c r="Y101" s="120"/>
      <c r="Z101" s="120"/>
      <c r="AA101" s="120"/>
      <c r="AB101" s="120"/>
      <c r="AC101" s="121"/>
      <c r="AD101" s="119"/>
      <c r="AE101" s="120"/>
      <c r="AF101" s="120"/>
      <c r="AG101" s="120"/>
      <c r="AH101" s="120"/>
      <c r="AI101" s="120"/>
      <c r="AJ101" s="121"/>
      <c r="AK101" s="119"/>
      <c r="AL101" s="120"/>
      <c r="AM101" s="120"/>
      <c r="AN101" s="120"/>
      <c r="AO101" s="120"/>
      <c r="AP101" s="120"/>
      <c r="AQ101" s="121"/>
      <c r="AR101" s="119"/>
      <c r="AS101" s="120"/>
      <c r="AT101" s="121"/>
      <c r="AU101" s="430">
        <f t="shared" si="10"/>
        <v>0</v>
      </c>
      <c r="AV101" s="431"/>
      <c r="AW101" s="416">
        <f t="shared" si="8"/>
        <v>0</v>
      </c>
      <c r="AX101" s="417"/>
      <c r="AY101" s="391"/>
      <c r="AZ101" s="392"/>
      <c r="BA101" s="392"/>
      <c r="BB101" s="392"/>
      <c r="BC101" s="392"/>
      <c r="BD101" s="393"/>
    </row>
    <row r="102" spans="1:56" ht="39.950000000000003" customHeight="1">
      <c r="A102" s="66"/>
      <c r="B102" s="77">
        <f t="shared" si="9"/>
        <v>90</v>
      </c>
      <c r="C102" s="400"/>
      <c r="D102" s="401"/>
      <c r="E102" s="402"/>
      <c r="F102" s="403"/>
      <c r="G102" s="402"/>
      <c r="H102" s="404"/>
      <c r="I102" s="404"/>
      <c r="J102" s="404"/>
      <c r="K102" s="403"/>
      <c r="L102" s="405"/>
      <c r="M102" s="406"/>
      <c r="N102" s="406"/>
      <c r="O102" s="407"/>
      <c r="P102" s="119"/>
      <c r="Q102" s="120"/>
      <c r="R102" s="120"/>
      <c r="S102" s="120"/>
      <c r="T102" s="120"/>
      <c r="U102" s="120"/>
      <c r="V102" s="121"/>
      <c r="W102" s="119"/>
      <c r="X102" s="120"/>
      <c r="Y102" s="120"/>
      <c r="Z102" s="120"/>
      <c r="AA102" s="120"/>
      <c r="AB102" s="120"/>
      <c r="AC102" s="121"/>
      <c r="AD102" s="119"/>
      <c r="AE102" s="120"/>
      <c r="AF102" s="120"/>
      <c r="AG102" s="120"/>
      <c r="AH102" s="120"/>
      <c r="AI102" s="120"/>
      <c r="AJ102" s="121"/>
      <c r="AK102" s="119"/>
      <c r="AL102" s="120"/>
      <c r="AM102" s="120"/>
      <c r="AN102" s="120"/>
      <c r="AO102" s="120"/>
      <c r="AP102" s="120"/>
      <c r="AQ102" s="121"/>
      <c r="AR102" s="119"/>
      <c r="AS102" s="120"/>
      <c r="AT102" s="121"/>
      <c r="AU102" s="430">
        <f t="shared" si="10"/>
        <v>0</v>
      </c>
      <c r="AV102" s="431"/>
      <c r="AW102" s="416">
        <f t="shared" si="8"/>
        <v>0</v>
      </c>
      <c r="AX102" s="417"/>
      <c r="AY102" s="391"/>
      <c r="AZ102" s="392"/>
      <c r="BA102" s="392"/>
      <c r="BB102" s="392"/>
      <c r="BC102" s="392"/>
      <c r="BD102" s="393"/>
    </row>
    <row r="103" spans="1:56" ht="39.950000000000003" customHeight="1">
      <c r="A103" s="66"/>
      <c r="B103" s="77">
        <f t="shared" si="9"/>
        <v>91</v>
      </c>
      <c r="C103" s="400"/>
      <c r="D103" s="401"/>
      <c r="E103" s="402"/>
      <c r="F103" s="403"/>
      <c r="G103" s="402"/>
      <c r="H103" s="404"/>
      <c r="I103" s="404"/>
      <c r="J103" s="404"/>
      <c r="K103" s="403"/>
      <c r="L103" s="405"/>
      <c r="M103" s="406"/>
      <c r="N103" s="406"/>
      <c r="O103" s="407"/>
      <c r="P103" s="119"/>
      <c r="Q103" s="120"/>
      <c r="R103" s="120"/>
      <c r="S103" s="120"/>
      <c r="T103" s="120"/>
      <c r="U103" s="120"/>
      <c r="V103" s="121"/>
      <c r="W103" s="119"/>
      <c r="X103" s="120"/>
      <c r="Y103" s="120"/>
      <c r="Z103" s="120"/>
      <c r="AA103" s="120"/>
      <c r="AB103" s="120"/>
      <c r="AC103" s="121"/>
      <c r="AD103" s="119"/>
      <c r="AE103" s="120"/>
      <c r="AF103" s="120"/>
      <c r="AG103" s="120"/>
      <c r="AH103" s="120"/>
      <c r="AI103" s="120"/>
      <c r="AJ103" s="121"/>
      <c r="AK103" s="119"/>
      <c r="AL103" s="120"/>
      <c r="AM103" s="120"/>
      <c r="AN103" s="120"/>
      <c r="AO103" s="120"/>
      <c r="AP103" s="120"/>
      <c r="AQ103" s="121"/>
      <c r="AR103" s="119"/>
      <c r="AS103" s="120"/>
      <c r="AT103" s="121"/>
      <c r="AU103" s="430">
        <f t="shared" si="10"/>
        <v>0</v>
      </c>
      <c r="AV103" s="431"/>
      <c r="AW103" s="416">
        <f t="shared" si="8"/>
        <v>0</v>
      </c>
      <c r="AX103" s="417"/>
      <c r="AY103" s="391"/>
      <c r="AZ103" s="392"/>
      <c r="BA103" s="392"/>
      <c r="BB103" s="392"/>
      <c r="BC103" s="392"/>
      <c r="BD103" s="393"/>
    </row>
    <row r="104" spans="1:56" ht="39.950000000000003" customHeight="1">
      <c r="A104" s="66"/>
      <c r="B104" s="77">
        <f t="shared" si="9"/>
        <v>92</v>
      </c>
      <c r="C104" s="400"/>
      <c r="D104" s="401"/>
      <c r="E104" s="402"/>
      <c r="F104" s="403"/>
      <c r="G104" s="402"/>
      <c r="H104" s="404"/>
      <c r="I104" s="404"/>
      <c r="J104" s="404"/>
      <c r="K104" s="403"/>
      <c r="L104" s="405"/>
      <c r="M104" s="406"/>
      <c r="N104" s="406"/>
      <c r="O104" s="407"/>
      <c r="P104" s="119"/>
      <c r="Q104" s="120"/>
      <c r="R104" s="120"/>
      <c r="S104" s="120"/>
      <c r="T104" s="120"/>
      <c r="U104" s="120"/>
      <c r="V104" s="121"/>
      <c r="W104" s="119"/>
      <c r="X104" s="120"/>
      <c r="Y104" s="120"/>
      <c r="Z104" s="120"/>
      <c r="AA104" s="120"/>
      <c r="AB104" s="120"/>
      <c r="AC104" s="121"/>
      <c r="AD104" s="119"/>
      <c r="AE104" s="120"/>
      <c r="AF104" s="120"/>
      <c r="AG104" s="120"/>
      <c r="AH104" s="120"/>
      <c r="AI104" s="120"/>
      <c r="AJ104" s="121"/>
      <c r="AK104" s="119"/>
      <c r="AL104" s="120"/>
      <c r="AM104" s="120"/>
      <c r="AN104" s="120"/>
      <c r="AO104" s="120"/>
      <c r="AP104" s="120"/>
      <c r="AQ104" s="121"/>
      <c r="AR104" s="119"/>
      <c r="AS104" s="120"/>
      <c r="AT104" s="121"/>
      <c r="AU104" s="430">
        <f t="shared" si="10"/>
        <v>0</v>
      </c>
      <c r="AV104" s="431"/>
      <c r="AW104" s="416">
        <f t="shared" si="8"/>
        <v>0</v>
      </c>
      <c r="AX104" s="417"/>
      <c r="AY104" s="391"/>
      <c r="AZ104" s="392"/>
      <c r="BA104" s="392"/>
      <c r="BB104" s="392"/>
      <c r="BC104" s="392"/>
      <c r="BD104" s="393"/>
    </row>
    <row r="105" spans="1:56" ht="39.950000000000003" customHeight="1">
      <c r="A105" s="66"/>
      <c r="B105" s="77">
        <f t="shared" si="9"/>
        <v>93</v>
      </c>
      <c r="C105" s="400"/>
      <c r="D105" s="401"/>
      <c r="E105" s="402"/>
      <c r="F105" s="403"/>
      <c r="G105" s="402"/>
      <c r="H105" s="404"/>
      <c r="I105" s="404"/>
      <c r="J105" s="404"/>
      <c r="K105" s="403"/>
      <c r="L105" s="405"/>
      <c r="M105" s="406"/>
      <c r="N105" s="406"/>
      <c r="O105" s="407"/>
      <c r="P105" s="119"/>
      <c r="Q105" s="120"/>
      <c r="R105" s="120"/>
      <c r="S105" s="120"/>
      <c r="T105" s="120"/>
      <c r="U105" s="120"/>
      <c r="V105" s="121"/>
      <c r="W105" s="119"/>
      <c r="X105" s="120"/>
      <c r="Y105" s="120"/>
      <c r="Z105" s="120"/>
      <c r="AA105" s="120"/>
      <c r="AB105" s="120"/>
      <c r="AC105" s="121"/>
      <c r="AD105" s="119"/>
      <c r="AE105" s="120"/>
      <c r="AF105" s="120"/>
      <c r="AG105" s="120"/>
      <c r="AH105" s="120"/>
      <c r="AI105" s="120"/>
      <c r="AJ105" s="121"/>
      <c r="AK105" s="119"/>
      <c r="AL105" s="120"/>
      <c r="AM105" s="120"/>
      <c r="AN105" s="120"/>
      <c r="AO105" s="120"/>
      <c r="AP105" s="120"/>
      <c r="AQ105" s="121"/>
      <c r="AR105" s="119"/>
      <c r="AS105" s="120"/>
      <c r="AT105" s="121"/>
      <c r="AU105" s="430">
        <f t="shared" si="10"/>
        <v>0</v>
      </c>
      <c r="AV105" s="431"/>
      <c r="AW105" s="416">
        <f t="shared" si="8"/>
        <v>0</v>
      </c>
      <c r="AX105" s="417"/>
      <c r="AY105" s="391"/>
      <c r="AZ105" s="392"/>
      <c r="BA105" s="392"/>
      <c r="BB105" s="392"/>
      <c r="BC105" s="392"/>
      <c r="BD105" s="393"/>
    </row>
    <row r="106" spans="1:56" ht="39.950000000000003" customHeight="1">
      <c r="A106" s="66"/>
      <c r="B106" s="77">
        <f t="shared" si="9"/>
        <v>94</v>
      </c>
      <c r="C106" s="400"/>
      <c r="D106" s="401"/>
      <c r="E106" s="402"/>
      <c r="F106" s="403"/>
      <c r="G106" s="402"/>
      <c r="H106" s="404"/>
      <c r="I106" s="404"/>
      <c r="J106" s="404"/>
      <c r="K106" s="403"/>
      <c r="L106" s="405"/>
      <c r="M106" s="406"/>
      <c r="N106" s="406"/>
      <c r="O106" s="407"/>
      <c r="P106" s="119"/>
      <c r="Q106" s="120"/>
      <c r="R106" s="120"/>
      <c r="S106" s="120"/>
      <c r="T106" s="120"/>
      <c r="U106" s="120"/>
      <c r="V106" s="121"/>
      <c r="W106" s="119"/>
      <c r="X106" s="120"/>
      <c r="Y106" s="120"/>
      <c r="Z106" s="120"/>
      <c r="AA106" s="120"/>
      <c r="AB106" s="120"/>
      <c r="AC106" s="121"/>
      <c r="AD106" s="119"/>
      <c r="AE106" s="120"/>
      <c r="AF106" s="120"/>
      <c r="AG106" s="120"/>
      <c r="AH106" s="120"/>
      <c r="AI106" s="120"/>
      <c r="AJ106" s="121"/>
      <c r="AK106" s="119"/>
      <c r="AL106" s="120"/>
      <c r="AM106" s="120"/>
      <c r="AN106" s="120"/>
      <c r="AO106" s="120"/>
      <c r="AP106" s="120"/>
      <c r="AQ106" s="121"/>
      <c r="AR106" s="119"/>
      <c r="AS106" s="120"/>
      <c r="AT106" s="121"/>
      <c r="AU106" s="430">
        <f t="shared" si="10"/>
        <v>0</v>
      </c>
      <c r="AV106" s="431"/>
      <c r="AW106" s="416">
        <f t="shared" si="8"/>
        <v>0</v>
      </c>
      <c r="AX106" s="417"/>
      <c r="AY106" s="391"/>
      <c r="AZ106" s="392"/>
      <c r="BA106" s="392"/>
      <c r="BB106" s="392"/>
      <c r="BC106" s="392"/>
      <c r="BD106" s="393"/>
    </row>
    <row r="107" spans="1:56" ht="39.950000000000003" customHeight="1">
      <c r="A107" s="66"/>
      <c r="B107" s="77">
        <f t="shared" si="9"/>
        <v>95</v>
      </c>
      <c r="C107" s="400"/>
      <c r="D107" s="401"/>
      <c r="E107" s="402"/>
      <c r="F107" s="403"/>
      <c r="G107" s="402"/>
      <c r="H107" s="404"/>
      <c r="I107" s="404"/>
      <c r="J107" s="404"/>
      <c r="K107" s="403"/>
      <c r="L107" s="405"/>
      <c r="M107" s="406"/>
      <c r="N107" s="406"/>
      <c r="O107" s="407"/>
      <c r="P107" s="119"/>
      <c r="Q107" s="120"/>
      <c r="R107" s="120"/>
      <c r="S107" s="120"/>
      <c r="T107" s="120"/>
      <c r="U107" s="120"/>
      <c r="V107" s="121"/>
      <c r="W107" s="119"/>
      <c r="X107" s="120"/>
      <c r="Y107" s="120"/>
      <c r="Z107" s="120"/>
      <c r="AA107" s="120"/>
      <c r="AB107" s="120"/>
      <c r="AC107" s="121"/>
      <c r="AD107" s="119"/>
      <c r="AE107" s="120"/>
      <c r="AF107" s="120"/>
      <c r="AG107" s="120"/>
      <c r="AH107" s="120"/>
      <c r="AI107" s="120"/>
      <c r="AJ107" s="121"/>
      <c r="AK107" s="119"/>
      <c r="AL107" s="120"/>
      <c r="AM107" s="120"/>
      <c r="AN107" s="120"/>
      <c r="AO107" s="120"/>
      <c r="AP107" s="120"/>
      <c r="AQ107" s="121"/>
      <c r="AR107" s="119"/>
      <c r="AS107" s="120"/>
      <c r="AT107" s="121"/>
      <c r="AU107" s="430">
        <f t="shared" si="10"/>
        <v>0</v>
      </c>
      <c r="AV107" s="431"/>
      <c r="AW107" s="416">
        <f t="shared" si="8"/>
        <v>0</v>
      </c>
      <c r="AX107" s="417"/>
      <c r="AY107" s="391"/>
      <c r="AZ107" s="392"/>
      <c r="BA107" s="392"/>
      <c r="BB107" s="392"/>
      <c r="BC107" s="392"/>
      <c r="BD107" s="393"/>
    </row>
    <row r="108" spans="1:56" ht="39.950000000000003" customHeight="1">
      <c r="A108" s="66"/>
      <c r="B108" s="77">
        <f t="shared" si="9"/>
        <v>96</v>
      </c>
      <c r="C108" s="400"/>
      <c r="D108" s="401"/>
      <c r="E108" s="402"/>
      <c r="F108" s="403"/>
      <c r="G108" s="402"/>
      <c r="H108" s="404"/>
      <c r="I108" s="404"/>
      <c r="J108" s="404"/>
      <c r="K108" s="403"/>
      <c r="L108" s="405"/>
      <c r="M108" s="406"/>
      <c r="N108" s="406"/>
      <c r="O108" s="407"/>
      <c r="P108" s="119"/>
      <c r="Q108" s="120"/>
      <c r="R108" s="120"/>
      <c r="S108" s="120"/>
      <c r="T108" s="120"/>
      <c r="U108" s="120"/>
      <c r="V108" s="121"/>
      <c r="W108" s="119"/>
      <c r="X108" s="120"/>
      <c r="Y108" s="120"/>
      <c r="Z108" s="120"/>
      <c r="AA108" s="120"/>
      <c r="AB108" s="120"/>
      <c r="AC108" s="121"/>
      <c r="AD108" s="119"/>
      <c r="AE108" s="120"/>
      <c r="AF108" s="120"/>
      <c r="AG108" s="120"/>
      <c r="AH108" s="120"/>
      <c r="AI108" s="120"/>
      <c r="AJ108" s="121"/>
      <c r="AK108" s="119"/>
      <c r="AL108" s="120"/>
      <c r="AM108" s="120"/>
      <c r="AN108" s="120"/>
      <c r="AO108" s="120"/>
      <c r="AP108" s="120"/>
      <c r="AQ108" s="121"/>
      <c r="AR108" s="119"/>
      <c r="AS108" s="120"/>
      <c r="AT108" s="121"/>
      <c r="AU108" s="430">
        <f t="shared" si="10"/>
        <v>0</v>
      </c>
      <c r="AV108" s="431"/>
      <c r="AW108" s="416">
        <f t="shared" si="8"/>
        <v>0</v>
      </c>
      <c r="AX108" s="417"/>
      <c r="AY108" s="391"/>
      <c r="AZ108" s="392"/>
      <c r="BA108" s="392"/>
      <c r="BB108" s="392"/>
      <c r="BC108" s="392"/>
      <c r="BD108" s="393"/>
    </row>
    <row r="109" spans="1:56" ht="39.950000000000003" customHeight="1">
      <c r="A109" s="66"/>
      <c r="B109" s="77">
        <f t="shared" si="9"/>
        <v>97</v>
      </c>
      <c r="C109" s="400"/>
      <c r="D109" s="401"/>
      <c r="E109" s="402"/>
      <c r="F109" s="403"/>
      <c r="G109" s="402"/>
      <c r="H109" s="404"/>
      <c r="I109" s="404"/>
      <c r="J109" s="404"/>
      <c r="K109" s="403"/>
      <c r="L109" s="405"/>
      <c r="M109" s="406"/>
      <c r="N109" s="406"/>
      <c r="O109" s="407"/>
      <c r="P109" s="119"/>
      <c r="Q109" s="120"/>
      <c r="R109" s="120"/>
      <c r="S109" s="120"/>
      <c r="T109" s="120"/>
      <c r="U109" s="120"/>
      <c r="V109" s="121"/>
      <c r="W109" s="119"/>
      <c r="X109" s="120"/>
      <c r="Y109" s="120"/>
      <c r="Z109" s="120"/>
      <c r="AA109" s="120"/>
      <c r="AB109" s="120"/>
      <c r="AC109" s="121"/>
      <c r="AD109" s="119"/>
      <c r="AE109" s="120"/>
      <c r="AF109" s="120"/>
      <c r="AG109" s="120"/>
      <c r="AH109" s="120"/>
      <c r="AI109" s="120"/>
      <c r="AJ109" s="121"/>
      <c r="AK109" s="119"/>
      <c r="AL109" s="120"/>
      <c r="AM109" s="120"/>
      <c r="AN109" s="120"/>
      <c r="AO109" s="120"/>
      <c r="AP109" s="120"/>
      <c r="AQ109" s="121"/>
      <c r="AR109" s="119"/>
      <c r="AS109" s="120"/>
      <c r="AT109" s="121"/>
      <c r="AU109" s="430">
        <f t="shared" si="10"/>
        <v>0</v>
      </c>
      <c r="AV109" s="431"/>
      <c r="AW109" s="416">
        <f t="shared" si="8"/>
        <v>0</v>
      </c>
      <c r="AX109" s="417"/>
      <c r="AY109" s="391"/>
      <c r="AZ109" s="392"/>
      <c r="BA109" s="392"/>
      <c r="BB109" s="392"/>
      <c r="BC109" s="392"/>
      <c r="BD109" s="393"/>
    </row>
    <row r="110" spans="1:56" ht="39.950000000000003" customHeight="1">
      <c r="A110" s="66"/>
      <c r="B110" s="77">
        <f t="shared" si="9"/>
        <v>98</v>
      </c>
      <c r="C110" s="400"/>
      <c r="D110" s="401"/>
      <c r="E110" s="402"/>
      <c r="F110" s="403"/>
      <c r="G110" s="402"/>
      <c r="H110" s="404"/>
      <c r="I110" s="404"/>
      <c r="J110" s="404"/>
      <c r="K110" s="403"/>
      <c r="L110" s="405"/>
      <c r="M110" s="406"/>
      <c r="N110" s="406"/>
      <c r="O110" s="407"/>
      <c r="P110" s="119"/>
      <c r="Q110" s="120"/>
      <c r="R110" s="120"/>
      <c r="S110" s="120"/>
      <c r="T110" s="120"/>
      <c r="U110" s="120"/>
      <c r="V110" s="121"/>
      <c r="W110" s="119"/>
      <c r="X110" s="120"/>
      <c r="Y110" s="120"/>
      <c r="Z110" s="120"/>
      <c r="AA110" s="120"/>
      <c r="AB110" s="120"/>
      <c r="AC110" s="121"/>
      <c r="AD110" s="119"/>
      <c r="AE110" s="120"/>
      <c r="AF110" s="120"/>
      <c r="AG110" s="120"/>
      <c r="AH110" s="120"/>
      <c r="AI110" s="120"/>
      <c r="AJ110" s="121"/>
      <c r="AK110" s="119"/>
      <c r="AL110" s="120"/>
      <c r="AM110" s="120"/>
      <c r="AN110" s="120"/>
      <c r="AO110" s="120"/>
      <c r="AP110" s="120"/>
      <c r="AQ110" s="121"/>
      <c r="AR110" s="119"/>
      <c r="AS110" s="120"/>
      <c r="AT110" s="121"/>
      <c r="AU110" s="430">
        <f t="shared" si="10"/>
        <v>0</v>
      </c>
      <c r="AV110" s="431"/>
      <c r="AW110" s="416">
        <f t="shared" si="8"/>
        <v>0</v>
      </c>
      <c r="AX110" s="417"/>
      <c r="AY110" s="391"/>
      <c r="AZ110" s="392"/>
      <c r="BA110" s="392"/>
      <c r="BB110" s="392"/>
      <c r="BC110" s="392"/>
      <c r="BD110" s="393"/>
    </row>
    <row r="111" spans="1:56" ht="39.950000000000003" customHeight="1">
      <c r="A111" s="66"/>
      <c r="B111" s="77">
        <f t="shared" si="9"/>
        <v>99</v>
      </c>
      <c r="C111" s="400"/>
      <c r="D111" s="401"/>
      <c r="E111" s="402"/>
      <c r="F111" s="403"/>
      <c r="G111" s="402"/>
      <c r="H111" s="404"/>
      <c r="I111" s="404"/>
      <c r="J111" s="404"/>
      <c r="K111" s="403"/>
      <c r="L111" s="405"/>
      <c r="M111" s="406"/>
      <c r="N111" s="406"/>
      <c r="O111" s="407"/>
      <c r="P111" s="119"/>
      <c r="Q111" s="120"/>
      <c r="R111" s="120"/>
      <c r="S111" s="120"/>
      <c r="T111" s="120"/>
      <c r="U111" s="120"/>
      <c r="V111" s="121"/>
      <c r="W111" s="119"/>
      <c r="X111" s="120"/>
      <c r="Y111" s="120"/>
      <c r="Z111" s="120"/>
      <c r="AA111" s="120"/>
      <c r="AB111" s="120"/>
      <c r="AC111" s="121"/>
      <c r="AD111" s="119"/>
      <c r="AE111" s="120"/>
      <c r="AF111" s="120"/>
      <c r="AG111" s="120"/>
      <c r="AH111" s="120"/>
      <c r="AI111" s="120"/>
      <c r="AJ111" s="121"/>
      <c r="AK111" s="119"/>
      <c r="AL111" s="120"/>
      <c r="AM111" s="120"/>
      <c r="AN111" s="120"/>
      <c r="AO111" s="120"/>
      <c r="AP111" s="120"/>
      <c r="AQ111" s="121"/>
      <c r="AR111" s="119"/>
      <c r="AS111" s="120"/>
      <c r="AT111" s="121"/>
      <c r="AU111" s="430">
        <f t="shared" si="10"/>
        <v>0</v>
      </c>
      <c r="AV111" s="431"/>
      <c r="AW111" s="416">
        <f t="shared" si="8"/>
        <v>0</v>
      </c>
      <c r="AX111" s="417"/>
      <c r="AY111" s="391"/>
      <c r="AZ111" s="392"/>
      <c r="BA111" s="392"/>
      <c r="BB111" s="392"/>
      <c r="BC111" s="392"/>
      <c r="BD111" s="393"/>
    </row>
    <row r="112" spans="1:56" ht="39.950000000000003" customHeight="1" thickBot="1">
      <c r="A112" s="66"/>
      <c r="B112" s="78">
        <f t="shared" si="9"/>
        <v>100</v>
      </c>
      <c r="C112" s="408"/>
      <c r="D112" s="409"/>
      <c r="E112" s="410"/>
      <c r="F112" s="411"/>
      <c r="G112" s="410"/>
      <c r="H112" s="412"/>
      <c r="I112" s="412"/>
      <c r="J112" s="412"/>
      <c r="K112" s="411"/>
      <c r="L112" s="413"/>
      <c r="M112" s="414"/>
      <c r="N112" s="414"/>
      <c r="O112" s="415"/>
      <c r="P112" s="122"/>
      <c r="Q112" s="123"/>
      <c r="R112" s="123"/>
      <c r="S112" s="123"/>
      <c r="T112" s="123"/>
      <c r="U112" s="123"/>
      <c r="V112" s="124"/>
      <c r="W112" s="122"/>
      <c r="X112" s="123"/>
      <c r="Y112" s="123"/>
      <c r="Z112" s="123"/>
      <c r="AA112" s="123"/>
      <c r="AB112" s="123"/>
      <c r="AC112" s="124"/>
      <c r="AD112" s="122"/>
      <c r="AE112" s="123"/>
      <c r="AF112" s="123"/>
      <c r="AG112" s="123"/>
      <c r="AH112" s="123"/>
      <c r="AI112" s="123"/>
      <c r="AJ112" s="124"/>
      <c r="AK112" s="122"/>
      <c r="AL112" s="123"/>
      <c r="AM112" s="123"/>
      <c r="AN112" s="123"/>
      <c r="AO112" s="123"/>
      <c r="AP112" s="123"/>
      <c r="AQ112" s="124"/>
      <c r="AR112" s="122"/>
      <c r="AS112" s="123"/>
      <c r="AT112" s="124"/>
      <c r="AU112" s="418">
        <f t="shared" si="3"/>
        <v>0</v>
      </c>
      <c r="AV112" s="419"/>
      <c r="AW112" s="420">
        <f t="shared" si="8"/>
        <v>0</v>
      </c>
      <c r="AX112" s="421"/>
      <c r="AY112" s="394"/>
      <c r="AZ112" s="395"/>
      <c r="BA112" s="395"/>
      <c r="BB112" s="395"/>
      <c r="BC112" s="395"/>
      <c r="BD112" s="396"/>
    </row>
    <row r="113" spans="1:56" ht="20.25" customHeight="1">
      <c r="A113" s="66"/>
      <c r="B113" s="62"/>
      <c r="C113" s="38"/>
      <c r="D113" s="88"/>
      <c r="E113" s="88"/>
      <c r="F113" s="89"/>
      <c r="G113" s="89"/>
      <c r="H113" s="89"/>
      <c r="I113" s="89"/>
      <c r="J113" s="89"/>
      <c r="K113" s="89"/>
      <c r="L113" s="89"/>
      <c r="M113" s="89"/>
      <c r="N113" s="89"/>
      <c r="O113" s="89"/>
      <c r="P113" s="89"/>
      <c r="Q113" s="89"/>
      <c r="R113" s="89"/>
      <c r="S113" s="89"/>
      <c r="T113" s="89"/>
      <c r="U113" s="89"/>
      <c r="V113" s="89"/>
      <c r="W113" s="89"/>
      <c r="X113" s="89"/>
      <c r="Y113" s="89"/>
      <c r="Z113" s="89"/>
      <c r="AA113" s="89"/>
      <c r="AB113" s="89"/>
      <c r="AC113" s="90"/>
      <c r="AD113" s="89"/>
      <c r="AE113" s="89"/>
      <c r="AF113" s="89"/>
      <c r="AG113" s="89"/>
      <c r="AH113" s="89"/>
      <c r="AI113" s="89"/>
      <c r="AJ113" s="89"/>
      <c r="AK113" s="89"/>
      <c r="AL113" s="89"/>
      <c r="AM113" s="89"/>
      <c r="AN113" s="89"/>
      <c r="AO113" s="89"/>
      <c r="AP113" s="89"/>
      <c r="AQ113" s="89"/>
      <c r="AR113" s="89"/>
      <c r="AS113" s="89"/>
      <c r="AT113" s="89"/>
      <c r="AU113" s="89"/>
      <c r="AV113" s="62"/>
      <c r="AW113" s="62"/>
      <c r="AX113" s="66"/>
      <c r="AY113" s="66"/>
      <c r="AZ113" s="66"/>
      <c r="BA113" s="66"/>
      <c r="BB113" s="66"/>
      <c r="BC113" s="66"/>
      <c r="BD113" s="66"/>
    </row>
    <row r="114" spans="1:56" ht="20.25" customHeight="1">
      <c r="A114" s="66"/>
      <c r="B114" s="89" t="s">
        <v>137</v>
      </c>
      <c r="C114" s="89"/>
      <c r="D114" s="89"/>
      <c r="E114" s="89"/>
      <c r="F114" s="89"/>
      <c r="G114" s="89"/>
      <c r="H114" s="89"/>
      <c r="I114" s="89"/>
      <c r="J114" s="89"/>
      <c r="K114" s="89"/>
      <c r="L114" s="90"/>
      <c r="M114" s="89"/>
      <c r="N114" s="89"/>
      <c r="O114" s="89"/>
      <c r="P114" s="89"/>
      <c r="Q114" s="89"/>
      <c r="R114" s="89"/>
      <c r="S114" s="89"/>
      <c r="T114" s="89" t="s">
        <v>79</v>
      </c>
      <c r="U114" s="89"/>
      <c r="V114" s="89"/>
      <c r="W114" s="89"/>
      <c r="X114" s="89"/>
      <c r="Y114" s="89"/>
      <c r="Z114" s="91"/>
      <c r="AA114" s="68"/>
      <c r="AB114" s="68"/>
      <c r="AC114" s="68"/>
      <c r="AD114" s="68"/>
      <c r="AE114" s="68"/>
      <c r="AF114" s="68"/>
      <c r="AG114" s="68"/>
      <c r="AH114" s="68"/>
      <c r="AI114" s="68"/>
      <c r="AJ114" s="68"/>
      <c r="AK114" s="68"/>
      <c r="AL114" s="68"/>
      <c r="AM114" s="68"/>
      <c r="AN114" s="68"/>
      <c r="AO114" s="68"/>
      <c r="AP114" s="68"/>
      <c r="AQ114" s="68"/>
      <c r="AR114" s="68"/>
      <c r="AS114" s="68"/>
      <c r="AT114" s="68"/>
      <c r="AU114" s="68"/>
      <c r="AV114" s="68"/>
      <c r="AW114" s="68"/>
      <c r="AX114" s="68"/>
      <c r="AY114" s="68"/>
      <c r="AZ114" s="68"/>
      <c r="BA114" s="68"/>
      <c r="BB114" s="68"/>
      <c r="BC114" s="68"/>
      <c r="BD114" s="68"/>
    </row>
    <row r="115" spans="1:56" ht="20.25" customHeight="1">
      <c r="A115" s="66"/>
      <c r="B115" s="89"/>
      <c r="C115" s="480" t="s">
        <v>37</v>
      </c>
      <c r="D115" s="480"/>
      <c r="E115" s="480" t="s">
        <v>38</v>
      </c>
      <c r="F115" s="480"/>
      <c r="G115" s="480"/>
      <c r="H115" s="480"/>
      <c r="I115" s="89"/>
      <c r="J115" s="482" t="s">
        <v>41</v>
      </c>
      <c r="K115" s="482"/>
      <c r="L115" s="482"/>
      <c r="M115" s="482"/>
      <c r="N115" s="62"/>
      <c r="O115" s="62"/>
      <c r="P115" s="87" t="s">
        <v>49</v>
      </c>
      <c r="Q115" s="87"/>
      <c r="R115" s="89"/>
      <c r="S115" s="89"/>
      <c r="T115" s="445" t="s">
        <v>7</v>
      </c>
      <c r="U115" s="446"/>
      <c r="V115" s="445" t="s">
        <v>8</v>
      </c>
      <c r="W115" s="483"/>
      <c r="X115" s="483"/>
      <c r="Y115" s="446"/>
      <c r="Z115" s="91"/>
      <c r="AA115" s="68"/>
      <c r="AB115" s="68"/>
      <c r="AC115" s="68"/>
      <c r="AD115" s="68"/>
      <c r="AE115" s="68"/>
      <c r="AF115" s="68"/>
      <c r="AG115" s="68"/>
      <c r="AH115" s="68"/>
      <c r="AI115" s="68"/>
      <c r="AJ115" s="68"/>
      <c r="AK115" s="68"/>
      <c r="AL115" s="68"/>
      <c r="AM115" s="68"/>
      <c r="AN115" s="68"/>
      <c r="AO115" s="68"/>
      <c r="AP115" s="68"/>
      <c r="AQ115" s="68"/>
      <c r="AR115" s="68"/>
      <c r="AS115" s="68"/>
      <c r="AT115" s="68"/>
      <c r="AU115" s="68"/>
      <c r="AV115" s="68"/>
      <c r="AW115" s="68"/>
      <c r="AX115" s="68"/>
      <c r="AY115" s="68"/>
      <c r="AZ115" s="68"/>
      <c r="BA115" s="68"/>
      <c r="BB115" s="68"/>
      <c r="BC115" s="68"/>
      <c r="BD115" s="68"/>
    </row>
    <row r="116" spans="1:56" ht="20.25" customHeight="1">
      <c r="A116" s="66"/>
      <c r="B116" s="89"/>
      <c r="C116" s="481"/>
      <c r="D116" s="481"/>
      <c r="E116" s="481" t="s">
        <v>39</v>
      </c>
      <c r="F116" s="481"/>
      <c r="G116" s="481" t="s">
        <v>40</v>
      </c>
      <c r="H116" s="481"/>
      <c r="I116" s="89"/>
      <c r="J116" s="481" t="s">
        <v>39</v>
      </c>
      <c r="K116" s="481"/>
      <c r="L116" s="481" t="s">
        <v>40</v>
      </c>
      <c r="M116" s="481"/>
      <c r="N116" s="62"/>
      <c r="O116" s="62"/>
      <c r="P116" s="87" t="s">
        <v>46</v>
      </c>
      <c r="Q116" s="87"/>
      <c r="R116" s="89"/>
      <c r="S116" s="89"/>
      <c r="T116" s="445" t="s">
        <v>3</v>
      </c>
      <c r="U116" s="446"/>
      <c r="V116" s="445" t="s">
        <v>52</v>
      </c>
      <c r="W116" s="483"/>
      <c r="X116" s="483"/>
      <c r="Y116" s="446"/>
      <c r="Z116" s="131"/>
      <c r="AA116" s="68"/>
      <c r="AB116" s="68"/>
      <c r="AC116" s="68"/>
      <c r="AD116" s="68"/>
      <c r="AE116" s="68"/>
      <c r="AF116" s="68"/>
      <c r="AG116" s="68"/>
      <c r="AH116" s="68"/>
      <c r="AI116" s="68"/>
      <c r="AJ116" s="68"/>
      <c r="AK116" s="68"/>
      <c r="AL116" s="68"/>
      <c r="AM116" s="68"/>
      <c r="AN116" s="68"/>
      <c r="AO116" s="68"/>
      <c r="AP116" s="68"/>
      <c r="AQ116" s="68"/>
      <c r="AR116" s="68"/>
      <c r="AS116" s="68"/>
      <c r="AT116" s="68"/>
      <c r="AU116" s="68"/>
      <c r="AV116" s="68"/>
      <c r="AW116" s="68"/>
      <c r="AX116" s="68"/>
      <c r="AY116" s="68"/>
      <c r="AZ116" s="68"/>
      <c r="BA116" s="68"/>
      <c r="BB116" s="68"/>
      <c r="BC116" s="68"/>
      <c r="BD116" s="68"/>
    </row>
    <row r="117" spans="1:56" ht="20.25" customHeight="1">
      <c r="A117" s="66"/>
      <c r="B117" s="89"/>
      <c r="C117" s="445" t="s">
        <v>3</v>
      </c>
      <c r="D117" s="446"/>
      <c r="E117" s="484">
        <f>SUMIFS($AU$13:$AV$112,$C$13:$D$112,"福祉用具専門相談員",$E$13:$F$112,"A")</f>
        <v>0</v>
      </c>
      <c r="F117" s="485"/>
      <c r="G117" s="486">
        <f>SUMIFS($AW$13:$AX$112,$C$13:$D$112,"福祉用具専門相談員",$E$13:$F$112,"A")</f>
        <v>0</v>
      </c>
      <c r="H117" s="487"/>
      <c r="I117" s="99"/>
      <c r="J117" s="447">
        <v>0</v>
      </c>
      <c r="K117" s="448"/>
      <c r="L117" s="447">
        <v>0</v>
      </c>
      <c r="M117" s="448"/>
      <c r="N117" s="98"/>
      <c r="O117" s="98"/>
      <c r="P117" s="447">
        <v>0</v>
      </c>
      <c r="Q117" s="448"/>
      <c r="R117" s="89"/>
      <c r="S117" s="89"/>
      <c r="T117" s="445" t="s">
        <v>4</v>
      </c>
      <c r="U117" s="446"/>
      <c r="V117" s="445" t="s">
        <v>53</v>
      </c>
      <c r="W117" s="483"/>
      <c r="X117" s="483"/>
      <c r="Y117" s="446"/>
      <c r="Z117" s="128"/>
      <c r="AA117" s="68"/>
      <c r="AB117" s="68"/>
      <c r="AC117" s="68"/>
      <c r="AD117" s="68"/>
      <c r="AE117" s="68"/>
      <c r="AF117" s="68"/>
      <c r="AG117" s="68"/>
      <c r="AH117" s="68"/>
      <c r="AI117" s="68"/>
      <c r="AJ117" s="68"/>
      <c r="AK117" s="68"/>
      <c r="AL117" s="68"/>
      <c r="AM117" s="68"/>
      <c r="AN117" s="68"/>
      <c r="AO117" s="68"/>
      <c r="AP117" s="68"/>
      <c r="AQ117" s="68"/>
      <c r="AR117" s="68"/>
      <c r="AS117" s="68"/>
      <c r="AT117" s="68"/>
      <c r="AU117" s="68"/>
      <c r="AV117" s="68"/>
      <c r="AW117" s="68"/>
      <c r="AX117" s="68"/>
      <c r="AY117" s="68"/>
      <c r="AZ117" s="68"/>
      <c r="BA117" s="68"/>
      <c r="BB117" s="68"/>
      <c r="BC117" s="68"/>
      <c r="BD117" s="68"/>
    </row>
    <row r="118" spans="1:56" ht="20.25" customHeight="1">
      <c r="A118" s="66"/>
      <c r="B118" s="89"/>
      <c r="C118" s="445" t="s">
        <v>4</v>
      </c>
      <c r="D118" s="446"/>
      <c r="E118" s="484">
        <f>SUMIFS($AU$13:$AV$112,$C$13:$D$112,"福祉用具専門相談員",$E$13:$F$112,"B")</f>
        <v>0</v>
      </c>
      <c r="F118" s="485"/>
      <c r="G118" s="486">
        <f>SUMIFS($AW$13:$AX$112,$C$13:$D$112,"福祉用具専門相談員",$E$13:$F$112,"B")</f>
        <v>0</v>
      </c>
      <c r="H118" s="487"/>
      <c r="I118" s="99"/>
      <c r="J118" s="447">
        <v>0</v>
      </c>
      <c r="K118" s="448"/>
      <c r="L118" s="447">
        <v>0</v>
      </c>
      <c r="M118" s="448"/>
      <c r="N118" s="98"/>
      <c r="O118" s="98"/>
      <c r="P118" s="447">
        <v>0</v>
      </c>
      <c r="Q118" s="448"/>
      <c r="R118" s="89"/>
      <c r="S118" s="89"/>
      <c r="T118" s="445" t="s">
        <v>5</v>
      </c>
      <c r="U118" s="446"/>
      <c r="V118" s="445" t="s">
        <v>54</v>
      </c>
      <c r="W118" s="483"/>
      <c r="X118" s="483"/>
      <c r="Y118" s="446"/>
      <c r="Z118" s="128"/>
      <c r="AA118" s="68"/>
      <c r="AB118" s="68"/>
      <c r="AC118" s="68"/>
      <c r="AD118" s="68"/>
      <c r="AE118" s="68"/>
      <c r="AF118" s="68"/>
      <c r="AG118" s="68"/>
      <c r="AH118" s="68"/>
      <c r="AI118" s="68"/>
      <c r="AJ118" s="68"/>
      <c r="AK118" s="68"/>
      <c r="AL118" s="68"/>
      <c r="AM118" s="68"/>
      <c r="AN118" s="68"/>
      <c r="AO118" s="68"/>
      <c r="AP118" s="68"/>
      <c r="AQ118" s="68"/>
      <c r="AR118" s="68"/>
      <c r="AS118" s="68"/>
      <c r="AT118" s="68"/>
      <c r="AU118" s="68"/>
      <c r="AV118" s="68"/>
      <c r="AW118" s="68"/>
      <c r="AX118" s="68"/>
      <c r="AY118" s="68"/>
      <c r="AZ118" s="68"/>
      <c r="BA118" s="68"/>
      <c r="BB118" s="68"/>
      <c r="BC118" s="68"/>
      <c r="BD118" s="68"/>
    </row>
    <row r="119" spans="1:56" ht="20.25" customHeight="1">
      <c r="A119" s="66"/>
      <c r="B119" s="89"/>
      <c r="C119" s="445" t="s">
        <v>5</v>
      </c>
      <c r="D119" s="446"/>
      <c r="E119" s="484">
        <f>SUMIFS($AU$13:$AV$112,$C$13:$D$112,"福祉用具専門相談員",$E$13:$F$112,"C")</f>
        <v>0</v>
      </c>
      <c r="F119" s="485"/>
      <c r="G119" s="486">
        <f>SUMIFS($AW$13:$AX$112,$C$13:$D$112,"福祉用具専門相談員",$E$13:$F$112,"C")</f>
        <v>0</v>
      </c>
      <c r="H119" s="487"/>
      <c r="I119" s="99"/>
      <c r="J119" s="447">
        <v>0</v>
      </c>
      <c r="K119" s="448"/>
      <c r="L119" s="449">
        <v>0</v>
      </c>
      <c r="M119" s="450"/>
      <c r="N119" s="98"/>
      <c r="O119" s="98"/>
      <c r="P119" s="484" t="s">
        <v>30</v>
      </c>
      <c r="Q119" s="485"/>
      <c r="R119" s="89"/>
      <c r="S119" s="89"/>
      <c r="T119" s="445" t="s">
        <v>6</v>
      </c>
      <c r="U119" s="446"/>
      <c r="V119" s="445" t="s">
        <v>78</v>
      </c>
      <c r="W119" s="483"/>
      <c r="X119" s="483"/>
      <c r="Y119" s="446"/>
      <c r="Z119" s="129"/>
      <c r="AA119" s="68"/>
      <c r="AB119" s="68"/>
      <c r="AC119" s="68"/>
      <c r="AD119" s="68"/>
      <c r="AE119" s="68"/>
      <c r="AF119" s="68"/>
      <c r="AG119" s="68"/>
      <c r="AH119" s="68"/>
      <c r="AI119" s="68"/>
      <c r="AJ119" s="68"/>
      <c r="AK119" s="68"/>
      <c r="AL119" s="68"/>
      <c r="AM119" s="68"/>
      <c r="AN119" s="68"/>
      <c r="AO119" s="68"/>
      <c r="AP119" s="68"/>
      <c r="AQ119" s="68"/>
      <c r="AR119" s="68"/>
      <c r="AS119" s="68"/>
      <c r="AT119" s="68"/>
      <c r="AU119" s="68"/>
      <c r="AV119" s="68"/>
      <c r="AW119" s="68"/>
      <c r="AX119" s="68"/>
      <c r="AY119" s="68"/>
      <c r="AZ119" s="68"/>
      <c r="BA119" s="68"/>
      <c r="BB119" s="68"/>
      <c r="BC119" s="68"/>
      <c r="BD119" s="68"/>
    </row>
    <row r="120" spans="1:56" ht="20.25" customHeight="1">
      <c r="A120" s="66"/>
      <c r="B120" s="89"/>
      <c r="C120" s="445" t="s">
        <v>6</v>
      </c>
      <c r="D120" s="446"/>
      <c r="E120" s="484">
        <f>SUMIFS($AU$13:$AV$112,$C$13:$D$112,"福祉用具専門相談員",$E$13:$F$112,"D")</f>
        <v>0</v>
      </c>
      <c r="F120" s="485"/>
      <c r="G120" s="486">
        <f>SUMIFS($AW$13:$AX$112,$C$13:$D$112,"福祉用具専門相談員",$E$13:$F$112,"D")</f>
        <v>0</v>
      </c>
      <c r="H120" s="487"/>
      <c r="I120" s="99"/>
      <c r="J120" s="447">
        <v>0</v>
      </c>
      <c r="K120" s="448"/>
      <c r="L120" s="449">
        <v>0</v>
      </c>
      <c r="M120" s="450"/>
      <c r="N120" s="98"/>
      <c r="O120" s="98"/>
      <c r="P120" s="484" t="s">
        <v>30</v>
      </c>
      <c r="Q120" s="485"/>
      <c r="R120" s="89"/>
      <c r="S120" s="89"/>
      <c r="T120" s="89"/>
      <c r="U120" s="494"/>
      <c r="V120" s="494"/>
      <c r="W120" s="501"/>
      <c r="X120" s="501"/>
      <c r="Y120" s="135"/>
      <c r="Z120" s="135"/>
      <c r="AA120" s="68"/>
      <c r="AB120" s="68"/>
      <c r="AC120" s="68"/>
      <c r="AD120" s="68"/>
      <c r="AE120" s="68"/>
      <c r="AF120" s="68"/>
      <c r="AG120" s="68"/>
      <c r="AH120" s="68"/>
      <c r="AI120" s="68"/>
      <c r="AJ120" s="68"/>
      <c r="AK120" s="68"/>
      <c r="AL120" s="68"/>
      <c r="AM120" s="68"/>
      <c r="AN120" s="68"/>
      <c r="AO120" s="68"/>
      <c r="AP120" s="68"/>
      <c r="AQ120" s="68"/>
      <c r="AR120" s="68"/>
      <c r="AS120" s="68"/>
      <c r="AT120" s="68"/>
      <c r="AU120" s="68"/>
      <c r="AV120" s="68"/>
      <c r="AW120" s="68"/>
      <c r="AX120" s="68"/>
      <c r="AY120" s="68"/>
      <c r="AZ120" s="68"/>
      <c r="BA120" s="68"/>
      <c r="BB120" s="68"/>
      <c r="BC120" s="68"/>
      <c r="BD120" s="68"/>
    </row>
    <row r="121" spans="1:56" ht="20.25" customHeight="1">
      <c r="A121" s="66"/>
      <c r="B121" s="89"/>
      <c r="C121" s="445" t="s">
        <v>27</v>
      </c>
      <c r="D121" s="446"/>
      <c r="E121" s="484">
        <f>SUM(E117:F120)</f>
        <v>0</v>
      </c>
      <c r="F121" s="485"/>
      <c r="G121" s="486">
        <f>SUM(G117:H120)</f>
        <v>0</v>
      </c>
      <c r="H121" s="487"/>
      <c r="I121" s="99"/>
      <c r="J121" s="484">
        <f>SUM(J117:K120)</f>
        <v>0</v>
      </c>
      <c r="K121" s="485"/>
      <c r="L121" s="484">
        <f>SUM(L117:M120)</f>
        <v>0</v>
      </c>
      <c r="M121" s="485"/>
      <c r="N121" s="98"/>
      <c r="O121" s="98"/>
      <c r="P121" s="484">
        <f>SUM(P117:Q118)</f>
        <v>0</v>
      </c>
      <c r="Q121" s="485"/>
      <c r="R121" s="89"/>
      <c r="S121" s="89"/>
      <c r="T121" s="89"/>
      <c r="U121" s="494"/>
      <c r="V121" s="494"/>
      <c r="W121" s="501"/>
      <c r="X121" s="501"/>
      <c r="Y121" s="134"/>
      <c r="Z121" s="134"/>
      <c r="AA121" s="68"/>
      <c r="AB121" s="68"/>
      <c r="AC121" s="68"/>
      <c r="AD121" s="68"/>
      <c r="AE121" s="68"/>
      <c r="AF121" s="68"/>
      <c r="AG121" s="68"/>
      <c r="AH121" s="68"/>
      <c r="AI121" s="68"/>
      <c r="AJ121" s="68"/>
      <c r="AK121" s="68"/>
      <c r="AL121" s="68"/>
      <c r="AM121" s="68"/>
      <c r="AN121" s="68"/>
      <c r="AO121" s="68"/>
      <c r="AP121" s="68"/>
      <c r="AQ121" s="68"/>
      <c r="AR121" s="68"/>
      <c r="AS121" s="68"/>
      <c r="AT121" s="68"/>
      <c r="AU121" s="68"/>
      <c r="AV121" s="68"/>
      <c r="AW121" s="68"/>
      <c r="AX121" s="68"/>
      <c r="AY121" s="68"/>
      <c r="AZ121" s="68"/>
      <c r="BA121" s="68"/>
      <c r="BB121" s="68"/>
      <c r="BC121" s="68"/>
      <c r="BD121" s="68"/>
    </row>
    <row r="122" spans="1:56" ht="20.25" customHeight="1">
      <c r="A122" s="66"/>
      <c r="B122" s="89"/>
      <c r="C122" s="89"/>
      <c r="D122" s="89"/>
      <c r="E122" s="89"/>
      <c r="F122" s="89"/>
      <c r="G122" s="89"/>
      <c r="H122" s="89"/>
      <c r="I122" s="89"/>
      <c r="J122" s="89"/>
      <c r="K122" s="89"/>
      <c r="L122" s="90"/>
      <c r="M122" s="89"/>
      <c r="N122" s="89"/>
      <c r="O122" s="89"/>
      <c r="P122" s="89"/>
      <c r="Q122" s="89"/>
      <c r="R122" s="89"/>
      <c r="S122" s="89"/>
      <c r="T122" s="89"/>
      <c r="U122" s="91"/>
      <c r="V122" s="91"/>
      <c r="W122" s="91"/>
      <c r="X122" s="91"/>
      <c r="Y122" s="91"/>
      <c r="Z122" s="91"/>
      <c r="AA122" s="68"/>
      <c r="AB122" s="68"/>
      <c r="AC122" s="68"/>
      <c r="AD122" s="68"/>
      <c r="AE122" s="68"/>
      <c r="AF122" s="68"/>
      <c r="AG122" s="68"/>
      <c r="AH122" s="68"/>
      <c r="AI122" s="68"/>
      <c r="AJ122" s="68"/>
      <c r="AK122" s="68"/>
      <c r="AL122" s="68"/>
      <c r="AM122" s="68"/>
      <c r="AN122" s="68"/>
      <c r="AO122" s="68"/>
      <c r="AP122" s="68"/>
      <c r="AQ122" s="68"/>
      <c r="AR122" s="68"/>
      <c r="AS122" s="68"/>
      <c r="AT122" s="68"/>
      <c r="AU122" s="68"/>
      <c r="AV122" s="68"/>
      <c r="AW122" s="68"/>
      <c r="AX122" s="68"/>
      <c r="AY122" s="68"/>
      <c r="AZ122" s="68"/>
      <c r="BA122" s="68"/>
      <c r="BB122" s="68"/>
      <c r="BC122" s="68"/>
      <c r="BD122" s="68"/>
    </row>
    <row r="123" spans="1:56" ht="20.25" customHeight="1">
      <c r="A123" s="66"/>
      <c r="B123" s="89"/>
      <c r="C123" s="90" t="s">
        <v>47</v>
      </c>
      <c r="D123" s="89"/>
      <c r="E123" s="89"/>
      <c r="F123" s="89"/>
      <c r="G123" s="89"/>
      <c r="H123" s="89"/>
      <c r="I123" s="93" t="s">
        <v>95</v>
      </c>
      <c r="J123" s="496" t="s">
        <v>96</v>
      </c>
      <c r="K123" s="497"/>
      <c r="L123" s="94"/>
      <c r="M123" s="93"/>
      <c r="N123" s="89"/>
      <c r="O123" s="89"/>
      <c r="P123" s="89"/>
      <c r="Q123" s="89"/>
      <c r="R123" s="89"/>
      <c r="S123" s="89"/>
      <c r="T123" s="89"/>
      <c r="U123" s="92"/>
      <c r="V123" s="91"/>
      <c r="W123" s="91"/>
      <c r="X123" s="91"/>
      <c r="Y123" s="91"/>
      <c r="Z123" s="91"/>
      <c r="AA123" s="68"/>
      <c r="AB123" s="68"/>
      <c r="AC123" s="68"/>
      <c r="AD123" s="68"/>
      <c r="AE123" s="68"/>
      <c r="AF123" s="68"/>
      <c r="AG123" s="68"/>
      <c r="AH123" s="68"/>
      <c r="AI123" s="68"/>
      <c r="AJ123" s="68"/>
      <c r="AK123" s="68"/>
      <c r="AL123" s="68"/>
      <c r="AM123" s="68"/>
      <c r="AN123" s="68"/>
      <c r="AO123" s="68"/>
      <c r="AP123" s="68"/>
      <c r="AQ123" s="68"/>
      <c r="AR123" s="68"/>
      <c r="AS123" s="68"/>
      <c r="AT123" s="68"/>
      <c r="AU123" s="68"/>
      <c r="AV123" s="68"/>
      <c r="AW123" s="68"/>
      <c r="AX123" s="68"/>
      <c r="AY123" s="68"/>
      <c r="AZ123" s="68"/>
      <c r="BA123" s="68"/>
      <c r="BB123" s="68"/>
      <c r="BC123" s="68"/>
      <c r="BD123" s="68"/>
    </row>
    <row r="124" spans="1:56" ht="20.25" customHeight="1">
      <c r="A124" s="66"/>
      <c r="B124" s="89"/>
      <c r="C124" s="89" t="s">
        <v>42</v>
      </c>
      <c r="D124" s="89"/>
      <c r="E124" s="89"/>
      <c r="F124" s="89"/>
      <c r="G124" s="89"/>
      <c r="H124" s="89" t="s">
        <v>43</v>
      </c>
      <c r="I124" s="89"/>
      <c r="J124" s="89"/>
      <c r="K124" s="89"/>
      <c r="L124" s="90"/>
      <c r="M124" s="89"/>
      <c r="N124" s="89"/>
      <c r="O124" s="89"/>
      <c r="P124" s="89"/>
      <c r="Q124" s="89"/>
      <c r="R124" s="89"/>
      <c r="S124" s="89"/>
      <c r="T124" s="89"/>
      <c r="U124" s="91"/>
      <c r="V124" s="91"/>
      <c r="W124" s="91"/>
      <c r="X124" s="91"/>
      <c r="Y124" s="91"/>
      <c r="Z124" s="91"/>
      <c r="AA124" s="68"/>
      <c r="AB124" s="68"/>
      <c r="AC124" s="68"/>
      <c r="AD124" s="68"/>
      <c r="AE124" s="68"/>
      <c r="AF124" s="68"/>
      <c r="AG124" s="68"/>
      <c r="AH124" s="68"/>
      <c r="AI124" s="68"/>
      <c r="AJ124" s="68"/>
      <c r="AK124" s="68"/>
      <c r="AL124" s="68"/>
      <c r="AM124" s="68"/>
      <c r="AN124" s="68"/>
      <c r="AO124" s="68"/>
      <c r="AP124" s="68"/>
      <c r="AQ124" s="68"/>
      <c r="AR124" s="68"/>
      <c r="AS124" s="68"/>
      <c r="AT124" s="68"/>
      <c r="AU124" s="68"/>
      <c r="AV124" s="68"/>
      <c r="AW124" s="68"/>
      <c r="AX124" s="68"/>
      <c r="AY124" s="68"/>
      <c r="AZ124" s="68"/>
      <c r="BA124" s="68"/>
      <c r="BB124" s="68"/>
      <c r="BC124" s="68"/>
      <c r="BD124" s="68"/>
    </row>
    <row r="125" spans="1:56" ht="20.25" customHeight="1">
      <c r="A125" s="66"/>
      <c r="B125" s="89"/>
      <c r="C125" s="89" t="str">
        <f>IF($J$123="週","対象時間数（週平均）","対象時間数（当月合計）")</f>
        <v>対象時間数（週平均）</v>
      </c>
      <c r="D125" s="89"/>
      <c r="E125" s="89"/>
      <c r="F125" s="89"/>
      <c r="G125" s="89"/>
      <c r="H125" s="89" t="str">
        <f>IF($J$123="週","週に勤務すべき時間数","当月に勤務すべき時間数")</f>
        <v>週に勤務すべき時間数</v>
      </c>
      <c r="I125" s="89"/>
      <c r="J125" s="89"/>
      <c r="K125" s="89"/>
      <c r="L125" s="90"/>
      <c r="M125" s="481" t="s">
        <v>44</v>
      </c>
      <c r="N125" s="481"/>
      <c r="O125" s="481"/>
      <c r="P125" s="481"/>
      <c r="Q125" s="89"/>
      <c r="R125" s="89"/>
      <c r="S125" s="89"/>
      <c r="T125" s="89"/>
      <c r="U125" s="91"/>
      <c r="V125" s="91"/>
      <c r="W125" s="91"/>
      <c r="X125" s="91"/>
      <c r="Y125" s="91"/>
      <c r="Z125" s="91"/>
      <c r="AA125" s="68"/>
      <c r="AB125" s="68"/>
      <c r="AC125" s="68"/>
      <c r="AD125" s="68"/>
      <c r="AE125" s="68"/>
      <c r="AF125" s="68"/>
      <c r="AG125" s="68"/>
      <c r="AH125" s="68"/>
      <c r="AI125" s="68"/>
      <c r="AJ125" s="68"/>
      <c r="AK125" s="68"/>
      <c r="AL125" s="68"/>
      <c r="AM125" s="68"/>
      <c r="AN125" s="68"/>
      <c r="AO125" s="68"/>
      <c r="AP125" s="68"/>
      <c r="AQ125" s="68"/>
      <c r="AR125" s="68"/>
      <c r="AS125" s="68"/>
      <c r="AT125" s="68"/>
      <c r="AU125" s="68"/>
      <c r="AV125" s="68"/>
      <c r="AW125" s="68"/>
      <c r="AX125" s="68"/>
      <c r="AY125" s="68"/>
      <c r="AZ125" s="68"/>
      <c r="BA125" s="68"/>
      <c r="BB125" s="68"/>
      <c r="BC125" s="68"/>
      <c r="BD125" s="68"/>
    </row>
    <row r="126" spans="1:56" ht="20.25" customHeight="1">
      <c r="A126" s="66"/>
      <c r="B126" s="89"/>
      <c r="C126" s="498">
        <f>IF($J$123="週",L121,J121)</f>
        <v>0</v>
      </c>
      <c r="D126" s="499"/>
      <c r="E126" s="499"/>
      <c r="F126" s="500"/>
      <c r="G126" s="130" t="s">
        <v>28</v>
      </c>
      <c r="H126" s="445">
        <f>IF($J$123="週",$AV$5,$AZ$5)</f>
        <v>0</v>
      </c>
      <c r="I126" s="483"/>
      <c r="J126" s="483"/>
      <c r="K126" s="446"/>
      <c r="L126" s="130" t="s">
        <v>29</v>
      </c>
      <c r="M126" s="488" t="e">
        <f>ROUNDDOWN(C126/H126,1)</f>
        <v>#DIV/0!</v>
      </c>
      <c r="N126" s="489"/>
      <c r="O126" s="489"/>
      <c r="P126" s="490"/>
      <c r="Q126" s="89"/>
      <c r="R126" s="89"/>
      <c r="S126" s="89"/>
      <c r="T126" s="89"/>
      <c r="U126" s="495"/>
      <c r="V126" s="495"/>
      <c r="W126" s="495"/>
      <c r="X126" s="495"/>
      <c r="Y126" s="128"/>
      <c r="Z126" s="91"/>
      <c r="AA126" s="68"/>
      <c r="AB126" s="68"/>
      <c r="AC126" s="68"/>
      <c r="AD126" s="68"/>
      <c r="AE126" s="68"/>
      <c r="AF126" s="68"/>
      <c r="AG126" s="68"/>
      <c r="AH126" s="68"/>
      <c r="AI126" s="68"/>
      <c r="AJ126" s="68"/>
      <c r="AK126" s="68"/>
      <c r="AL126" s="68"/>
      <c r="AM126" s="68"/>
      <c r="AN126" s="68"/>
      <c r="AO126" s="68"/>
      <c r="AP126" s="68"/>
      <c r="AQ126" s="68"/>
      <c r="AR126" s="68"/>
      <c r="AS126" s="68"/>
      <c r="AT126" s="68"/>
      <c r="AU126" s="68"/>
      <c r="AV126" s="68"/>
      <c r="AW126" s="68"/>
      <c r="AX126" s="68"/>
      <c r="AY126" s="68"/>
      <c r="AZ126" s="68"/>
      <c r="BA126" s="68"/>
      <c r="BB126" s="68"/>
      <c r="BC126" s="68"/>
      <c r="BD126" s="68"/>
    </row>
    <row r="127" spans="1:56" ht="20.25" customHeight="1">
      <c r="A127" s="66"/>
      <c r="B127" s="89"/>
      <c r="C127" s="89"/>
      <c r="D127" s="89"/>
      <c r="E127" s="89"/>
      <c r="F127" s="89"/>
      <c r="G127" s="89"/>
      <c r="H127" s="89"/>
      <c r="I127" s="89"/>
      <c r="J127" s="89"/>
      <c r="K127" s="89"/>
      <c r="L127" s="90"/>
      <c r="M127" s="89" t="s">
        <v>80</v>
      </c>
      <c r="N127" s="89"/>
      <c r="O127" s="89"/>
      <c r="P127" s="89"/>
      <c r="Q127" s="89"/>
      <c r="R127" s="89"/>
      <c r="S127" s="89"/>
      <c r="T127" s="89"/>
      <c r="U127" s="91"/>
      <c r="V127" s="91"/>
      <c r="W127" s="91"/>
      <c r="X127" s="91"/>
      <c r="Y127" s="91"/>
      <c r="Z127" s="91"/>
      <c r="AA127" s="68"/>
      <c r="AB127" s="68"/>
      <c r="AC127" s="68"/>
      <c r="AD127" s="68"/>
      <c r="AE127" s="68"/>
      <c r="AF127" s="68"/>
      <c r="AG127" s="68"/>
      <c r="AH127" s="68"/>
      <c r="AI127" s="68"/>
      <c r="AJ127" s="68"/>
      <c r="AK127" s="68"/>
      <c r="AL127" s="68"/>
      <c r="AM127" s="68"/>
      <c r="AN127" s="68"/>
      <c r="AO127" s="68"/>
      <c r="AP127" s="68"/>
      <c r="AQ127" s="68"/>
      <c r="AR127" s="68"/>
      <c r="AS127" s="68"/>
      <c r="AT127" s="68"/>
      <c r="AU127" s="68"/>
      <c r="AV127" s="68"/>
      <c r="AW127" s="68"/>
      <c r="AX127" s="68"/>
      <c r="AY127" s="68"/>
      <c r="AZ127" s="68"/>
      <c r="BA127" s="68"/>
      <c r="BB127" s="68"/>
      <c r="BC127" s="68"/>
      <c r="BD127" s="68"/>
    </row>
    <row r="128" spans="1:56" ht="20.25" customHeight="1">
      <c r="A128" s="66"/>
      <c r="B128" s="89"/>
      <c r="C128" s="89" t="s">
        <v>138</v>
      </c>
      <c r="D128" s="89"/>
      <c r="E128" s="89"/>
      <c r="F128" s="89"/>
      <c r="G128" s="89"/>
      <c r="H128" s="89"/>
      <c r="I128" s="89"/>
      <c r="J128" s="89"/>
      <c r="K128" s="89"/>
      <c r="L128" s="90"/>
      <c r="M128" s="89"/>
      <c r="N128" s="89"/>
      <c r="O128" s="89"/>
      <c r="P128" s="89"/>
      <c r="Q128" s="89"/>
      <c r="R128" s="89"/>
      <c r="S128" s="89"/>
      <c r="T128" s="89"/>
      <c r="U128" s="89"/>
      <c r="V128" s="95"/>
      <c r="W128" s="96"/>
      <c r="X128" s="96"/>
      <c r="Y128" s="89"/>
      <c r="Z128" s="89"/>
      <c r="AA128" s="68"/>
      <c r="AB128" s="68"/>
      <c r="AC128" s="68"/>
      <c r="AD128" s="68"/>
      <c r="AE128" s="68"/>
      <c r="AF128" s="68"/>
      <c r="AG128" s="68"/>
      <c r="AH128" s="68"/>
      <c r="AI128" s="68"/>
      <c r="AJ128" s="68"/>
      <c r="AK128" s="68"/>
      <c r="AL128" s="68"/>
      <c r="AM128" s="68"/>
      <c r="AN128" s="68"/>
      <c r="AO128" s="68"/>
      <c r="AP128" s="68"/>
      <c r="AQ128" s="68"/>
      <c r="AR128" s="68"/>
      <c r="AS128" s="68"/>
      <c r="AT128" s="68"/>
      <c r="AU128" s="68"/>
      <c r="AV128" s="68"/>
      <c r="AW128" s="68"/>
      <c r="AX128" s="68"/>
      <c r="AY128" s="68"/>
      <c r="AZ128" s="68"/>
      <c r="BA128" s="68"/>
      <c r="BB128" s="68"/>
      <c r="BC128" s="68"/>
      <c r="BD128" s="68"/>
    </row>
    <row r="129" spans="1:58" ht="20.25" customHeight="1">
      <c r="A129" s="66"/>
      <c r="B129" s="89"/>
      <c r="C129" s="89" t="s">
        <v>49</v>
      </c>
      <c r="D129" s="89"/>
      <c r="E129" s="89"/>
      <c r="F129" s="89"/>
      <c r="G129" s="89"/>
      <c r="H129" s="89"/>
      <c r="I129" s="89"/>
      <c r="J129" s="89"/>
      <c r="K129" s="89"/>
      <c r="L129" s="90"/>
      <c r="M129" s="130"/>
      <c r="N129" s="130"/>
      <c r="O129" s="130"/>
      <c r="P129" s="130"/>
      <c r="Q129" s="89"/>
      <c r="R129" s="89"/>
      <c r="S129" s="89"/>
      <c r="T129" s="89"/>
      <c r="U129" s="89"/>
      <c r="V129" s="95"/>
      <c r="W129" s="96"/>
      <c r="X129" s="96"/>
      <c r="Y129" s="89"/>
      <c r="Z129" s="89"/>
      <c r="AA129" s="68"/>
      <c r="AB129" s="68"/>
      <c r="AC129" s="68"/>
      <c r="AD129" s="68"/>
      <c r="AE129" s="68"/>
      <c r="AF129" s="68"/>
      <c r="AG129" s="68"/>
      <c r="AH129" s="68"/>
      <c r="AI129" s="68"/>
      <c r="AJ129" s="68"/>
      <c r="AK129" s="68"/>
      <c r="AL129" s="68"/>
      <c r="AM129" s="68"/>
      <c r="AN129" s="68"/>
      <c r="AO129" s="68"/>
      <c r="AP129" s="68"/>
      <c r="AQ129" s="68"/>
      <c r="AR129" s="68"/>
      <c r="AS129" s="68"/>
      <c r="AT129" s="68"/>
      <c r="AU129" s="68"/>
      <c r="AV129" s="68"/>
      <c r="AW129" s="68"/>
      <c r="AX129" s="68"/>
      <c r="AY129" s="68"/>
      <c r="AZ129" s="68"/>
      <c r="BA129" s="68"/>
      <c r="BB129" s="68"/>
      <c r="BC129" s="68"/>
      <c r="BD129" s="68"/>
    </row>
    <row r="130" spans="1:58" ht="20.25" customHeight="1">
      <c r="A130" s="66"/>
      <c r="B130" s="89"/>
      <c r="C130" s="62" t="s">
        <v>45</v>
      </c>
      <c r="D130" s="62"/>
      <c r="E130" s="62"/>
      <c r="F130" s="62"/>
      <c r="G130" s="62"/>
      <c r="H130" s="89" t="s">
        <v>48</v>
      </c>
      <c r="I130" s="62"/>
      <c r="J130" s="62"/>
      <c r="K130" s="62"/>
      <c r="L130" s="62"/>
      <c r="M130" s="481" t="s">
        <v>27</v>
      </c>
      <c r="N130" s="481"/>
      <c r="O130" s="481"/>
      <c r="P130" s="481"/>
      <c r="Q130" s="89"/>
      <c r="R130" s="89"/>
      <c r="S130" s="89"/>
      <c r="T130" s="89"/>
      <c r="U130" s="89"/>
      <c r="V130" s="95"/>
      <c r="W130" s="96"/>
      <c r="X130" s="96"/>
      <c r="Y130" s="89"/>
      <c r="Z130" s="89"/>
      <c r="AA130" s="68"/>
      <c r="AB130" s="68"/>
      <c r="AC130" s="68"/>
      <c r="AD130" s="68"/>
      <c r="AE130" s="68"/>
      <c r="AF130" s="68"/>
      <c r="AG130" s="68"/>
      <c r="AH130" s="68"/>
      <c r="AI130" s="68"/>
      <c r="AJ130" s="68"/>
      <c r="AK130" s="68"/>
      <c r="AL130" s="68"/>
      <c r="AM130" s="68"/>
      <c r="AN130" s="68"/>
      <c r="AO130" s="68"/>
      <c r="AP130" s="68"/>
      <c r="AQ130" s="68"/>
      <c r="AR130" s="68"/>
      <c r="AS130" s="68"/>
      <c r="AT130" s="68"/>
      <c r="AU130" s="68"/>
      <c r="AV130" s="68"/>
      <c r="AW130" s="68"/>
      <c r="AX130" s="68"/>
      <c r="AY130" s="68"/>
      <c r="AZ130" s="68"/>
      <c r="BA130" s="68"/>
      <c r="BB130" s="68"/>
      <c r="BC130" s="68"/>
      <c r="BD130" s="68"/>
    </row>
    <row r="131" spans="1:58" ht="20.25" customHeight="1">
      <c r="A131" s="66"/>
      <c r="B131" s="89"/>
      <c r="C131" s="445">
        <f>P121</f>
        <v>0</v>
      </c>
      <c r="D131" s="483"/>
      <c r="E131" s="483"/>
      <c r="F131" s="446"/>
      <c r="G131" s="130" t="s">
        <v>87</v>
      </c>
      <c r="H131" s="488" t="e">
        <f>M126</f>
        <v>#DIV/0!</v>
      </c>
      <c r="I131" s="489"/>
      <c r="J131" s="489"/>
      <c r="K131" s="490"/>
      <c r="L131" s="130" t="s">
        <v>29</v>
      </c>
      <c r="M131" s="491" t="e">
        <f>ROUNDDOWN(C131+H131,1)</f>
        <v>#DIV/0!</v>
      </c>
      <c r="N131" s="492"/>
      <c r="O131" s="492"/>
      <c r="P131" s="493"/>
      <c r="Q131" s="89"/>
      <c r="R131" s="89"/>
      <c r="S131" s="89"/>
      <c r="T131" s="89"/>
      <c r="U131" s="89"/>
      <c r="V131" s="95"/>
      <c r="W131" s="96"/>
      <c r="X131" s="96"/>
      <c r="Y131" s="89"/>
      <c r="Z131" s="89"/>
      <c r="AA131" s="68"/>
      <c r="AB131" s="68"/>
      <c r="AC131" s="68"/>
      <c r="AD131" s="68"/>
      <c r="AE131" s="68"/>
      <c r="AF131" s="68"/>
      <c r="AG131" s="68"/>
      <c r="AH131" s="68"/>
      <c r="AI131" s="68"/>
      <c r="AJ131" s="68"/>
      <c r="AK131" s="68"/>
      <c r="AL131" s="68"/>
      <c r="AM131" s="68"/>
      <c r="AN131" s="68"/>
      <c r="AO131" s="68"/>
      <c r="AP131" s="68"/>
      <c r="AQ131" s="68"/>
      <c r="AR131" s="68"/>
      <c r="AS131" s="68"/>
      <c r="AT131" s="68"/>
      <c r="AU131" s="68"/>
      <c r="AV131" s="68"/>
      <c r="AW131" s="68"/>
      <c r="AX131" s="68"/>
      <c r="AY131" s="68"/>
      <c r="AZ131" s="68"/>
      <c r="BA131" s="68"/>
      <c r="BB131" s="68"/>
      <c r="BC131" s="68"/>
      <c r="BD131" s="68"/>
    </row>
    <row r="132" spans="1:58" ht="20.25" customHeight="1">
      <c r="A132" s="66"/>
      <c r="B132" s="89"/>
      <c r="C132" s="89"/>
      <c r="D132" s="89"/>
      <c r="E132" s="89"/>
      <c r="F132" s="89"/>
      <c r="G132" s="89"/>
      <c r="H132" s="89"/>
      <c r="I132" s="89"/>
      <c r="J132" s="89"/>
      <c r="K132" s="89"/>
      <c r="L132" s="89"/>
      <c r="M132" s="89"/>
      <c r="N132" s="90"/>
      <c r="O132" s="89"/>
      <c r="P132" s="89"/>
      <c r="Q132" s="89"/>
      <c r="R132" s="89"/>
      <c r="S132" s="89"/>
      <c r="T132" s="89"/>
      <c r="U132" s="89"/>
      <c r="V132" s="95"/>
      <c r="W132" s="96"/>
      <c r="X132" s="96"/>
      <c r="Y132" s="89"/>
      <c r="Z132" s="89"/>
      <c r="AA132" s="68"/>
      <c r="AB132" s="68"/>
      <c r="AC132" s="68"/>
      <c r="AD132" s="68"/>
      <c r="AE132" s="68"/>
      <c r="AF132" s="68"/>
      <c r="AG132" s="68"/>
      <c r="AH132" s="68"/>
      <c r="AI132" s="68"/>
      <c r="AJ132" s="68"/>
      <c r="AK132" s="68"/>
      <c r="AL132" s="68"/>
      <c r="AM132" s="68"/>
      <c r="AN132" s="68"/>
      <c r="AO132" s="68"/>
      <c r="AP132" s="68"/>
      <c r="AQ132" s="68"/>
      <c r="AR132" s="68"/>
      <c r="AS132" s="68"/>
      <c r="AT132" s="68"/>
      <c r="AU132" s="68"/>
      <c r="AV132" s="68"/>
      <c r="AW132" s="68"/>
      <c r="AX132" s="68"/>
      <c r="AY132" s="68"/>
      <c r="AZ132" s="68"/>
      <c r="BA132" s="68"/>
      <c r="BB132" s="68"/>
      <c r="BC132" s="68"/>
      <c r="BD132" s="68"/>
    </row>
    <row r="133" spans="1:58" ht="20.25" customHeight="1">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W121:X121"/>
    <mergeCell ref="J123:K123"/>
    <mergeCell ref="M125:P125"/>
    <mergeCell ref="C126:F126"/>
    <mergeCell ref="H126:K126"/>
    <mergeCell ref="M126:P126"/>
    <mergeCell ref="U126:X126"/>
    <mergeCell ref="M130:P130"/>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C126:F126">
    <cfRule type="expression" dxfId="5" priority="1">
      <formula>INDIRECT(ADDRESS(ROW(),COLUMN()))=TRUNC(INDIRECT(ADDRESS(ROW(),COLUMN())))</formula>
    </cfRule>
  </conditionalFormatting>
  <conditionalFormatting sqref="E117:Q121">
    <cfRule type="expression" dxfId="4" priority="2">
      <formula>INDIRECT(ADDRESS(ROW(),COLUMN()))=TRUNC(INDIRECT(ADDRESS(ROW(),COLUMN())))</formula>
    </cfRule>
  </conditionalFormatting>
  <conditionalFormatting sqref="P13:AX112">
    <cfRule type="expression" dxfId="3" priority="9">
      <formula>INDIRECT(ADDRESS(ROW(),COLUMN()))=TRUNC(INDIRECT(ADDRESS(ROW(),COLUMN())))</formula>
    </cfRule>
  </conditionalFormatting>
  <dataValidations count="7">
    <dataValidation type="list" allowBlank="1" showInputMessage="1" showErrorMessage="1" sqref="AZ3" xr:uid="{00000000-0002-0000-0100-000000000000}">
      <formula1>"４週,暦月"</formula1>
    </dataValidation>
    <dataValidation type="list" allowBlank="1" showInputMessage="1" showErrorMessage="1" sqref="J123:K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qref="C13:D112" xr:uid="{00000000-0002-0000-0100-000003000000}">
      <formula1>職種</formula1>
    </dataValidation>
    <dataValidation type="list" errorStyle="warning" allowBlank="1" showInputMessage="1" error="リストにない場合のみ、入力してください。" sqref="G13:K112"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112"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プルダウン・リスト!$C$4:$C$9</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80F09-068E-4B33-BF56-8BED33EA5878}">
  <sheetPr>
    <pageSetUpPr fitToPage="1"/>
  </sheetPr>
  <dimension ref="A1:BF56"/>
  <sheetViews>
    <sheetView showGridLines="0" view="pageBreakPreview" topLeftCell="G1" zoomScale="80" zoomScaleNormal="55" zoomScaleSheetLayoutView="80" workbookViewId="0">
      <selection activeCell="AP24" sqref="AP24"/>
    </sheetView>
  </sheetViews>
  <sheetFormatPr defaultColWidth="4.5" defaultRowHeight="20.25" customHeight="1"/>
  <cols>
    <col min="1" max="1" width="1.375" style="5" customWidth="1"/>
    <col min="2" max="56" width="5.625" style="5" customWidth="1"/>
    <col min="57" max="16384" width="4.5" style="5"/>
  </cols>
  <sheetData>
    <row r="1" spans="1:57" s="9" customFormat="1" ht="20.25" customHeight="1">
      <c r="A1" s="31"/>
      <c r="B1" s="31"/>
      <c r="C1" s="32" t="s">
        <v>142</v>
      </c>
      <c r="D1" s="32"/>
      <c r="E1" s="31"/>
      <c r="F1" s="31"/>
      <c r="G1" s="33" t="s">
        <v>15</v>
      </c>
      <c r="H1" s="31"/>
      <c r="I1" s="31"/>
      <c r="J1" s="32"/>
      <c r="K1" s="32"/>
      <c r="L1" s="32"/>
      <c r="M1" s="32"/>
      <c r="N1" s="31"/>
      <c r="O1" s="31"/>
      <c r="P1" s="31"/>
      <c r="Q1" s="31"/>
      <c r="R1" s="31"/>
      <c r="S1" s="31"/>
      <c r="T1" s="31"/>
      <c r="U1" s="31"/>
      <c r="V1" s="31"/>
      <c r="W1" s="31"/>
      <c r="X1" s="31"/>
      <c r="Y1" s="31"/>
      <c r="Z1" s="31"/>
      <c r="AA1" s="31"/>
      <c r="AB1" s="31"/>
      <c r="AC1" s="31"/>
      <c r="AD1" s="31"/>
      <c r="AE1" s="31"/>
      <c r="AF1" s="31"/>
      <c r="AG1" s="31"/>
      <c r="AH1" s="31"/>
      <c r="AI1" s="31"/>
      <c r="AJ1" s="31"/>
      <c r="AK1" s="34" t="s">
        <v>18</v>
      </c>
      <c r="AL1" s="34" t="s">
        <v>16</v>
      </c>
      <c r="AM1" s="460" t="s">
        <v>143</v>
      </c>
      <c r="AN1" s="460"/>
      <c r="AO1" s="460"/>
      <c r="AP1" s="460"/>
      <c r="AQ1" s="460"/>
      <c r="AR1" s="460"/>
      <c r="AS1" s="460"/>
      <c r="AT1" s="460"/>
      <c r="AU1" s="460"/>
      <c r="AV1" s="460"/>
      <c r="AW1" s="460"/>
      <c r="AX1" s="460"/>
      <c r="AY1" s="460"/>
      <c r="AZ1" s="460"/>
      <c r="BA1" s="460"/>
      <c r="BB1" s="35" t="s">
        <v>0</v>
      </c>
      <c r="BC1" s="31"/>
      <c r="BD1" s="31"/>
    </row>
    <row r="2" spans="1:57" s="3" customFormat="1" ht="20.25" customHeight="1">
      <c r="A2" s="36"/>
      <c r="B2" s="36"/>
      <c r="C2" s="36"/>
      <c r="D2" s="33"/>
      <c r="E2" s="36"/>
      <c r="F2" s="36"/>
      <c r="G2" s="36"/>
      <c r="H2" s="33"/>
      <c r="I2" s="34"/>
      <c r="J2" s="34"/>
      <c r="K2" s="34"/>
      <c r="L2" s="34"/>
      <c r="M2" s="34"/>
      <c r="N2" s="36"/>
      <c r="O2" s="36"/>
      <c r="P2" s="36"/>
      <c r="Q2" s="36"/>
      <c r="R2" s="36"/>
      <c r="S2" s="36"/>
      <c r="T2" s="34" t="s">
        <v>19</v>
      </c>
      <c r="U2" s="462">
        <v>7</v>
      </c>
      <c r="V2" s="462"/>
      <c r="W2" s="34" t="s">
        <v>16</v>
      </c>
      <c r="X2" s="461">
        <f>IF(U2=0,"",YEAR(DATE(2018+U2,1,1)))</f>
        <v>2025</v>
      </c>
      <c r="Y2" s="461"/>
      <c r="Z2" s="36" t="s">
        <v>20</v>
      </c>
      <c r="AA2" s="36" t="s">
        <v>21</v>
      </c>
      <c r="AB2" s="462">
        <v>6</v>
      </c>
      <c r="AC2" s="462"/>
      <c r="AD2" s="36" t="s">
        <v>22</v>
      </c>
      <c r="AE2" s="36"/>
      <c r="AF2" s="36"/>
      <c r="AG2" s="36"/>
      <c r="AH2" s="36"/>
      <c r="AI2" s="36"/>
      <c r="AJ2" s="35"/>
      <c r="AK2" s="34" t="s">
        <v>17</v>
      </c>
      <c r="AL2" s="34" t="s">
        <v>16</v>
      </c>
      <c r="AM2" s="462" t="s">
        <v>144</v>
      </c>
      <c r="AN2" s="462"/>
      <c r="AO2" s="462"/>
      <c r="AP2" s="462"/>
      <c r="AQ2" s="462"/>
      <c r="AR2" s="462"/>
      <c r="AS2" s="462"/>
      <c r="AT2" s="462"/>
      <c r="AU2" s="462"/>
      <c r="AV2" s="462"/>
      <c r="AW2" s="462"/>
      <c r="AX2" s="462"/>
      <c r="AY2" s="462"/>
      <c r="AZ2" s="462"/>
      <c r="BA2" s="462"/>
      <c r="BB2" s="35" t="s">
        <v>0</v>
      </c>
      <c r="BC2" s="34"/>
      <c r="BD2" s="34"/>
      <c r="BE2" s="4"/>
    </row>
    <row r="3" spans="1:57" s="3" customFormat="1" ht="20.25" customHeight="1">
      <c r="A3" s="36"/>
      <c r="B3" s="36"/>
      <c r="C3" s="36"/>
      <c r="D3" s="33"/>
      <c r="E3" s="36"/>
      <c r="F3" s="36"/>
      <c r="G3" s="36"/>
      <c r="H3" s="33"/>
      <c r="I3" s="34"/>
      <c r="J3" s="34"/>
      <c r="K3" s="34"/>
      <c r="L3" s="34"/>
      <c r="M3" s="34"/>
      <c r="N3" s="36"/>
      <c r="O3" s="36"/>
      <c r="P3" s="36"/>
      <c r="Q3" s="36"/>
      <c r="R3" s="36"/>
      <c r="S3" s="36"/>
      <c r="T3" s="37"/>
      <c r="U3" s="39"/>
      <c r="V3" s="39"/>
      <c r="W3" s="40"/>
      <c r="X3" s="39"/>
      <c r="Y3" s="39"/>
      <c r="Z3" s="41"/>
      <c r="AA3" s="41"/>
      <c r="AB3" s="39"/>
      <c r="AC3" s="39"/>
      <c r="AD3" s="38"/>
      <c r="AE3" s="36"/>
      <c r="AF3" s="36"/>
      <c r="AG3" s="36"/>
      <c r="AH3" s="36"/>
      <c r="AI3" s="36"/>
      <c r="AJ3" s="35"/>
      <c r="AK3" s="34"/>
      <c r="AL3" s="34"/>
      <c r="AM3" s="138"/>
      <c r="AN3" s="138"/>
      <c r="AO3" s="138"/>
      <c r="AP3" s="138"/>
      <c r="AQ3" s="138"/>
      <c r="AR3" s="138"/>
      <c r="AS3" s="138"/>
      <c r="AT3" s="138"/>
      <c r="AU3" s="138"/>
      <c r="AV3" s="138"/>
      <c r="AW3" s="138"/>
      <c r="AX3" s="138"/>
      <c r="AY3" s="43" t="s">
        <v>81</v>
      </c>
      <c r="AZ3" s="479" t="s">
        <v>145</v>
      </c>
      <c r="BA3" s="479"/>
      <c r="BB3" s="479"/>
      <c r="BC3" s="479"/>
      <c r="BD3" s="34"/>
      <c r="BE3" s="4"/>
    </row>
    <row r="4" spans="1:57" s="3" customFormat="1" ht="20.25" customHeight="1">
      <c r="A4" s="36"/>
      <c r="B4" s="44"/>
      <c r="C4" s="44"/>
      <c r="D4" s="44"/>
      <c r="E4" s="44"/>
      <c r="F4" s="44"/>
      <c r="G4" s="44"/>
      <c r="H4" s="44"/>
      <c r="I4" s="44"/>
      <c r="J4" s="45"/>
      <c r="K4" s="46"/>
      <c r="L4" s="46"/>
      <c r="M4" s="46"/>
      <c r="N4" s="46"/>
      <c r="O4" s="46"/>
      <c r="P4" s="47"/>
      <c r="Q4" s="46"/>
      <c r="R4" s="46"/>
      <c r="S4" s="48"/>
      <c r="T4" s="36"/>
      <c r="U4" s="36"/>
      <c r="V4" s="36"/>
      <c r="W4" s="36"/>
      <c r="X4" s="36"/>
      <c r="Y4" s="36"/>
      <c r="Z4" s="41"/>
      <c r="AA4" s="41"/>
      <c r="AB4" s="39"/>
      <c r="AC4" s="39"/>
      <c r="AD4" s="38"/>
      <c r="AE4" s="36"/>
      <c r="AF4" s="36"/>
      <c r="AG4" s="36"/>
      <c r="AH4" s="36"/>
      <c r="AI4" s="36"/>
      <c r="AJ4" s="35"/>
      <c r="AK4" s="34"/>
      <c r="AL4" s="34"/>
      <c r="AM4" s="138"/>
      <c r="AN4" s="138"/>
      <c r="AO4" s="138"/>
      <c r="AP4" s="138"/>
      <c r="AQ4" s="138"/>
      <c r="AR4" s="138"/>
      <c r="AS4" s="138"/>
      <c r="AT4" s="138"/>
      <c r="AU4" s="138"/>
      <c r="AV4" s="138"/>
      <c r="AW4" s="138"/>
      <c r="AX4" s="138"/>
      <c r="AY4" s="43" t="s">
        <v>99</v>
      </c>
      <c r="AZ4" s="479" t="s">
        <v>547</v>
      </c>
      <c r="BA4" s="479"/>
      <c r="BB4" s="479"/>
      <c r="BC4" s="479"/>
      <c r="BD4" s="34"/>
      <c r="BE4" s="4"/>
    </row>
    <row r="5" spans="1:57" s="3" customFormat="1" ht="20.25" customHeight="1">
      <c r="A5" s="36"/>
      <c r="B5" s="49"/>
      <c r="C5" s="49"/>
      <c r="D5" s="49"/>
      <c r="E5" s="49"/>
      <c r="F5" s="49"/>
      <c r="G5" s="49"/>
      <c r="H5" s="49"/>
      <c r="I5" s="49"/>
      <c r="J5" s="50"/>
      <c r="K5" s="51"/>
      <c r="L5" s="52"/>
      <c r="M5" s="52"/>
      <c r="N5" s="52"/>
      <c r="O5" s="52"/>
      <c r="P5" s="49"/>
      <c r="Q5" s="53"/>
      <c r="R5" s="53"/>
      <c r="S5" s="54"/>
      <c r="T5" s="36"/>
      <c r="U5" s="36"/>
      <c r="V5" s="36"/>
      <c r="W5" s="36"/>
      <c r="X5" s="36"/>
      <c r="Y5" s="36"/>
      <c r="Z5" s="41"/>
      <c r="AA5" s="41"/>
      <c r="AB5" s="39"/>
      <c r="AC5" s="39"/>
      <c r="AD5" s="55"/>
      <c r="AE5" s="55"/>
      <c r="AF5" s="55"/>
      <c r="AG5" s="55"/>
      <c r="AH5" s="36"/>
      <c r="AI5" s="36"/>
      <c r="AJ5" s="55" t="s">
        <v>58</v>
      </c>
      <c r="AK5" s="55"/>
      <c r="AL5" s="55"/>
      <c r="AM5" s="55"/>
      <c r="AN5" s="55"/>
      <c r="AO5" s="55"/>
      <c r="AP5" s="55"/>
      <c r="AQ5" s="55"/>
      <c r="AR5" s="44"/>
      <c r="AS5" s="44"/>
      <c r="AT5" s="56"/>
      <c r="AU5" s="55"/>
      <c r="AV5" s="473">
        <v>40</v>
      </c>
      <c r="AW5" s="474"/>
      <c r="AX5" s="56" t="s">
        <v>23</v>
      </c>
      <c r="AY5" s="55"/>
      <c r="AZ5" s="473">
        <v>168</v>
      </c>
      <c r="BA5" s="474"/>
      <c r="BB5" s="56" t="s">
        <v>90</v>
      </c>
      <c r="BC5" s="55"/>
      <c r="BD5" s="36"/>
      <c r="BE5" s="4"/>
    </row>
    <row r="6" spans="1:57" s="3" customFormat="1" ht="20.25" customHeight="1">
      <c r="A6" s="36"/>
      <c r="B6" s="49"/>
      <c r="C6" s="49"/>
      <c r="D6" s="49"/>
      <c r="E6" s="49"/>
      <c r="F6" s="49"/>
      <c r="G6" s="49"/>
      <c r="H6" s="49"/>
      <c r="I6" s="49"/>
      <c r="J6" s="49"/>
      <c r="K6" s="57"/>
      <c r="L6" s="57"/>
      <c r="M6" s="57"/>
      <c r="N6" s="49"/>
      <c r="O6" s="58"/>
      <c r="P6" s="59"/>
      <c r="Q6" s="59"/>
      <c r="R6" s="60"/>
      <c r="S6" s="61"/>
      <c r="T6" s="36"/>
      <c r="U6" s="36"/>
      <c r="V6" s="36"/>
      <c r="W6" s="36"/>
      <c r="X6" s="36"/>
      <c r="Y6" s="36"/>
      <c r="Z6" s="41"/>
      <c r="AA6" s="41"/>
      <c r="AB6" s="39"/>
      <c r="AC6" s="39"/>
      <c r="AD6" s="62"/>
      <c r="AE6" s="31"/>
      <c r="AF6" s="31"/>
      <c r="AG6" s="31"/>
      <c r="AH6" s="36"/>
      <c r="AI6" s="36"/>
      <c r="AJ6" s="36"/>
      <c r="AK6" s="36"/>
      <c r="AL6" s="31"/>
      <c r="AM6" s="31"/>
      <c r="AN6" s="63"/>
      <c r="AO6" s="64"/>
      <c r="AP6" s="64"/>
      <c r="AQ6" s="65"/>
      <c r="AR6" s="65"/>
      <c r="AS6" s="65"/>
      <c r="AT6" s="65"/>
      <c r="AU6" s="65"/>
      <c r="AV6" s="65"/>
      <c r="AW6" s="55" t="s">
        <v>24</v>
      </c>
      <c r="AX6" s="55"/>
      <c r="AY6" s="55"/>
      <c r="AZ6" s="477">
        <f>DAY(EOMONTH(DATE(X2,AB2,1),0))</f>
        <v>30</v>
      </c>
      <c r="BA6" s="478"/>
      <c r="BB6" s="56" t="s">
        <v>25</v>
      </c>
      <c r="BC6" s="36"/>
      <c r="BD6" s="36"/>
      <c r="BE6" s="4"/>
    </row>
    <row r="7" spans="1:57" ht="20.25" customHeight="1" thickBot="1">
      <c r="A7" s="66"/>
      <c r="B7" s="66"/>
      <c r="C7" s="67"/>
      <c r="D7" s="67"/>
      <c r="E7" s="66"/>
      <c r="F7" s="66"/>
      <c r="G7" s="68"/>
      <c r="H7" s="66"/>
      <c r="I7" s="66"/>
      <c r="J7" s="66"/>
      <c r="K7" s="66"/>
      <c r="L7" s="66"/>
      <c r="M7" s="66"/>
      <c r="N7" s="66"/>
      <c r="O7" s="66"/>
      <c r="P7" s="66"/>
      <c r="Q7" s="66"/>
      <c r="R7" s="66"/>
      <c r="S7" s="67"/>
      <c r="T7" s="66"/>
      <c r="U7" s="66"/>
      <c r="V7" s="66"/>
      <c r="W7" s="66"/>
      <c r="X7" s="66"/>
      <c r="Y7" s="66"/>
      <c r="Z7" s="66"/>
      <c r="AA7" s="66"/>
      <c r="AB7" s="66"/>
      <c r="AC7" s="66"/>
      <c r="AD7" s="66"/>
      <c r="AE7" s="66"/>
      <c r="AF7" s="66"/>
      <c r="AG7" s="66"/>
      <c r="AH7" s="66"/>
      <c r="AI7" s="66"/>
      <c r="AJ7" s="67"/>
      <c r="AK7" s="66"/>
      <c r="AL7" s="66"/>
      <c r="AM7" s="66"/>
      <c r="AN7" s="66"/>
      <c r="AO7" s="66"/>
      <c r="AP7" s="66"/>
      <c r="AQ7" s="66"/>
      <c r="AR7" s="66"/>
      <c r="AS7" s="66"/>
      <c r="AT7" s="66"/>
      <c r="AU7" s="66"/>
      <c r="AV7" s="66"/>
      <c r="AW7" s="66"/>
      <c r="AX7" s="66"/>
      <c r="AY7" s="66"/>
      <c r="AZ7" s="66"/>
      <c r="BA7" s="66"/>
      <c r="BB7" s="66"/>
      <c r="BC7" s="69"/>
      <c r="BD7" s="69"/>
      <c r="BE7" s="6"/>
    </row>
    <row r="8" spans="1:57" ht="20.25" customHeight="1" thickBot="1">
      <c r="A8" s="66"/>
      <c r="B8" s="451" t="s">
        <v>26</v>
      </c>
      <c r="C8" s="433" t="s">
        <v>65</v>
      </c>
      <c r="D8" s="434"/>
      <c r="E8" s="432" t="s">
        <v>66</v>
      </c>
      <c r="F8" s="434"/>
      <c r="G8" s="432" t="s">
        <v>67</v>
      </c>
      <c r="H8" s="433"/>
      <c r="I8" s="433"/>
      <c r="J8" s="433"/>
      <c r="K8" s="434"/>
      <c r="L8" s="432" t="s">
        <v>68</v>
      </c>
      <c r="M8" s="433"/>
      <c r="N8" s="433"/>
      <c r="O8" s="454"/>
      <c r="P8" s="475" t="s">
        <v>136</v>
      </c>
      <c r="Q8" s="476"/>
      <c r="R8" s="476"/>
      <c r="S8" s="476"/>
      <c r="T8" s="476"/>
      <c r="U8" s="476"/>
      <c r="V8" s="476"/>
      <c r="W8" s="476"/>
      <c r="X8" s="476"/>
      <c r="Y8" s="476"/>
      <c r="Z8" s="476"/>
      <c r="AA8" s="476"/>
      <c r="AB8" s="476"/>
      <c r="AC8" s="476"/>
      <c r="AD8" s="476"/>
      <c r="AE8" s="476"/>
      <c r="AF8" s="476"/>
      <c r="AG8" s="476"/>
      <c r="AH8" s="476"/>
      <c r="AI8" s="476"/>
      <c r="AJ8" s="476"/>
      <c r="AK8" s="476"/>
      <c r="AL8" s="476"/>
      <c r="AM8" s="476"/>
      <c r="AN8" s="476"/>
      <c r="AO8" s="476"/>
      <c r="AP8" s="476"/>
      <c r="AQ8" s="476"/>
      <c r="AR8" s="476"/>
      <c r="AS8" s="476"/>
      <c r="AT8" s="476"/>
      <c r="AU8" s="465" t="str">
        <f>IF(AZ3="４週","(9)1～4週目の勤務時間数合計","(9)1か月の勤務時間数合計")</f>
        <v>(9)1か月の勤務時間数合計</v>
      </c>
      <c r="AV8" s="466"/>
      <c r="AW8" s="465" t="s">
        <v>69</v>
      </c>
      <c r="AX8" s="466"/>
      <c r="AY8" s="463" t="s">
        <v>110</v>
      </c>
      <c r="AZ8" s="463"/>
      <c r="BA8" s="463"/>
      <c r="BB8" s="463"/>
      <c r="BC8" s="463"/>
      <c r="BD8" s="463"/>
    </row>
    <row r="9" spans="1:57" ht="20.25" customHeight="1" thickBot="1">
      <c r="A9" s="66"/>
      <c r="B9" s="452"/>
      <c r="C9" s="436"/>
      <c r="D9" s="437"/>
      <c r="E9" s="435"/>
      <c r="F9" s="437"/>
      <c r="G9" s="435"/>
      <c r="H9" s="436"/>
      <c r="I9" s="436"/>
      <c r="J9" s="436"/>
      <c r="K9" s="437"/>
      <c r="L9" s="435"/>
      <c r="M9" s="436"/>
      <c r="N9" s="436"/>
      <c r="O9" s="455"/>
      <c r="P9" s="457" t="s">
        <v>10</v>
      </c>
      <c r="Q9" s="458"/>
      <c r="R9" s="458"/>
      <c r="S9" s="458"/>
      <c r="T9" s="458"/>
      <c r="U9" s="458"/>
      <c r="V9" s="459"/>
      <c r="W9" s="457" t="s">
        <v>11</v>
      </c>
      <c r="X9" s="458"/>
      <c r="Y9" s="458"/>
      <c r="Z9" s="458"/>
      <c r="AA9" s="458"/>
      <c r="AB9" s="458"/>
      <c r="AC9" s="459"/>
      <c r="AD9" s="457" t="s">
        <v>12</v>
      </c>
      <c r="AE9" s="458"/>
      <c r="AF9" s="458"/>
      <c r="AG9" s="458"/>
      <c r="AH9" s="458"/>
      <c r="AI9" s="458"/>
      <c r="AJ9" s="459"/>
      <c r="AK9" s="457" t="s">
        <v>13</v>
      </c>
      <c r="AL9" s="458"/>
      <c r="AM9" s="458"/>
      <c r="AN9" s="458"/>
      <c r="AO9" s="458"/>
      <c r="AP9" s="458"/>
      <c r="AQ9" s="459"/>
      <c r="AR9" s="457" t="s">
        <v>14</v>
      </c>
      <c r="AS9" s="458"/>
      <c r="AT9" s="459"/>
      <c r="AU9" s="467"/>
      <c r="AV9" s="468"/>
      <c r="AW9" s="467"/>
      <c r="AX9" s="468"/>
      <c r="AY9" s="463"/>
      <c r="AZ9" s="463"/>
      <c r="BA9" s="463"/>
      <c r="BB9" s="463"/>
      <c r="BC9" s="463"/>
      <c r="BD9" s="463"/>
    </row>
    <row r="10" spans="1:57" ht="20.25" customHeight="1" thickBot="1">
      <c r="A10" s="66"/>
      <c r="B10" s="452"/>
      <c r="C10" s="436"/>
      <c r="D10" s="437"/>
      <c r="E10" s="435"/>
      <c r="F10" s="437"/>
      <c r="G10" s="435"/>
      <c r="H10" s="436"/>
      <c r="I10" s="436"/>
      <c r="J10" s="436"/>
      <c r="K10" s="437"/>
      <c r="L10" s="435"/>
      <c r="M10" s="436"/>
      <c r="N10" s="436"/>
      <c r="O10" s="455"/>
      <c r="P10" s="79">
        <f>DAY(DATE($X$2,$AB$2,1))</f>
        <v>1</v>
      </c>
      <c r="Q10" s="80">
        <f>DAY(DATE($X$2,$AB$2,2))</f>
        <v>2</v>
      </c>
      <c r="R10" s="80">
        <f>DAY(DATE($X$2,$AB$2,3))</f>
        <v>3</v>
      </c>
      <c r="S10" s="80">
        <f>DAY(DATE($X$2,$AB$2,4))</f>
        <v>4</v>
      </c>
      <c r="T10" s="80">
        <f>DAY(DATE($X$2,$AB$2,5))</f>
        <v>5</v>
      </c>
      <c r="U10" s="80">
        <f>DAY(DATE($X$2,$AB$2,6))</f>
        <v>6</v>
      </c>
      <c r="V10" s="81">
        <f>DAY(DATE($X$2,$AB$2,7))</f>
        <v>7</v>
      </c>
      <c r="W10" s="79">
        <f>DAY(DATE($X$2,$AB$2,8))</f>
        <v>8</v>
      </c>
      <c r="X10" s="80">
        <f>DAY(DATE($X$2,$AB$2,9))</f>
        <v>9</v>
      </c>
      <c r="Y10" s="80">
        <f>DAY(DATE($X$2,$AB$2,10))</f>
        <v>10</v>
      </c>
      <c r="Z10" s="80">
        <f>DAY(DATE($X$2,$AB$2,11))</f>
        <v>11</v>
      </c>
      <c r="AA10" s="80">
        <f>DAY(DATE($X$2,$AB$2,12))</f>
        <v>12</v>
      </c>
      <c r="AB10" s="80">
        <f>DAY(DATE($X$2,$AB$2,13))</f>
        <v>13</v>
      </c>
      <c r="AC10" s="81">
        <f>DAY(DATE($X$2,$AB$2,14))</f>
        <v>14</v>
      </c>
      <c r="AD10" s="79">
        <f>DAY(DATE($X$2,$AB$2,15))</f>
        <v>15</v>
      </c>
      <c r="AE10" s="80">
        <f>DAY(DATE($X$2,$AB$2,16))</f>
        <v>16</v>
      </c>
      <c r="AF10" s="80">
        <f>DAY(DATE($X$2,$AB$2,17))</f>
        <v>17</v>
      </c>
      <c r="AG10" s="80">
        <f>DAY(DATE($X$2,$AB$2,18))</f>
        <v>18</v>
      </c>
      <c r="AH10" s="80">
        <f>DAY(DATE($X$2,$AB$2,19))</f>
        <v>19</v>
      </c>
      <c r="AI10" s="80">
        <f>DAY(DATE($X$2,$AB$2,20))</f>
        <v>20</v>
      </c>
      <c r="AJ10" s="81">
        <f>DAY(DATE($X$2,$AB$2,21))</f>
        <v>21</v>
      </c>
      <c r="AK10" s="79">
        <f>DAY(DATE($X$2,$AB$2,22))</f>
        <v>22</v>
      </c>
      <c r="AL10" s="80">
        <f>DAY(DATE($X$2,$AB$2,23))</f>
        <v>23</v>
      </c>
      <c r="AM10" s="80">
        <f>DAY(DATE($X$2,$AB$2,24))</f>
        <v>24</v>
      </c>
      <c r="AN10" s="80">
        <f>DAY(DATE($X$2,$AB$2,25))</f>
        <v>25</v>
      </c>
      <c r="AO10" s="80">
        <f>DAY(DATE($X$2,$AB$2,26))</f>
        <v>26</v>
      </c>
      <c r="AP10" s="80">
        <f>DAY(DATE($X$2,$AB$2,27))</f>
        <v>27</v>
      </c>
      <c r="AQ10" s="81">
        <f>DAY(DATE($X$2,$AB$2,28))</f>
        <v>28</v>
      </c>
      <c r="AR10" s="79">
        <f>IF(AZ3="暦月",IF(DAY(DATE($X$2,$AB$2,29))=29,29,""),"")</f>
        <v>29</v>
      </c>
      <c r="AS10" s="80">
        <f>IF(AZ3="暦月",IF(DAY(DATE($X$2,$AB$2,30))=30,30,""),"")</f>
        <v>30</v>
      </c>
      <c r="AT10" s="85" t="str">
        <f>IF(AZ3="暦月",IF(DAY(DATE($X$2,$AB$2,31))=31,31,""),"")</f>
        <v/>
      </c>
      <c r="AU10" s="467"/>
      <c r="AV10" s="468"/>
      <c r="AW10" s="467"/>
      <c r="AX10" s="468"/>
      <c r="AY10" s="463"/>
      <c r="AZ10" s="463"/>
      <c r="BA10" s="463"/>
      <c r="BB10" s="463"/>
      <c r="BC10" s="463"/>
      <c r="BD10" s="463"/>
    </row>
    <row r="11" spans="1:57" ht="20.25" hidden="1" customHeight="1" thickBot="1">
      <c r="A11" s="66"/>
      <c r="B11" s="452"/>
      <c r="C11" s="436"/>
      <c r="D11" s="437"/>
      <c r="E11" s="435"/>
      <c r="F11" s="437"/>
      <c r="G11" s="435"/>
      <c r="H11" s="436"/>
      <c r="I11" s="436"/>
      <c r="J11" s="436"/>
      <c r="K11" s="437"/>
      <c r="L11" s="435"/>
      <c r="M11" s="436"/>
      <c r="N11" s="436"/>
      <c r="O11" s="455"/>
      <c r="P11" s="79">
        <f>WEEKDAY(DATE($X$2,$AB$2,1))</f>
        <v>1</v>
      </c>
      <c r="Q11" s="80">
        <f>WEEKDAY(DATE($X$2,$AB$2,2))</f>
        <v>2</v>
      </c>
      <c r="R11" s="80">
        <f>WEEKDAY(DATE($X$2,$AB$2,3))</f>
        <v>3</v>
      </c>
      <c r="S11" s="80">
        <f>WEEKDAY(DATE($X$2,$AB$2,4))</f>
        <v>4</v>
      </c>
      <c r="T11" s="80">
        <f>WEEKDAY(DATE($X$2,$AB$2,5))</f>
        <v>5</v>
      </c>
      <c r="U11" s="80">
        <f>WEEKDAY(DATE($X$2,$AB$2,6))</f>
        <v>6</v>
      </c>
      <c r="V11" s="81">
        <f>WEEKDAY(DATE($X$2,$AB$2,7))</f>
        <v>7</v>
      </c>
      <c r="W11" s="79">
        <f>WEEKDAY(DATE($X$2,$AB$2,8))</f>
        <v>1</v>
      </c>
      <c r="X11" s="80">
        <f>WEEKDAY(DATE($X$2,$AB$2,9))</f>
        <v>2</v>
      </c>
      <c r="Y11" s="80">
        <f>WEEKDAY(DATE($X$2,$AB$2,10))</f>
        <v>3</v>
      </c>
      <c r="Z11" s="80">
        <f>WEEKDAY(DATE($X$2,$AB$2,11))</f>
        <v>4</v>
      </c>
      <c r="AA11" s="80">
        <f>WEEKDAY(DATE($X$2,$AB$2,12))</f>
        <v>5</v>
      </c>
      <c r="AB11" s="80">
        <f>WEEKDAY(DATE($X$2,$AB$2,13))</f>
        <v>6</v>
      </c>
      <c r="AC11" s="81">
        <f>WEEKDAY(DATE($X$2,$AB$2,14))</f>
        <v>7</v>
      </c>
      <c r="AD11" s="79">
        <f>WEEKDAY(DATE($X$2,$AB$2,15))</f>
        <v>1</v>
      </c>
      <c r="AE11" s="80">
        <f>WEEKDAY(DATE($X$2,$AB$2,16))</f>
        <v>2</v>
      </c>
      <c r="AF11" s="80">
        <f>WEEKDAY(DATE($X$2,$AB$2,17))</f>
        <v>3</v>
      </c>
      <c r="AG11" s="80">
        <f>WEEKDAY(DATE($X$2,$AB$2,18))</f>
        <v>4</v>
      </c>
      <c r="AH11" s="80">
        <f>WEEKDAY(DATE($X$2,$AB$2,19))</f>
        <v>5</v>
      </c>
      <c r="AI11" s="80">
        <f>WEEKDAY(DATE($X$2,$AB$2,20))</f>
        <v>6</v>
      </c>
      <c r="AJ11" s="81">
        <f>WEEKDAY(DATE($X$2,$AB$2,21))</f>
        <v>7</v>
      </c>
      <c r="AK11" s="79">
        <f>WEEKDAY(DATE($X$2,$AB$2,22))</f>
        <v>1</v>
      </c>
      <c r="AL11" s="80">
        <f>WEEKDAY(DATE($X$2,$AB$2,23))</f>
        <v>2</v>
      </c>
      <c r="AM11" s="80">
        <f>WEEKDAY(DATE($X$2,$AB$2,24))</f>
        <v>3</v>
      </c>
      <c r="AN11" s="80">
        <f>WEEKDAY(DATE($X$2,$AB$2,25))</f>
        <v>4</v>
      </c>
      <c r="AO11" s="80">
        <f>WEEKDAY(DATE($X$2,$AB$2,26))</f>
        <v>5</v>
      </c>
      <c r="AP11" s="80">
        <f>WEEKDAY(DATE($X$2,$AB$2,27))</f>
        <v>6</v>
      </c>
      <c r="AQ11" s="81">
        <f>WEEKDAY(DATE($X$2,$AB$2,28))</f>
        <v>7</v>
      </c>
      <c r="AR11" s="79">
        <f>IF(AR10=29,WEEKDAY(DATE($X$2,$AB$2,29)),0)</f>
        <v>1</v>
      </c>
      <c r="AS11" s="80">
        <f>IF(AS10=30,WEEKDAY(DATE($X$2,$AB$2,30)),0)</f>
        <v>2</v>
      </c>
      <c r="AT11" s="85">
        <f>IF(AT10=31,WEEKDAY(DATE($X$2,$AB$2,31)),0)</f>
        <v>0</v>
      </c>
      <c r="AU11" s="469"/>
      <c r="AV11" s="470"/>
      <c r="AW11" s="469"/>
      <c r="AX11" s="470"/>
      <c r="AY11" s="464"/>
      <c r="AZ11" s="464"/>
      <c r="BA11" s="464"/>
      <c r="BB11" s="464"/>
      <c r="BC11" s="464"/>
      <c r="BD11" s="464"/>
    </row>
    <row r="12" spans="1:57" ht="20.25" customHeight="1" thickBot="1">
      <c r="A12" s="66"/>
      <c r="B12" s="453"/>
      <c r="C12" s="439"/>
      <c r="D12" s="440"/>
      <c r="E12" s="438"/>
      <c r="F12" s="440"/>
      <c r="G12" s="438"/>
      <c r="H12" s="439"/>
      <c r="I12" s="439"/>
      <c r="J12" s="439"/>
      <c r="K12" s="440"/>
      <c r="L12" s="438"/>
      <c r="M12" s="439"/>
      <c r="N12" s="439"/>
      <c r="O12" s="456"/>
      <c r="P12" s="82" t="str">
        <f>IF(P11=1,"日",IF(P11=2,"月",IF(P11=3,"火",IF(P11=4,"水",IF(P11=5,"木",IF(P11=6,"金","土"))))))</f>
        <v>日</v>
      </c>
      <c r="Q12" s="83" t="str">
        <f t="shared" ref="Q12:AQ12" si="0">IF(Q11=1,"日",IF(Q11=2,"月",IF(Q11=3,"火",IF(Q11=4,"水",IF(Q11=5,"木",IF(Q11=6,"金","土"))))))</f>
        <v>月</v>
      </c>
      <c r="R12" s="83" t="str">
        <f t="shared" si="0"/>
        <v>火</v>
      </c>
      <c r="S12" s="83" t="str">
        <f t="shared" si="0"/>
        <v>水</v>
      </c>
      <c r="T12" s="83" t="str">
        <f t="shared" si="0"/>
        <v>木</v>
      </c>
      <c r="U12" s="83" t="str">
        <f t="shared" si="0"/>
        <v>金</v>
      </c>
      <c r="V12" s="84" t="str">
        <f t="shared" si="0"/>
        <v>土</v>
      </c>
      <c r="W12" s="82" t="str">
        <f t="shared" si="0"/>
        <v>日</v>
      </c>
      <c r="X12" s="83" t="str">
        <f t="shared" si="0"/>
        <v>月</v>
      </c>
      <c r="Y12" s="83" t="str">
        <f t="shared" si="0"/>
        <v>火</v>
      </c>
      <c r="Z12" s="83" t="str">
        <f t="shared" si="0"/>
        <v>水</v>
      </c>
      <c r="AA12" s="83" t="str">
        <f t="shared" si="0"/>
        <v>木</v>
      </c>
      <c r="AB12" s="83" t="str">
        <f t="shared" si="0"/>
        <v>金</v>
      </c>
      <c r="AC12" s="84" t="str">
        <f t="shared" si="0"/>
        <v>土</v>
      </c>
      <c r="AD12" s="82" t="str">
        <f t="shared" si="0"/>
        <v>日</v>
      </c>
      <c r="AE12" s="83" t="str">
        <f t="shared" si="0"/>
        <v>月</v>
      </c>
      <c r="AF12" s="83" t="str">
        <f t="shared" si="0"/>
        <v>火</v>
      </c>
      <c r="AG12" s="83" t="str">
        <f t="shared" si="0"/>
        <v>水</v>
      </c>
      <c r="AH12" s="83" t="str">
        <f t="shared" si="0"/>
        <v>木</v>
      </c>
      <c r="AI12" s="83" t="str">
        <f t="shared" si="0"/>
        <v>金</v>
      </c>
      <c r="AJ12" s="84" t="str">
        <f t="shared" si="0"/>
        <v>土</v>
      </c>
      <c r="AK12" s="82" t="str">
        <f t="shared" si="0"/>
        <v>日</v>
      </c>
      <c r="AL12" s="83" t="str">
        <f t="shared" si="0"/>
        <v>月</v>
      </c>
      <c r="AM12" s="83" t="str">
        <f t="shared" si="0"/>
        <v>火</v>
      </c>
      <c r="AN12" s="83" t="str">
        <f t="shared" si="0"/>
        <v>水</v>
      </c>
      <c r="AO12" s="83" t="str">
        <f t="shared" si="0"/>
        <v>木</v>
      </c>
      <c r="AP12" s="83" t="str">
        <f t="shared" si="0"/>
        <v>金</v>
      </c>
      <c r="AQ12" s="84" t="str">
        <f t="shared" si="0"/>
        <v>土</v>
      </c>
      <c r="AR12" s="83" t="str">
        <f>IF(AR11=1,"日",IF(AR11=2,"月",IF(AR11=3,"火",IF(AR11=4,"水",IF(AR11=5,"木",IF(AR11=6,"金",IF(AR11=0,"","土")))))))</f>
        <v>日</v>
      </c>
      <c r="AS12" s="83" t="str">
        <f>IF(AS11=1,"日",IF(AS11=2,"月",IF(AS11=3,"火",IF(AS11=4,"水",IF(AS11=5,"木",IF(AS11=6,"金",IF(AS11=0,"","土")))))))</f>
        <v>月</v>
      </c>
      <c r="AT12" s="86" t="str">
        <f>IF(AT11=1,"日",IF(AT11=2,"月",IF(AT11=3,"火",IF(AT11=4,"水",IF(AT11=5,"木",IF(AT11=6,"金",IF(AT11=0,"","土")))))))</f>
        <v/>
      </c>
      <c r="AU12" s="471"/>
      <c r="AV12" s="472"/>
      <c r="AW12" s="471"/>
      <c r="AX12" s="472"/>
      <c r="AY12" s="464"/>
      <c r="AZ12" s="464"/>
      <c r="BA12" s="464"/>
      <c r="BB12" s="464"/>
      <c r="BC12" s="464"/>
      <c r="BD12" s="464"/>
    </row>
    <row r="13" spans="1:57" ht="39.950000000000003" customHeight="1">
      <c r="A13" s="66"/>
      <c r="B13" s="76">
        <v>1</v>
      </c>
      <c r="C13" s="422" t="s">
        <v>2</v>
      </c>
      <c r="D13" s="423"/>
      <c r="E13" s="424" t="s">
        <v>146</v>
      </c>
      <c r="F13" s="425"/>
      <c r="G13" s="424"/>
      <c r="H13" s="426"/>
      <c r="I13" s="426"/>
      <c r="J13" s="426"/>
      <c r="K13" s="425"/>
      <c r="L13" s="427" t="s">
        <v>148</v>
      </c>
      <c r="M13" s="428"/>
      <c r="N13" s="428"/>
      <c r="O13" s="429"/>
      <c r="P13" s="116"/>
      <c r="Q13" s="117">
        <v>4</v>
      </c>
      <c r="R13" s="117">
        <v>4</v>
      </c>
      <c r="S13" s="117">
        <v>4</v>
      </c>
      <c r="T13" s="117">
        <v>4</v>
      </c>
      <c r="U13" s="117">
        <v>4</v>
      </c>
      <c r="V13" s="118"/>
      <c r="W13" s="116"/>
      <c r="X13" s="117">
        <v>4</v>
      </c>
      <c r="Y13" s="117">
        <v>4</v>
      </c>
      <c r="Z13" s="117">
        <v>4</v>
      </c>
      <c r="AA13" s="117">
        <v>4</v>
      </c>
      <c r="AB13" s="117">
        <v>4</v>
      </c>
      <c r="AC13" s="118"/>
      <c r="AD13" s="116"/>
      <c r="AE13" s="117">
        <v>4</v>
      </c>
      <c r="AF13" s="117">
        <v>4</v>
      </c>
      <c r="AG13" s="117">
        <v>4</v>
      </c>
      <c r="AH13" s="117">
        <v>4</v>
      </c>
      <c r="AI13" s="117">
        <v>4</v>
      </c>
      <c r="AJ13" s="118"/>
      <c r="AK13" s="116"/>
      <c r="AL13" s="117">
        <v>4</v>
      </c>
      <c r="AM13" s="117">
        <v>4</v>
      </c>
      <c r="AN13" s="117">
        <v>4</v>
      </c>
      <c r="AO13" s="117">
        <v>4</v>
      </c>
      <c r="AP13" s="117">
        <v>4</v>
      </c>
      <c r="AQ13" s="118"/>
      <c r="AR13" s="116"/>
      <c r="AS13" s="117">
        <v>4</v>
      </c>
      <c r="AT13" s="118"/>
      <c r="AU13" s="441">
        <f>IF($AZ$3="４週",SUM(P13:AQ13),IF($AZ$3="暦月",SUM(P13:AT13),""))</f>
        <v>84</v>
      </c>
      <c r="AV13" s="442"/>
      <c r="AW13" s="443">
        <f t="shared" ref="AW13:AW30" si="1">IF($AZ$3="４週",AU13/4,IF($AZ$3="暦月",AU13/($AZ$6/7),""))</f>
        <v>19.600000000000001</v>
      </c>
      <c r="AX13" s="444"/>
      <c r="AY13" s="397"/>
      <c r="AZ13" s="398"/>
      <c r="BA13" s="398"/>
      <c r="BB13" s="398"/>
      <c r="BC13" s="398"/>
      <c r="BD13" s="399"/>
    </row>
    <row r="14" spans="1:57" ht="39.950000000000003" customHeight="1">
      <c r="A14" s="66"/>
      <c r="B14" s="77">
        <f t="shared" ref="B14:B30" si="2">B13+1</f>
        <v>2</v>
      </c>
      <c r="C14" s="400" t="s">
        <v>122</v>
      </c>
      <c r="D14" s="401"/>
      <c r="E14" s="402" t="s">
        <v>146</v>
      </c>
      <c r="F14" s="403"/>
      <c r="G14" s="402" t="s">
        <v>123</v>
      </c>
      <c r="H14" s="404"/>
      <c r="I14" s="404"/>
      <c r="J14" s="404"/>
      <c r="K14" s="403"/>
      <c r="L14" s="405" t="s">
        <v>148</v>
      </c>
      <c r="M14" s="406"/>
      <c r="N14" s="406"/>
      <c r="O14" s="407"/>
      <c r="P14" s="119"/>
      <c r="Q14" s="120">
        <v>4</v>
      </c>
      <c r="R14" s="120">
        <v>4</v>
      </c>
      <c r="S14" s="120">
        <v>4</v>
      </c>
      <c r="T14" s="120">
        <v>4</v>
      </c>
      <c r="U14" s="120">
        <v>4</v>
      </c>
      <c r="V14" s="121"/>
      <c r="W14" s="119"/>
      <c r="X14" s="120">
        <v>4</v>
      </c>
      <c r="Y14" s="120">
        <v>4</v>
      </c>
      <c r="Z14" s="120">
        <v>4</v>
      </c>
      <c r="AA14" s="120">
        <v>4</v>
      </c>
      <c r="AB14" s="120">
        <v>4</v>
      </c>
      <c r="AC14" s="121"/>
      <c r="AD14" s="119"/>
      <c r="AE14" s="120">
        <v>4</v>
      </c>
      <c r="AF14" s="120">
        <v>4</v>
      </c>
      <c r="AG14" s="120">
        <v>4</v>
      </c>
      <c r="AH14" s="120">
        <v>4</v>
      </c>
      <c r="AI14" s="120">
        <v>4</v>
      </c>
      <c r="AJ14" s="121"/>
      <c r="AK14" s="119"/>
      <c r="AL14" s="120">
        <v>4</v>
      </c>
      <c r="AM14" s="120">
        <v>4</v>
      </c>
      <c r="AN14" s="120">
        <v>4</v>
      </c>
      <c r="AO14" s="120">
        <v>4</v>
      </c>
      <c r="AP14" s="120">
        <v>4</v>
      </c>
      <c r="AQ14" s="121"/>
      <c r="AR14" s="119"/>
      <c r="AS14" s="120">
        <v>4</v>
      </c>
      <c r="AT14" s="121"/>
      <c r="AU14" s="430">
        <f>IF($AZ$3="４週",SUM(P14:AQ14),IF($AZ$3="暦月",SUM(P14:AT14),""))</f>
        <v>84</v>
      </c>
      <c r="AV14" s="431"/>
      <c r="AW14" s="416">
        <f t="shared" si="1"/>
        <v>19.600000000000001</v>
      </c>
      <c r="AX14" s="417"/>
      <c r="AY14" s="391"/>
      <c r="AZ14" s="392"/>
      <c r="BA14" s="392"/>
      <c r="BB14" s="392"/>
      <c r="BC14" s="392"/>
      <c r="BD14" s="393"/>
    </row>
    <row r="15" spans="1:57" ht="39.950000000000003" customHeight="1">
      <c r="A15" s="66"/>
      <c r="B15" s="77">
        <f t="shared" si="2"/>
        <v>3</v>
      </c>
      <c r="C15" s="400" t="s">
        <v>122</v>
      </c>
      <c r="D15" s="401"/>
      <c r="E15" s="402" t="s">
        <v>146</v>
      </c>
      <c r="F15" s="403"/>
      <c r="G15" s="402" t="s">
        <v>125</v>
      </c>
      <c r="H15" s="404"/>
      <c r="I15" s="404"/>
      <c r="J15" s="404"/>
      <c r="K15" s="403"/>
      <c r="L15" s="405" t="s">
        <v>149</v>
      </c>
      <c r="M15" s="406"/>
      <c r="N15" s="406"/>
      <c r="O15" s="407"/>
      <c r="P15" s="119"/>
      <c r="Q15" s="120">
        <v>8</v>
      </c>
      <c r="R15" s="120">
        <v>8</v>
      </c>
      <c r="S15" s="120">
        <v>8</v>
      </c>
      <c r="T15" s="120">
        <v>8</v>
      </c>
      <c r="U15" s="120">
        <v>8</v>
      </c>
      <c r="V15" s="121"/>
      <c r="W15" s="119"/>
      <c r="X15" s="120">
        <v>8</v>
      </c>
      <c r="Y15" s="120">
        <v>8</v>
      </c>
      <c r="Z15" s="120">
        <v>8</v>
      </c>
      <c r="AA15" s="120">
        <v>8</v>
      </c>
      <c r="AB15" s="120">
        <v>8</v>
      </c>
      <c r="AC15" s="121"/>
      <c r="AD15" s="119"/>
      <c r="AE15" s="120">
        <v>8</v>
      </c>
      <c r="AF15" s="120">
        <v>8</v>
      </c>
      <c r="AG15" s="120">
        <v>8</v>
      </c>
      <c r="AH15" s="120">
        <v>8</v>
      </c>
      <c r="AI15" s="120">
        <v>8</v>
      </c>
      <c r="AJ15" s="121"/>
      <c r="AK15" s="119"/>
      <c r="AL15" s="120">
        <v>8</v>
      </c>
      <c r="AM15" s="120">
        <v>8</v>
      </c>
      <c r="AN15" s="120">
        <v>8</v>
      </c>
      <c r="AO15" s="120">
        <v>8</v>
      </c>
      <c r="AP15" s="120">
        <v>8</v>
      </c>
      <c r="AQ15" s="121"/>
      <c r="AR15" s="119"/>
      <c r="AS15" s="120">
        <v>8</v>
      </c>
      <c r="AT15" s="121"/>
      <c r="AU15" s="430">
        <f>IF($AZ$3="４週",SUM(P15:AQ15),IF($AZ$3="暦月",SUM(P15:AT15),""))</f>
        <v>168</v>
      </c>
      <c r="AV15" s="431"/>
      <c r="AW15" s="416">
        <f t="shared" si="1"/>
        <v>39.200000000000003</v>
      </c>
      <c r="AX15" s="417"/>
      <c r="AY15" s="391"/>
      <c r="AZ15" s="392"/>
      <c r="BA15" s="392"/>
      <c r="BB15" s="392"/>
      <c r="BC15" s="392"/>
      <c r="BD15" s="393"/>
    </row>
    <row r="16" spans="1:57" ht="39.950000000000003" customHeight="1">
      <c r="A16" s="66"/>
      <c r="B16" s="77">
        <f t="shared" si="2"/>
        <v>4</v>
      </c>
      <c r="C16" s="400" t="s">
        <v>122</v>
      </c>
      <c r="D16" s="401"/>
      <c r="E16" s="402" t="s">
        <v>146</v>
      </c>
      <c r="F16" s="403"/>
      <c r="G16" s="402" t="s">
        <v>123</v>
      </c>
      <c r="H16" s="404"/>
      <c r="I16" s="404"/>
      <c r="J16" s="404"/>
      <c r="K16" s="403"/>
      <c r="L16" s="405" t="s">
        <v>150</v>
      </c>
      <c r="M16" s="406"/>
      <c r="N16" s="406"/>
      <c r="O16" s="407"/>
      <c r="P16" s="119"/>
      <c r="Q16" s="120">
        <v>8</v>
      </c>
      <c r="R16" s="120">
        <v>8</v>
      </c>
      <c r="S16" s="120">
        <v>8</v>
      </c>
      <c r="T16" s="120">
        <v>8</v>
      </c>
      <c r="U16" s="120">
        <v>8</v>
      </c>
      <c r="V16" s="121"/>
      <c r="W16" s="119"/>
      <c r="X16" s="120">
        <v>8</v>
      </c>
      <c r="Y16" s="120">
        <v>8</v>
      </c>
      <c r="Z16" s="120">
        <v>8</v>
      </c>
      <c r="AA16" s="120">
        <v>8</v>
      </c>
      <c r="AB16" s="120">
        <v>8</v>
      </c>
      <c r="AC16" s="121"/>
      <c r="AD16" s="119"/>
      <c r="AE16" s="120">
        <v>8</v>
      </c>
      <c r="AF16" s="120">
        <v>8</v>
      </c>
      <c r="AG16" s="120">
        <v>8</v>
      </c>
      <c r="AH16" s="120">
        <v>8</v>
      </c>
      <c r="AI16" s="120">
        <v>8</v>
      </c>
      <c r="AJ16" s="121"/>
      <c r="AK16" s="119"/>
      <c r="AL16" s="120" t="s">
        <v>152</v>
      </c>
      <c r="AM16" s="120">
        <v>8</v>
      </c>
      <c r="AN16" s="120">
        <v>8</v>
      </c>
      <c r="AO16" s="120">
        <v>8</v>
      </c>
      <c r="AP16" s="120">
        <v>8</v>
      </c>
      <c r="AQ16" s="121"/>
      <c r="AR16" s="119"/>
      <c r="AS16" s="120">
        <v>8</v>
      </c>
      <c r="AT16" s="121"/>
      <c r="AU16" s="430">
        <f>IF($AZ$3="４週",SUM(P16:AQ16),IF($AZ$3="暦月",SUM(P16:AT16),""))</f>
        <v>160</v>
      </c>
      <c r="AV16" s="431"/>
      <c r="AW16" s="416">
        <f t="shared" si="1"/>
        <v>37.333333333333336</v>
      </c>
      <c r="AX16" s="417"/>
      <c r="AY16" s="391"/>
      <c r="AZ16" s="392"/>
      <c r="BA16" s="392"/>
      <c r="BB16" s="392"/>
      <c r="BC16" s="392"/>
      <c r="BD16" s="393"/>
    </row>
    <row r="17" spans="1:56" ht="39.950000000000003" customHeight="1">
      <c r="A17" s="66"/>
      <c r="B17" s="77">
        <f t="shared" si="2"/>
        <v>5</v>
      </c>
      <c r="C17" s="400" t="s">
        <v>122</v>
      </c>
      <c r="D17" s="401"/>
      <c r="E17" s="402" t="s">
        <v>147</v>
      </c>
      <c r="F17" s="403"/>
      <c r="G17" s="402" t="s">
        <v>123</v>
      </c>
      <c r="H17" s="404"/>
      <c r="I17" s="404"/>
      <c r="J17" s="404"/>
      <c r="K17" s="403"/>
      <c r="L17" s="405" t="s">
        <v>151</v>
      </c>
      <c r="M17" s="406"/>
      <c r="N17" s="406"/>
      <c r="O17" s="407"/>
      <c r="P17" s="119"/>
      <c r="Q17" s="120">
        <v>6</v>
      </c>
      <c r="R17" s="120">
        <v>6</v>
      </c>
      <c r="S17" s="120">
        <v>6</v>
      </c>
      <c r="T17" s="120">
        <v>6</v>
      </c>
      <c r="U17" s="120">
        <v>6</v>
      </c>
      <c r="V17" s="121"/>
      <c r="W17" s="119"/>
      <c r="X17" s="120">
        <v>6</v>
      </c>
      <c r="Y17" s="120">
        <v>6</v>
      </c>
      <c r="Z17" s="120">
        <v>6</v>
      </c>
      <c r="AA17" s="120">
        <v>6</v>
      </c>
      <c r="AB17" s="120">
        <v>6</v>
      </c>
      <c r="AC17" s="121"/>
      <c r="AD17" s="119"/>
      <c r="AE17" s="120">
        <v>6</v>
      </c>
      <c r="AF17" s="120">
        <v>6</v>
      </c>
      <c r="AG17" s="120">
        <v>6</v>
      </c>
      <c r="AH17" s="120">
        <v>6</v>
      </c>
      <c r="AI17" s="120">
        <v>6</v>
      </c>
      <c r="AJ17" s="121"/>
      <c r="AK17" s="119"/>
      <c r="AL17" s="120">
        <v>6</v>
      </c>
      <c r="AM17" s="120">
        <v>6</v>
      </c>
      <c r="AN17" s="120">
        <v>6</v>
      </c>
      <c r="AO17" s="120">
        <v>6</v>
      </c>
      <c r="AP17" s="120">
        <v>6</v>
      </c>
      <c r="AQ17" s="121"/>
      <c r="AR17" s="119"/>
      <c r="AS17" s="120">
        <v>6</v>
      </c>
      <c r="AT17" s="121"/>
      <c r="AU17" s="430">
        <f t="shared" ref="AU17:AU30" si="3">IF($AZ$3="４週",SUM(P17:AQ17),IF($AZ$3="暦月",SUM(P17:AT17),""))</f>
        <v>126</v>
      </c>
      <c r="AV17" s="431"/>
      <c r="AW17" s="416">
        <f t="shared" si="1"/>
        <v>29.400000000000002</v>
      </c>
      <c r="AX17" s="417"/>
      <c r="AY17" s="391"/>
      <c r="AZ17" s="392"/>
      <c r="BA17" s="392"/>
      <c r="BB17" s="392"/>
      <c r="BC17" s="392"/>
      <c r="BD17" s="393"/>
    </row>
    <row r="18" spans="1:56" ht="39.950000000000003" customHeight="1">
      <c r="A18" s="66"/>
      <c r="B18" s="77">
        <f t="shared" si="2"/>
        <v>6</v>
      </c>
      <c r="C18" s="400"/>
      <c r="D18" s="401"/>
      <c r="E18" s="402"/>
      <c r="F18" s="403"/>
      <c r="G18" s="402"/>
      <c r="H18" s="404"/>
      <c r="I18" s="404"/>
      <c r="J18" s="404"/>
      <c r="K18" s="403"/>
      <c r="L18" s="405"/>
      <c r="M18" s="406"/>
      <c r="N18" s="406"/>
      <c r="O18" s="407"/>
      <c r="P18" s="119"/>
      <c r="Q18" s="120"/>
      <c r="R18" s="120"/>
      <c r="S18" s="120"/>
      <c r="T18" s="120"/>
      <c r="U18" s="120"/>
      <c r="V18" s="121"/>
      <c r="W18" s="119"/>
      <c r="X18" s="120"/>
      <c r="Y18" s="120"/>
      <c r="Z18" s="120"/>
      <c r="AA18" s="120"/>
      <c r="AB18" s="120"/>
      <c r="AC18" s="121"/>
      <c r="AD18" s="119"/>
      <c r="AE18" s="120"/>
      <c r="AF18" s="120"/>
      <c r="AG18" s="120"/>
      <c r="AH18" s="120"/>
      <c r="AI18" s="120"/>
      <c r="AJ18" s="121"/>
      <c r="AK18" s="119"/>
      <c r="AL18" s="120"/>
      <c r="AM18" s="120"/>
      <c r="AN18" s="120"/>
      <c r="AO18" s="120"/>
      <c r="AP18" s="120"/>
      <c r="AQ18" s="121"/>
      <c r="AR18" s="119"/>
      <c r="AS18" s="120"/>
      <c r="AT18" s="121"/>
      <c r="AU18" s="430">
        <f t="shared" si="3"/>
        <v>0</v>
      </c>
      <c r="AV18" s="431"/>
      <c r="AW18" s="416">
        <f t="shared" si="1"/>
        <v>0</v>
      </c>
      <c r="AX18" s="417"/>
      <c r="AY18" s="391"/>
      <c r="AZ18" s="392"/>
      <c r="BA18" s="392"/>
      <c r="BB18" s="392"/>
      <c r="BC18" s="392"/>
      <c r="BD18" s="393"/>
    </row>
    <row r="19" spans="1:56" ht="39.950000000000003" customHeight="1">
      <c r="A19" s="66"/>
      <c r="B19" s="77">
        <f t="shared" si="2"/>
        <v>7</v>
      </c>
      <c r="C19" s="400"/>
      <c r="D19" s="401"/>
      <c r="E19" s="402"/>
      <c r="F19" s="403"/>
      <c r="G19" s="402"/>
      <c r="H19" s="404"/>
      <c r="I19" s="404"/>
      <c r="J19" s="404"/>
      <c r="K19" s="403"/>
      <c r="L19" s="405"/>
      <c r="M19" s="406"/>
      <c r="N19" s="406"/>
      <c r="O19" s="407"/>
      <c r="P19" s="119"/>
      <c r="Q19" s="120"/>
      <c r="R19" s="120"/>
      <c r="S19" s="120"/>
      <c r="T19" s="120"/>
      <c r="U19" s="120"/>
      <c r="V19" s="121"/>
      <c r="W19" s="119"/>
      <c r="X19" s="120"/>
      <c r="Y19" s="120"/>
      <c r="Z19" s="120"/>
      <c r="AA19" s="120"/>
      <c r="AB19" s="120"/>
      <c r="AC19" s="121"/>
      <c r="AD19" s="119"/>
      <c r="AE19" s="120"/>
      <c r="AF19" s="120"/>
      <c r="AG19" s="120"/>
      <c r="AH19" s="120"/>
      <c r="AI19" s="120"/>
      <c r="AJ19" s="121"/>
      <c r="AK19" s="119"/>
      <c r="AL19" s="120"/>
      <c r="AM19" s="120"/>
      <c r="AN19" s="120"/>
      <c r="AO19" s="120"/>
      <c r="AP19" s="120"/>
      <c r="AQ19" s="121"/>
      <c r="AR19" s="119"/>
      <c r="AS19" s="120"/>
      <c r="AT19" s="121"/>
      <c r="AU19" s="430">
        <f>IF($AZ$3="４週",SUM(P19:AQ19),IF($AZ$3="暦月",SUM(P19:AT19),""))</f>
        <v>0</v>
      </c>
      <c r="AV19" s="431"/>
      <c r="AW19" s="416">
        <f t="shared" si="1"/>
        <v>0</v>
      </c>
      <c r="AX19" s="417"/>
      <c r="AY19" s="391"/>
      <c r="AZ19" s="392"/>
      <c r="BA19" s="392"/>
      <c r="BB19" s="392"/>
      <c r="BC19" s="392"/>
      <c r="BD19" s="393"/>
    </row>
    <row r="20" spans="1:56" ht="39.950000000000003" customHeight="1">
      <c r="A20" s="66"/>
      <c r="B20" s="77">
        <f t="shared" si="2"/>
        <v>8</v>
      </c>
      <c r="C20" s="400"/>
      <c r="D20" s="401"/>
      <c r="E20" s="402"/>
      <c r="F20" s="403"/>
      <c r="G20" s="402"/>
      <c r="H20" s="404"/>
      <c r="I20" s="404"/>
      <c r="J20" s="404"/>
      <c r="K20" s="403"/>
      <c r="L20" s="405"/>
      <c r="M20" s="406"/>
      <c r="N20" s="406"/>
      <c r="O20" s="407"/>
      <c r="P20" s="119"/>
      <c r="Q20" s="120"/>
      <c r="R20" s="120"/>
      <c r="S20" s="120"/>
      <c r="T20" s="120"/>
      <c r="U20" s="120"/>
      <c r="V20" s="121"/>
      <c r="W20" s="119"/>
      <c r="X20" s="120"/>
      <c r="Y20" s="120"/>
      <c r="Z20" s="120"/>
      <c r="AA20" s="120"/>
      <c r="AB20" s="120"/>
      <c r="AC20" s="121"/>
      <c r="AD20" s="119"/>
      <c r="AE20" s="120"/>
      <c r="AF20" s="120"/>
      <c r="AG20" s="120"/>
      <c r="AH20" s="120"/>
      <c r="AI20" s="120"/>
      <c r="AJ20" s="121"/>
      <c r="AK20" s="119"/>
      <c r="AL20" s="120"/>
      <c r="AM20" s="120"/>
      <c r="AN20" s="120"/>
      <c r="AO20" s="120"/>
      <c r="AP20" s="120"/>
      <c r="AQ20" s="121"/>
      <c r="AR20" s="119"/>
      <c r="AS20" s="120"/>
      <c r="AT20" s="121"/>
      <c r="AU20" s="430">
        <f t="shared" si="3"/>
        <v>0</v>
      </c>
      <c r="AV20" s="431"/>
      <c r="AW20" s="416">
        <f t="shared" si="1"/>
        <v>0</v>
      </c>
      <c r="AX20" s="417"/>
      <c r="AY20" s="391"/>
      <c r="AZ20" s="392"/>
      <c r="BA20" s="392"/>
      <c r="BB20" s="392"/>
      <c r="BC20" s="392"/>
      <c r="BD20" s="393"/>
    </row>
    <row r="21" spans="1:56" ht="39.950000000000003" customHeight="1">
      <c r="A21" s="66"/>
      <c r="B21" s="77">
        <f t="shared" si="2"/>
        <v>9</v>
      </c>
      <c r="C21" s="400"/>
      <c r="D21" s="401"/>
      <c r="E21" s="402"/>
      <c r="F21" s="403"/>
      <c r="G21" s="402"/>
      <c r="H21" s="404"/>
      <c r="I21" s="404"/>
      <c r="J21" s="404"/>
      <c r="K21" s="403"/>
      <c r="L21" s="405"/>
      <c r="M21" s="406"/>
      <c r="N21" s="406"/>
      <c r="O21" s="407"/>
      <c r="P21" s="119"/>
      <c r="Q21" s="120"/>
      <c r="R21" s="120"/>
      <c r="S21" s="120"/>
      <c r="T21" s="120"/>
      <c r="U21" s="120"/>
      <c r="V21" s="121"/>
      <c r="W21" s="119"/>
      <c r="X21" s="120"/>
      <c r="Y21" s="120"/>
      <c r="Z21" s="120"/>
      <c r="AA21" s="120"/>
      <c r="AB21" s="120"/>
      <c r="AC21" s="121"/>
      <c r="AD21" s="119"/>
      <c r="AE21" s="120"/>
      <c r="AF21" s="120"/>
      <c r="AG21" s="120"/>
      <c r="AH21" s="120"/>
      <c r="AI21" s="120"/>
      <c r="AJ21" s="121"/>
      <c r="AK21" s="119"/>
      <c r="AL21" s="120"/>
      <c r="AM21" s="120"/>
      <c r="AN21" s="120"/>
      <c r="AO21" s="120"/>
      <c r="AP21" s="120"/>
      <c r="AQ21" s="121"/>
      <c r="AR21" s="119"/>
      <c r="AS21" s="120"/>
      <c r="AT21" s="121"/>
      <c r="AU21" s="430">
        <f t="shared" si="3"/>
        <v>0</v>
      </c>
      <c r="AV21" s="431"/>
      <c r="AW21" s="416">
        <f t="shared" si="1"/>
        <v>0</v>
      </c>
      <c r="AX21" s="417"/>
      <c r="AY21" s="391"/>
      <c r="AZ21" s="392"/>
      <c r="BA21" s="392"/>
      <c r="BB21" s="392"/>
      <c r="BC21" s="392"/>
      <c r="BD21" s="393"/>
    </row>
    <row r="22" spans="1:56" ht="39.950000000000003" customHeight="1">
      <c r="A22" s="66"/>
      <c r="B22" s="77">
        <f t="shared" si="2"/>
        <v>10</v>
      </c>
      <c r="C22" s="400"/>
      <c r="D22" s="401"/>
      <c r="E22" s="402"/>
      <c r="F22" s="403"/>
      <c r="G22" s="402"/>
      <c r="H22" s="404"/>
      <c r="I22" s="404"/>
      <c r="J22" s="404"/>
      <c r="K22" s="403"/>
      <c r="L22" s="405"/>
      <c r="M22" s="406"/>
      <c r="N22" s="406"/>
      <c r="O22" s="407"/>
      <c r="P22" s="119"/>
      <c r="Q22" s="120"/>
      <c r="R22" s="120"/>
      <c r="S22" s="120"/>
      <c r="T22" s="120"/>
      <c r="U22" s="120"/>
      <c r="V22" s="121"/>
      <c r="W22" s="119"/>
      <c r="X22" s="120"/>
      <c r="Y22" s="120"/>
      <c r="Z22" s="120"/>
      <c r="AA22" s="120"/>
      <c r="AB22" s="120"/>
      <c r="AC22" s="121"/>
      <c r="AD22" s="119"/>
      <c r="AE22" s="120"/>
      <c r="AF22" s="120"/>
      <c r="AG22" s="120"/>
      <c r="AH22" s="120"/>
      <c r="AI22" s="120"/>
      <c r="AJ22" s="121"/>
      <c r="AK22" s="119"/>
      <c r="AL22" s="120"/>
      <c r="AM22" s="120"/>
      <c r="AN22" s="120"/>
      <c r="AO22" s="120"/>
      <c r="AP22" s="120"/>
      <c r="AQ22" s="121"/>
      <c r="AR22" s="119"/>
      <c r="AS22" s="120"/>
      <c r="AT22" s="121"/>
      <c r="AU22" s="430">
        <f t="shared" si="3"/>
        <v>0</v>
      </c>
      <c r="AV22" s="431"/>
      <c r="AW22" s="416">
        <f t="shared" si="1"/>
        <v>0</v>
      </c>
      <c r="AX22" s="417"/>
      <c r="AY22" s="391"/>
      <c r="AZ22" s="392"/>
      <c r="BA22" s="392"/>
      <c r="BB22" s="392"/>
      <c r="BC22" s="392"/>
      <c r="BD22" s="393"/>
    </row>
    <row r="23" spans="1:56" ht="39.950000000000003" customHeight="1">
      <c r="A23" s="66"/>
      <c r="B23" s="77">
        <f t="shared" si="2"/>
        <v>11</v>
      </c>
      <c r="C23" s="400"/>
      <c r="D23" s="401"/>
      <c r="E23" s="402"/>
      <c r="F23" s="403"/>
      <c r="G23" s="402"/>
      <c r="H23" s="404"/>
      <c r="I23" s="404"/>
      <c r="J23" s="404"/>
      <c r="K23" s="403"/>
      <c r="L23" s="405"/>
      <c r="M23" s="406"/>
      <c r="N23" s="406"/>
      <c r="O23" s="407"/>
      <c r="P23" s="119"/>
      <c r="Q23" s="120"/>
      <c r="R23" s="120"/>
      <c r="S23" s="120"/>
      <c r="T23" s="120"/>
      <c r="U23" s="120"/>
      <c r="V23" s="121"/>
      <c r="W23" s="119"/>
      <c r="X23" s="120"/>
      <c r="Y23" s="120"/>
      <c r="Z23" s="120"/>
      <c r="AA23" s="120"/>
      <c r="AB23" s="120"/>
      <c r="AC23" s="121"/>
      <c r="AD23" s="119"/>
      <c r="AE23" s="120"/>
      <c r="AF23" s="120"/>
      <c r="AG23" s="120"/>
      <c r="AH23" s="120"/>
      <c r="AI23" s="120"/>
      <c r="AJ23" s="121"/>
      <c r="AK23" s="119"/>
      <c r="AL23" s="120"/>
      <c r="AM23" s="120"/>
      <c r="AN23" s="120"/>
      <c r="AO23" s="120"/>
      <c r="AP23" s="120"/>
      <c r="AQ23" s="121"/>
      <c r="AR23" s="119"/>
      <c r="AS23" s="120"/>
      <c r="AT23" s="121"/>
      <c r="AU23" s="430">
        <f t="shared" si="3"/>
        <v>0</v>
      </c>
      <c r="AV23" s="431"/>
      <c r="AW23" s="416">
        <f t="shared" si="1"/>
        <v>0</v>
      </c>
      <c r="AX23" s="417"/>
      <c r="AY23" s="391"/>
      <c r="AZ23" s="392"/>
      <c r="BA23" s="392"/>
      <c r="BB23" s="392"/>
      <c r="BC23" s="392"/>
      <c r="BD23" s="393"/>
    </row>
    <row r="24" spans="1:56" ht="39.950000000000003" customHeight="1">
      <c r="A24" s="66"/>
      <c r="B24" s="77">
        <f t="shared" si="2"/>
        <v>12</v>
      </c>
      <c r="C24" s="400"/>
      <c r="D24" s="401"/>
      <c r="E24" s="402"/>
      <c r="F24" s="403"/>
      <c r="G24" s="402"/>
      <c r="H24" s="404"/>
      <c r="I24" s="404"/>
      <c r="J24" s="404"/>
      <c r="K24" s="403"/>
      <c r="L24" s="405"/>
      <c r="M24" s="406"/>
      <c r="N24" s="406"/>
      <c r="O24" s="407"/>
      <c r="P24" s="119"/>
      <c r="Q24" s="120"/>
      <c r="R24" s="120"/>
      <c r="S24" s="120"/>
      <c r="T24" s="120"/>
      <c r="U24" s="120"/>
      <c r="V24" s="121"/>
      <c r="W24" s="119"/>
      <c r="X24" s="120"/>
      <c r="Y24" s="120"/>
      <c r="Z24" s="120"/>
      <c r="AA24" s="120"/>
      <c r="AB24" s="120"/>
      <c r="AC24" s="121"/>
      <c r="AD24" s="119"/>
      <c r="AE24" s="120"/>
      <c r="AF24" s="120"/>
      <c r="AG24" s="120"/>
      <c r="AH24" s="120"/>
      <c r="AI24" s="120"/>
      <c r="AJ24" s="121"/>
      <c r="AK24" s="119"/>
      <c r="AL24" s="120"/>
      <c r="AM24" s="120"/>
      <c r="AN24" s="120"/>
      <c r="AO24" s="120"/>
      <c r="AP24" s="120"/>
      <c r="AQ24" s="121"/>
      <c r="AR24" s="119"/>
      <c r="AS24" s="120"/>
      <c r="AT24" s="121"/>
      <c r="AU24" s="430">
        <f t="shared" si="3"/>
        <v>0</v>
      </c>
      <c r="AV24" s="431"/>
      <c r="AW24" s="416">
        <f t="shared" si="1"/>
        <v>0</v>
      </c>
      <c r="AX24" s="417"/>
      <c r="AY24" s="391"/>
      <c r="AZ24" s="392"/>
      <c r="BA24" s="392"/>
      <c r="BB24" s="392"/>
      <c r="BC24" s="392"/>
      <c r="BD24" s="393"/>
    </row>
    <row r="25" spans="1:56" ht="39.950000000000003" customHeight="1">
      <c r="A25" s="66"/>
      <c r="B25" s="77">
        <f t="shared" si="2"/>
        <v>13</v>
      </c>
      <c r="C25" s="400"/>
      <c r="D25" s="401"/>
      <c r="E25" s="402"/>
      <c r="F25" s="403"/>
      <c r="G25" s="402"/>
      <c r="H25" s="404"/>
      <c r="I25" s="404"/>
      <c r="J25" s="404"/>
      <c r="K25" s="403"/>
      <c r="L25" s="405"/>
      <c r="M25" s="406"/>
      <c r="N25" s="406"/>
      <c r="O25" s="407"/>
      <c r="P25" s="119"/>
      <c r="Q25" s="120"/>
      <c r="R25" s="120"/>
      <c r="S25" s="120"/>
      <c r="T25" s="120"/>
      <c r="U25" s="120"/>
      <c r="V25" s="121"/>
      <c r="W25" s="119"/>
      <c r="X25" s="120"/>
      <c r="Y25" s="120"/>
      <c r="Z25" s="120"/>
      <c r="AA25" s="120"/>
      <c r="AB25" s="120"/>
      <c r="AC25" s="121"/>
      <c r="AD25" s="119"/>
      <c r="AE25" s="120"/>
      <c r="AF25" s="120"/>
      <c r="AG25" s="120"/>
      <c r="AH25" s="120"/>
      <c r="AI25" s="120"/>
      <c r="AJ25" s="121"/>
      <c r="AK25" s="119"/>
      <c r="AL25" s="120"/>
      <c r="AM25" s="120"/>
      <c r="AN25" s="120"/>
      <c r="AO25" s="120"/>
      <c r="AP25" s="120"/>
      <c r="AQ25" s="121"/>
      <c r="AR25" s="119"/>
      <c r="AS25" s="120"/>
      <c r="AT25" s="121"/>
      <c r="AU25" s="430">
        <f t="shared" si="3"/>
        <v>0</v>
      </c>
      <c r="AV25" s="431"/>
      <c r="AW25" s="416">
        <f t="shared" si="1"/>
        <v>0</v>
      </c>
      <c r="AX25" s="417"/>
      <c r="AY25" s="391"/>
      <c r="AZ25" s="392"/>
      <c r="BA25" s="392"/>
      <c r="BB25" s="392"/>
      <c r="BC25" s="392"/>
      <c r="BD25" s="393"/>
    </row>
    <row r="26" spans="1:56" ht="39.950000000000003" customHeight="1">
      <c r="A26" s="66"/>
      <c r="B26" s="77">
        <f t="shared" si="2"/>
        <v>14</v>
      </c>
      <c r="C26" s="400"/>
      <c r="D26" s="401"/>
      <c r="E26" s="402"/>
      <c r="F26" s="403"/>
      <c r="G26" s="402"/>
      <c r="H26" s="404"/>
      <c r="I26" s="404"/>
      <c r="J26" s="404"/>
      <c r="K26" s="403"/>
      <c r="L26" s="405"/>
      <c r="M26" s="406"/>
      <c r="N26" s="406"/>
      <c r="O26" s="407"/>
      <c r="P26" s="119"/>
      <c r="Q26" s="120"/>
      <c r="R26" s="120"/>
      <c r="S26" s="120"/>
      <c r="T26" s="120"/>
      <c r="U26" s="120"/>
      <c r="V26" s="121"/>
      <c r="W26" s="119"/>
      <c r="X26" s="120"/>
      <c r="Y26" s="120"/>
      <c r="Z26" s="120"/>
      <c r="AA26" s="120"/>
      <c r="AB26" s="120"/>
      <c r="AC26" s="121"/>
      <c r="AD26" s="119"/>
      <c r="AE26" s="120"/>
      <c r="AF26" s="120"/>
      <c r="AG26" s="120"/>
      <c r="AH26" s="120"/>
      <c r="AI26" s="120"/>
      <c r="AJ26" s="121"/>
      <c r="AK26" s="119"/>
      <c r="AL26" s="120"/>
      <c r="AM26" s="120"/>
      <c r="AN26" s="120"/>
      <c r="AO26" s="120"/>
      <c r="AP26" s="120"/>
      <c r="AQ26" s="121"/>
      <c r="AR26" s="119"/>
      <c r="AS26" s="120"/>
      <c r="AT26" s="121"/>
      <c r="AU26" s="430">
        <f t="shared" si="3"/>
        <v>0</v>
      </c>
      <c r="AV26" s="431"/>
      <c r="AW26" s="416">
        <f t="shared" si="1"/>
        <v>0</v>
      </c>
      <c r="AX26" s="417"/>
      <c r="AY26" s="391"/>
      <c r="AZ26" s="392"/>
      <c r="BA26" s="392"/>
      <c r="BB26" s="392"/>
      <c r="BC26" s="392"/>
      <c r="BD26" s="393"/>
    </row>
    <row r="27" spans="1:56" ht="39.950000000000003" customHeight="1">
      <c r="A27" s="66"/>
      <c r="B27" s="77">
        <f t="shared" si="2"/>
        <v>15</v>
      </c>
      <c r="C27" s="400"/>
      <c r="D27" s="401"/>
      <c r="E27" s="402"/>
      <c r="F27" s="403"/>
      <c r="G27" s="402"/>
      <c r="H27" s="404"/>
      <c r="I27" s="404"/>
      <c r="J27" s="404"/>
      <c r="K27" s="403"/>
      <c r="L27" s="405"/>
      <c r="M27" s="406"/>
      <c r="N27" s="406"/>
      <c r="O27" s="407"/>
      <c r="P27" s="119"/>
      <c r="Q27" s="120"/>
      <c r="R27" s="120"/>
      <c r="S27" s="120"/>
      <c r="T27" s="120"/>
      <c r="U27" s="120"/>
      <c r="V27" s="121"/>
      <c r="W27" s="119"/>
      <c r="X27" s="120"/>
      <c r="Y27" s="120"/>
      <c r="Z27" s="120"/>
      <c r="AA27" s="120"/>
      <c r="AB27" s="120"/>
      <c r="AC27" s="121"/>
      <c r="AD27" s="119"/>
      <c r="AE27" s="120"/>
      <c r="AF27" s="120"/>
      <c r="AG27" s="120"/>
      <c r="AH27" s="120"/>
      <c r="AI27" s="120"/>
      <c r="AJ27" s="121"/>
      <c r="AK27" s="119"/>
      <c r="AL27" s="120"/>
      <c r="AM27" s="120"/>
      <c r="AN27" s="120"/>
      <c r="AO27" s="120"/>
      <c r="AP27" s="120"/>
      <c r="AQ27" s="121"/>
      <c r="AR27" s="119"/>
      <c r="AS27" s="120"/>
      <c r="AT27" s="121"/>
      <c r="AU27" s="430">
        <f t="shared" si="3"/>
        <v>0</v>
      </c>
      <c r="AV27" s="431"/>
      <c r="AW27" s="416">
        <f t="shared" si="1"/>
        <v>0</v>
      </c>
      <c r="AX27" s="417"/>
      <c r="AY27" s="391"/>
      <c r="AZ27" s="392"/>
      <c r="BA27" s="392"/>
      <c r="BB27" s="392"/>
      <c r="BC27" s="392"/>
      <c r="BD27" s="393"/>
    </row>
    <row r="28" spans="1:56" ht="39.950000000000003" customHeight="1">
      <c r="A28" s="66"/>
      <c r="B28" s="77">
        <f t="shared" si="2"/>
        <v>16</v>
      </c>
      <c r="C28" s="400"/>
      <c r="D28" s="401"/>
      <c r="E28" s="402"/>
      <c r="F28" s="403"/>
      <c r="G28" s="402"/>
      <c r="H28" s="404"/>
      <c r="I28" s="404"/>
      <c r="J28" s="404"/>
      <c r="K28" s="403"/>
      <c r="L28" s="405"/>
      <c r="M28" s="406"/>
      <c r="N28" s="406"/>
      <c r="O28" s="407"/>
      <c r="P28" s="119"/>
      <c r="Q28" s="120"/>
      <c r="R28" s="120"/>
      <c r="S28" s="120"/>
      <c r="T28" s="120"/>
      <c r="U28" s="120"/>
      <c r="V28" s="121"/>
      <c r="W28" s="119"/>
      <c r="X28" s="120"/>
      <c r="Y28" s="120"/>
      <c r="Z28" s="120"/>
      <c r="AA28" s="120"/>
      <c r="AB28" s="120"/>
      <c r="AC28" s="121"/>
      <c r="AD28" s="119"/>
      <c r="AE28" s="120"/>
      <c r="AF28" s="120"/>
      <c r="AG28" s="120"/>
      <c r="AH28" s="120"/>
      <c r="AI28" s="120"/>
      <c r="AJ28" s="121"/>
      <c r="AK28" s="119"/>
      <c r="AL28" s="120"/>
      <c r="AM28" s="120"/>
      <c r="AN28" s="120"/>
      <c r="AO28" s="120"/>
      <c r="AP28" s="120"/>
      <c r="AQ28" s="121"/>
      <c r="AR28" s="119"/>
      <c r="AS28" s="120"/>
      <c r="AT28" s="121"/>
      <c r="AU28" s="430">
        <f t="shared" si="3"/>
        <v>0</v>
      </c>
      <c r="AV28" s="431"/>
      <c r="AW28" s="416">
        <f t="shared" si="1"/>
        <v>0</v>
      </c>
      <c r="AX28" s="417"/>
      <c r="AY28" s="391"/>
      <c r="AZ28" s="392"/>
      <c r="BA28" s="392"/>
      <c r="BB28" s="392"/>
      <c r="BC28" s="392"/>
      <c r="BD28" s="393"/>
    </row>
    <row r="29" spans="1:56" ht="39.950000000000003" customHeight="1">
      <c r="A29" s="66"/>
      <c r="B29" s="77">
        <f t="shared" si="2"/>
        <v>17</v>
      </c>
      <c r="C29" s="400"/>
      <c r="D29" s="401"/>
      <c r="E29" s="402"/>
      <c r="F29" s="403"/>
      <c r="G29" s="402"/>
      <c r="H29" s="404"/>
      <c r="I29" s="404"/>
      <c r="J29" s="404"/>
      <c r="K29" s="403"/>
      <c r="L29" s="405"/>
      <c r="M29" s="406"/>
      <c r="N29" s="406"/>
      <c r="O29" s="407"/>
      <c r="P29" s="119"/>
      <c r="Q29" s="120"/>
      <c r="R29" s="120"/>
      <c r="S29" s="120"/>
      <c r="T29" s="120"/>
      <c r="U29" s="120"/>
      <c r="V29" s="121"/>
      <c r="W29" s="119"/>
      <c r="X29" s="120"/>
      <c r="Y29" s="120"/>
      <c r="Z29" s="120"/>
      <c r="AA29" s="120"/>
      <c r="AB29" s="120"/>
      <c r="AC29" s="121"/>
      <c r="AD29" s="119"/>
      <c r="AE29" s="120"/>
      <c r="AF29" s="120"/>
      <c r="AG29" s="120"/>
      <c r="AH29" s="120"/>
      <c r="AI29" s="120"/>
      <c r="AJ29" s="121"/>
      <c r="AK29" s="119"/>
      <c r="AL29" s="120"/>
      <c r="AM29" s="120"/>
      <c r="AN29" s="120"/>
      <c r="AO29" s="120"/>
      <c r="AP29" s="120"/>
      <c r="AQ29" s="121"/>
      <c r="AR29" s="119"/>
      <c r="AS29" s="120"/>
      <c r="AT29" s="121"/>
      <c r="AU29" s="430">
        <f t="shared" si="3"/>
        <v>0</v>
      </c>
      <c r="AV29" s="431"/>
      <c r="AW29" s="416">
        <f t="shared" si="1"/>
        <v>0</v>
      </c>
      <c r="AX29" s="417"/>
      <c r="AY29" s="391"/>
      <c r="AZ29" s="392"/>
      <c r="BA29" s="392"/>
      <c r="BB29" s="392"/>
      <c r="BC29" s="392"/>
      <c r="BD29" s="393"/>
    </row>
    <row r="30" spans="1:56" ht="39.950000000000003" customHeight="1" thickBot="1">
      <c r="A30" s="66"/>
      <c r="B30" s="78">
        <f t="shared" si="2"/>
        <v>18</v>
      </c>
      <c r="C30" s="408"/>
      <c r="D30" s="409"/>
      <c r="E30" s="410"/>
      <c r="F30" s="411"/>
      <c r="G30" s="410"/>
      <c r="H30" s="412"/>
      <c r="I30" s="412"/>
      <c r="J30" s="412"/>
      <c r="K30" s="411"/>
      <c r="L30" s="413"/>
      <c r="M30" s="414"/>
      <c r="N30" s="414"/>
      <c r="O30" s="415"/>
      <c r="P30" s="122"/>
      <c r="Q30" s="123"/>
      <c r="R30" s="123"/>
      <c r="S30" s="123"/>
      <c r="T30" s="123"/>
      <c r="U30" s="123"/>
      <c r="V30" s="124"/>
      <c r="W30" s="122"/>
      <c r="X30" s="123"/>
      <c r="Y30" s="123"/>
      <c r="Z30" s="123"/>
      <c r="AA30" s="123"/>
      <c r="AB30" s="123"/>
      <c r="AC30" s="124"/>
      <c r="AD30" s="122"/>
      <c r="AE30" s="123"/>
      <c r="AF30" s="123"/>
      <c r="AG30" s="123"/>
      <c r="AH30" s="123"/>
      <c r="AI30" s="123"/>
      <c r="AJ30" s="124"/>
      <c r="AK30" s="122"/>
      <c r="AL30" s="123"/>
      <c r="AM30" s="123"/>
      <c r="AN30" s="123"/>
      <c r="AO30" s="123"/>
      <c r="AP30" s="123"/>
      <c r="AQ30" s="124"/>
      <c r="AR30" s="122"/>
      <c r="AS30" s="123"/>
      <c r="AT30" s="124"/>
      <c r="AU30" s="418">
        <f t="shared" si="3"/>
        <v>0</v>
      </c>
      <c r="AV30" s="419"/>
      <c r="AW30" s="420">
        <f t="shared" si="1"/>
        <v>0</v>
      </c>
      <c r="AX30" s="421"/>
      <c r="AY30" s="394"/>
      <c r="AZ30" s="395"/>
      <c r="BA30" s="395"/>
      <c r="BB30" s="395"/>
      <c r="BC30" s="395"/>
      <c r="BD30" s="396"/>
    </row>
    <row r="31" spans="1:56" ht="20.25" customHeight="1">
      <c r="A31" s="66"/>
      <c r="B31" s="66"/>
      <c r="C31" s="70"/>
      <c r="D31" s="71"/>
      <c r="E31" s="72"/>
      <c r="F31" s="68"/>
      <c r="G31" s="68"/>
      <c r="H31" s="68"/>
      <c r="I31" s="68"/>
      <c r="J31" s="68"/>
      <c r="K31" s="68"/>
      <c r="L31" s="68"/>
      <c r="M31" s="68"/>
      <c r="N31" s="68"/>
      <c r="O31" s="68"/>
      <c r="P31" s="68"/>
      <c r="Q31" s="68"/>
      <c r="R31" s="68"/>
      <c r="S31" s="68"/>
      <c r="T31" s="68"/>
      <c r="U31" s="68"/>
      <c r="V31" s="68"/>
      <c r="W31" s="68"/>
      <c r="X31" s="68"/>
      <c r="Y31" s="68"/>
      <c r="Z31" s="68"/>
      <c r="AA31" s="68"/>
      <c r="AB31" s="68"/>
      <c r="AC31" s="73"/>
      <c r="AD31" s="68"/>
      <c r="AE31" s="68"/>
      <c r="AF31" s="68"/>
      <c r="AG31" s="68"/>
      <c r="AH31" s="68"/>
      <c r="AI31" s="68"/>
      <c r="AJ31" s="68"/>
      <c r="AK31" s="68"/>
      <c r="AL31" s="68"/>
      <c r="AM31" s="68"/>
      <c r="AN31" s="68"/>
      <c r="AO31" s="68"/>
      <c r="AP31" s="68"/>
      <c r="AQ31" s="68"/>
      <c r="AR31" s="68"/>
      <c r="AS31" s="68"/>
      <c r="AT31" s="68"/>
      <c r="AU31" s="68"/>
      <c r="AV31" s="66"/>
      <c r="AW31" s="66"/>
      <c r="AX31" s="66"/>
      <c r="AY31" s="66"/>
      <c r="AZ31" s="66"/>
      <c r="BA31" s="66"/>
      <c r="BB31" s="66"/>
      <c r="BC31" s="66"/>
      <c r="BD31" s="66"/>
    </row>
    <row r="32" spans="1:56" ht="20.25" customHeight="1">
      <c r="A32" s="66"/>
      <c r="B32" s="89" t="s">
        <v>128</v>
      </c>
      <c r="C32" s="89"/>
      <c r="D32" s="89"/>
      <c r="E32" s="89"/>
      <c r="F32" s="89"/>
      <c r="G32" s="89"/>
      <c r="H32" s="89"/>
      <c r="I32" s="89"/>
      <c r="J32" s="89"/>
      <c r="K32" s="89"/>
      <c r="L32" s="90"/>
      <c r="M32" s="89"/>
      <c r="N32" s="89"/>
      <c r="O32" s="89"/>
      <c r="P32" s="89"/>
      <c r="Q32" s="89"/>
      <c r="R32" s="89"/>
      <c r="S32" s="89"/>
      <c r="T32" s="89" t="s">
        <v>79</v>
      </c>
      <c r="U32" s="89"/>
      <c r="V32" s="89"/>
      <c r="W32" s="89"/>
      <c r="X32" s="89"/>
      <c r="Y32" s="89"/>
      <c r="Z32" s="91"/>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row>
    <row r="33" spans="1:56" ht="20.25" customHeight="1">
      <c r="A33" s="66"/>
      <c r="B33" s="89"/>
      <c r="C33" s="480" t="s">
        <v>37</v>
      </c>
      <c r="D33" s="480"/>
      <c r="E33" s="480" t="s">
        <v>38</v>
      </c>
      <c r="F33" s="480"/>
      <c r="G33" s="480"/>
      <c r="H33" s="480"/>
      <c r="I33" s="89"/>
      <c r="J33" s="482" t="s">
        <v>41</v>
      </c>
      <c r="K33" s="482"/>
      <c r="L33" s="482"/>
      <c r="M33" s="482"/>
      <c r="N33" s="62"/>
      <c r="O33" s="62"/>
      <c r="P33" s="87" t="s">
        <v>49</v>
      </c>
      <c r="Q33" s="87"/>
      <c r="R33" s="89"/>
      <c r="S33" s="89"/>
      <c r="T33" s="445" t="s">
        <v>7</v>
      </c>
      <c r="U33" s="446"/>
      <c r="V33" s="445" t="s">
        <v>8</v>
      </c>
      <c r="W33" s="483"/>
      <c r="X33" s="483"/>
      <c r="Y33" s="446"/>
      <c r="Z33" s="91"/>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row>
    <row r="34" spans="1:56" ht="20.25" customHeight="1">
      <c r="A34" s="66"/>
      <c r="B34" s="89"/>
      <c r="C34" s="481"/>
      <c r="D34" s="481"/>
      <c r="E34" s="481" t="s">
        <v>39</v>
      </c>
      <c r="F34" s="481"/>
      <c r="G34" s="481" t="s">
        <v>40</v>
      </c>
      <c r="H34" s="481"/>
      <c r="I34" s="89"/>
      <c r="J34" s="481" t="s">
        <v>39</v>
      </c>
      <c r="K34" s="481"/>
      <c r="L34" s="481" t="s">
        <v>40</v>
      </c>
      <c r="M34" s="481"/>
      <c r="N34" s="62"/>
      <c r="O34" s="62"/>
      <c r="P34" s="87" t="s">
        <v>46</v>
      </c>
      <c r="Q34" s="87"/>
      <c r="R34" s="89"/>
      <c r="S34" s="89"/>
      <c r="T34" s="445" t="s">
        <v>3</v>
      </c>
      <c r="U34" s="446"/>
      <c r="V34" s="445" t="s">
        <v>52</v>
      </c>
      <c r="W34" s="483"/>
      <c r="X34" s="483"/>
      <c r="Y34" s="446"/>
      <c r="Z34" s="131"/>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row>
    <row r="35" spans="1:56" ht="20.25" customHeight="1">
      <c r="A35" s="66"/>
      <c r="B35" s="89"/>
      <c r="C35" s="445" t="s">
        <v>3</v>
      </c>
      <c r="D35" s="446"/>
      <c r="E35" s="484">
        <f>SUMIFS($AU$13:$AV$30,$C$13:$D$30,"福祉用具専門相談員",$E$13:$F$30,"A")</f>
        <v>0</v>
      </c>
      <c r="F35" s="485"/>
      <c r="G35" s="486">
        <f>SUMIFS($AW$13:$AX$30,$C$13:$D$30,"福祉用具専門相談員",$E$13:$F$30,"A")</f>
        <v>0</v>
      </c>
      <c r="H35" s="487"/>
      <c r="I35" s="99"/>
      <c r="J35" s="447">
        <v>0</v>
      </c>
      <c r="K35" s="448"/>
      <c r="L35" s="447"/>
      <c r="M35" s="448"/>
      <c r="N35" s="98"/>
      <c r="O35" s="98"/>
      <c r="P35" s="447">
        <v>0</v>
      </c>
      <c r="Q35" s="448"/>
      <c r="R35" s="89"/>
      <c r="S35" s="89"/>
      <c r="T35" s="445" t="s">
        <v>4</v>
      </c>
      <c r="U35" s="446"/>
      <c r="V35" s="445" t="s">
        <v>53</v>
      </c>
      <c r="W35" s="483"/>
      <c r="X35" s="483"/>
      <c r="Y35" s="446"/>
      <c r="Z35" s="140"/>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c r="BD35" s="68"/>
    </row>
    <row r="36" spans="1:56" ht="20.25" customHeight="1">
      <c r="A36" s="66"/>
      <c r="B36" s="89"/>
      <c r="C36" s="445" t="s">
        <v>4</v>
      </c>
      <c r="D36" s="446"/>
      <c r="E36" s="484">
        <f>SUMIFS($AU$13:$AV$30,$C$13:$D$30,"福祉用具専門相談員",$E$13:$F$30,"B")</f>
        <v>412</v>
      </c>
      <c r="F36" s="485"/>
      <c r="G36" s="486">
        <f>SUMIFS($AW$13:$AX$30,$C$13:$D$30,"福祉用具専門相談員",$E$13:$F$30,"B")</f>
        <v>96.13333333333334</v>
      </c>
      <c r="H36" s="487"/>
      <c r="I36" s="99"/>
      <c r="J36" s="447">
        <v>84</v>
      </c>
      <c r="K36" s="448"/>
      <c r="L36" s="447"/>
      <c r="M36" s="448"/>
      <c r="N36" s="98"/>
      <c r="O36" s="98"/>
      <c r="P36" s="447">
        <v>2</v>
      </c>
      <c r="Q36" s="448"/>
      <c r="R36" s="89"/>
      <c r="S36" s="89"/>
      <c r="T36" s="445" t="s">
        <v>5</v>
      </c>
      <c r="U36" s="446"/>
      <c r="V36" s="445" t="s">
        <v>54</v>
      </c>
      <c r="W36" s="483"/>
      <c r="X36" s="483"/>
      <c r="Y36" s="446"/>
      <c r="Z36" s="140"/>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c r="BD36" s="68"/>
    </row>
    <row r="37" spans="1:56" ht="20.25" customHeight="1">
      <c r="A37" s="66"/>
      <c r="B37" s="89"/>
      <c r="C37" s="445" t="s">
        <v>5</v>
      </c>
      <c r="D37" s="446"/>
      <c r="E37" s="484">
        <f>SUMIFS($AU$13:$AV$30,$C$13:$D$30,"福祉用具専門相談員",$E$13:$F$30,"C")</f>
        <v>0</v>
      </c>
      <c r="F37" s="485"/>
      <c r="G37" s="486">
        <f>SUMIFS($AW$13:$AX$30,$C$13:$D$30,"福祉用具専門相談員",$E$13:$F$30,"C")</f>
        <v>0</v>
      </c>
      <c r="H37" s="487"/>
      <c r="I37" s="99"/>
      <c r="J37" s="447">
        <v>0</v>
      </c>
      <c r="K37" s="448"/>
      <c r="L37" s="449"/>
      <c r="M37" s="450"/>
      <c r="N37" s="98"/>
      <c r="O37" s="98"/>
      <c r="P37" s="484" t="s">
        <v>30</v>
      </c>
      <c r="Q37" s="485"/>
      <c r="R37" s="89"/>
      <c r="S37" s="89"/>
      <c r="T37" s="445" t="s">
        <v>6</v>
      </c>
      <c r="U37" s="446"/>
      <c r="V37" s="445" t="s">
        <v>78</v>
      </c>
      <c r="W37" s="483"/>
      <c r="X37" s="483"/>
      <c r="Y37" s="446"/>
      <c r="Z37" s="129"/>
      <c r="AA37" s="68"/>
      <c r="AB37" s="68"/>
      <c r="AC37" s="68"/>
      <c r="AD37" s="68"/>
      <c r="AE37" s="68"/>
      <c r="AF37" s="68"/>
      <c r="AG37" s="68"/>
      <c r="AH37" s="68"/>
      <c r="AI37" s="68"/>
      <c r="AJ37" s="68"/>
      <c r="AK37" s="68"/>
      <c r="AL37" s="68"/>
      <c r="AM37" s="68"/>
      <c r="AN37" s="68"/>
      <c r="AO37" s="68"/>
      <c r="AP37" s="68"/>
      <c r="AQ37" s="68"/>
      <c r="AR37" s="68"/>
      <c r="AS37" s="68"/>
      <c r="AT37" s="68"/>
      <c r="AU37" s="68"/>
      <c r="AV37" s="68"/>
      <c r="AW37" s="68"/>
      <c r="AX37" s="68"/>
      <c r="AY37" s="68"/>
      <c r="AZ37" s="68"/>
      <c r="BA37" s="68"/>
      <c r="BB37" s="68"/>
      <c r="BC37" s="68"/>
      <c r="BD37" s="68"/>
    </row>
    <row r="38" spans="1:56" ht="20.25" customHeight="1">
      <c r="A38" s="66"/>
      <c r="B38" s="89"/>
      <c r="C38" s="445" t="s">
        <v>6</v>
      </c>
      <c r="D38" s="446"/>
      <c r="E38" s="484">
        <f>SUMIFS($AU$13:$AV$30,$C$13:$D$30,"福祉用具専門相談員",$E$13:$F$30,"D")</f>
        <v>126</v>
      </c>
      <c r="F38" s="485"/>
      <c r="G38" s="486">
        <f>SUMIFS($AW$13:$AX$30,$C$13:$D$30,"福祉用具専門相談員",$E$13:$F$30,"D")</f>
        <v>29.400000000000002</v>
      </c>
      <c r="H38" s="487"/>
      <c r="I38" s="99"/>
      <c r="J38" s="447">
        <v>126</v>
      </c>
      <c r="K38" s="448"/>
      <c r="L38" s="449"/>
      <c r="M38" s="450"/>
      <c r="N38" s="98"/>
      <c r="O38" s="98"/>
      <c r="P38" s="484" t="s">
        <v>30</v>
      </c>
      <c r="Q38" s="485"/>
      <c r="R38" s="89"/>
      <c r="S38" s="89"/>
      <c r="T38" s="89"/>
      <c r="U38" s="494"/>
      <c r="V38" s="494"/>
      <c r="W38" s="501"/>
      <c r="X38" s="501"/>
      <c r="Y38" s="135"/>
      <c r="Z38" s="135"/>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row>
    <row r="39" spans="1:56" ht="20.25" customHeight="1">
      <c r="A39" s="66"/>
      <c r="B39" s="89"/>
      <c r="C39" s="445" t="s">
        <v>27</v>
      </c>
      <c r="D39" s="446"/>
      <c r="E39" s="484">
        <f>SUM(E35:F38)</f>
        <v>538</v>
      </c>
      <c r="F39" s="485"/>
      <c r="G39" s="486">
        <f>SUM(G35:H38)</f>
        <v>125.53333333333335</v>
      </c>
      <c r="H39" s="487"/>
      <c r="I39" s="99"/>
      <c r="J39" s="484">
        <f>SUM(J35:K38)</f>
        <v>210</v>
      </c>
      <c r="K39" s="485"/>
      <c r="L39" s="484">
        <f>SUM(L35:M38)</f>
        <v>0</v>
      </c>
      <c r="M39" s="485"/>
      <c r="N39" s="98"/>
      <c r="O39" s="98"/>
      <c r="P39" s="484">
        <f>SUM(P35:Q36)</f>
        <v>2</v>
      </c>
      <c r="Q39" s="485"/>
      <c r="R39" s="89"/>
      <c r="S39" s="89"/>
      <c r="T39" s="89"/>
      <c r="U39" s="494"/>
      <c r="V39" s="494"/>
      <c r="W39" s="501"/>
      <c r="X39" s="501"/>
      <c r="Y39" s="134"/>
      <c r="Z39" s="134"/>
      <c r="AA39" s="68"/>
      <c r="AB39" s="68"/>
      <c r="AC39" s="68"/>
      <c r="AD39" s="68"/>
      <c r="AE39" s="68"/>
      <c r="AF39" s="68"/>
      <c r="AG39" s="68"/>
      <c r="AH39" s="68"/>
      <c r="AI39" s="68"/>
      <c r="AJ39" s="68"/>
      <c r="AK39" s="68"/>
      <c r="AL39" s="68"/>
      <c r="AM39" s="68"/>
      <c r="AN39" s="68"/>
      <c r="AO39" s="68"/>
      <c r="AP39" s="68"/>
      <c r="AQ39" s="68"/>
      <c r="AR39" s="68"/>
      <c r="AS39" s="68"/>
      <c r="AT39" s="68"/>
      <c r="AU39" s="68"/>
      <c r="AV39" s="68"/>
      <c r="AW39" s="68"/>
      <c r="AX39" s="68"/>
      <c r="AY39" s="68"/>
      <c r="AZ39" s="68"/>
      <c r="BA39" s="68"/>
      <c r="BB39" s="68"/>
      <c r="BC39" s="68"/>
      <c r="BD39" s="68"/>
    </row>
    <row r="40" spans="1:56" ht="20.25" customHeight="1">
      <c r="A40" s="66"/>
      <c r="B40" s="89"/>
      <c r="C40" s="89"/>
      <c r="D40" s="89"/>
      <c r="E40" s="89"/>
      <c r="F40" s="89"/>
      <c r="G40" s="89"/>
      <c r="H40" s="89"/>
      <c r="I40" s="89"/>
      <c r="J40" s="89"/>
      <c r="K40" s="89"/>
      <c r="L40" s="90"/>
      <c r="M40" s="89"/>
      <c r="N40" s="89"/>
      <c r="O40" s="89"/>
      <c r="P40" s="89"/>
      <c r="Q40" s="89"/>
      <c r="R40" s="89"/>
      <c r="S40" s="89"/>
      <c r="T40" s="89"/>
      <c r="U40" s="91"/>
      <c r="V40" s="91"/>
      <c r="W40" s="91"/>
      <c r="X40" s="91"/>
      <c r="Y40" s="91"/>
      <c r="Z40" s="91"/>
      <c r="AA40" s="68"/>
      <c r="AB40" s="68"/>
      <c r="AC40" s="68"/>
      <c r="AD40" s="68"/>
      <c r="AE40" s="68"/>
      <c r="AF40" s="68"/>
      <c r="AG40" s="68"/>
      <c r="AH40" s="68"/>
      <c r="AI40" s="68"/>
      <c r="AJ40" s="68"/>
      <c r="AK40" s="68"/>
      <c r="AL40" s="68"/>
      <c r="AM40" s="68"/>
      <c r="AN40" s="68"/>
      <c r="AO40" s="68"/>
      <c r="AP40" s="68"/>
      <c r="AQ40" s="68"/>
      <c r="AR40" s="68"/>
      <c r="AS40" s="68"/>
      <c r="AT40" s="68"/>
      <c r="AU40" s="68"/>
      <c r="AV40" s="68"/>
      <c r="AW40" s="68"/>
      <c r="AX40" s="68"/>
      <c r="AY40" s="68"/>
      <c r="AZ40" s="68"/>
      <c r="BA40" s="68"/>
      <c r="BB40" s="68"/>
      <c r="BC40" s="68"/>
      <c r="BD40" s="68"/>
    </row>
    <row r="41" spans="1:56" ht="20.25" customHeight="1">
      <c r="A41" s="66"/>
      <c r="B41" s="89"/>
      <c r="C41" s="90" t="s">
        <v>47</v>
      </c>
      <c r="D41" s="89"/>
      <c r="E41" s="89"/>
      <c r="F41" s="89"/>
      <c r="G41" s="89"/>
      <c r="H41" s="89"/>
      <c r="I41" s="93" t="s">
        <v>95</v>
      </c>
      <c r="J41" s="496" t="s">
        <v>145</v>
      </c>
      <c r="K41" s="497"/>
      <c r="L41" s="94"/>
      <c r="M41" s="93"/>
      <c r="N41" s="89"/>
      <c r="O41" s="89"/>
      <c r="P41" s="89"/>
      <c r="Q41" s="89"/>
      <c r="R41" s="89"/>
      <c r="S41" s="89"/>
      <c r="T41" s="89"/>
      <c r="U41" s="92"/>
      <c r="V41" s="91"/>
      <c r="W41" s="91"/>
      <c r="X41" s="91"/>
      <c r="Y41" s="91"/>
      <c r="Z41" s="91"/>
      <c r="AA41" s="68"/>
      <c r="AB41" s="68"/>
      <c r="AC41" s="68"/>
      <c r="AD41" s="68"/>
      <c r="AE41" s="68"/>
      <c r="AF41" s="68"/>
      <c r="AG41" s="68"/>
      <c r="AH41" s="68"/>
      <c r="AI41" s="68"/>
      <c r="AJ41" s="68"/>
      <c r="AK41" s="68"/>
      <c r="AL41" s="68"/>
      <c r="AM41" s="68"/>
      <c r="AN41" s="68"/>
      <c r="AO41" s="68"/>
      <c r="AP41" s="68"/>
      <c r="AQ41" s="68"/>
      <c r="AR41" s="68"/>
      <c r="AS41" s="68"/>
      <c r="AT41" s="68"/>
      <c r="AU41" s="68"/>
      <c r="AV41" s="68"/>
      <c r="AW41" s="68"/>
      <c r="AX41" s="68"/>
      <c r="AY41" s="68"/>
      <c r="AZ41" s="68"/>
      <c r="BA41" s="68"/>
      <c r="BB41" s="68"/>
      <c r="BC41" s="68"/>
      <c r="BD41" s="68"/>
    </row>
    <row r="42" spans="1:56" ht="20.25" customHeight="1">
      <c r="A42" s="66"/>
      <c r="B42" s="89"/>
      <c r="C42" s="89" t="s">
        <v>42</v>
      </c>
      <c r="D42" s="89"/>
      <c r="E42" s="89"/>
      <c r="F42" s="89"/>
      <c r="G42" s="89"/>
      <c r="H42" s="89" t="s">
        <v>43</v>
      </c>
      <c r="I42" s="89"/>
      <c r="J42" s="89"/>
      <c r="K42" s="89"/>
      <c r="L42" s="90"/>
      <c r="M42" s="89"/>
      <c r="N42" s="89"/>
      <c r="O42" s="89"/>
      <c r="P42" s="89"/>
      <c r="Q42" s="89"/>
      <c r="R42" s="89"/>
      <c r="S42" s="89"/>
      <c r="T42" s="89"/>
      <c r="U42" s="91"/>
      <c r="V42" s="91"/>
      <c r="W42" s="91"/>
      <c r="X42" s="91"/>
      <c r="Y42" s="91"/>
      <c r="Z42" s="91"/>
      <c r="AA42" s="68"/>
      <c r="AB42" s="68"/>
      <c r="AC42" s="68"/>
      <c r="AD42" s="68"/>
      <c r="AE42" s="68"/>
      <c r="AF42" s="68"/>
      <c r="AG42" s="68"/>
      <c r="AH42" s="68"/>
      <c r="AI42" s="68"/>
      <c r="AJ42" s="68"/>
      <c r="AK42" s="68"/>
      <c r="AL42" s="68"/>
      <c r="AM42" s="68"/>
      <c r="AN42" s="68"/>
      <c r="AO42" s="68"/>
      <c r="AP42" s="68"/>
      <c r="AQ42" s="68"/>
      <c r="AR42" s="68"/>
      <c r="AS42" s="68"/>
      <c r="AT42" s="68"/>
      <c r="AU42" s="68"/>
      <c r="AV42" s="68"/>
      <c r="AW42" s="68"/>
      <c r="AX42" s="68"/>
      <c r="AY42" s="68"/>
      <c r="AZ42" s="68"/>
      <c r="BA42" s="68"/>
      <c r="BB42" s="68"/>
      <c r="BC42" s="68"/>
      <c r="BD42" s="68"/>
    </row>
    <row r="43" spans="1:56" ht="20.25" customHeight="1">
      <c r="A43" s="66"/>
      <c r="B43" s="89"/>
      <c r="C43" s="89" t="str">
        <f>IF($J$41="週","対象時間数（週平均）","対象時間数（当月合計）")</f>
        <v>対象時間数（当月合計）</v>
      </c>
      <c r="D43" s="89"/>
      <c r="E43" s="89"/>
      <c r="F43" s="89"/>
      <c r="G43" s="89"/>
      <c r="H43" s="89" t="str">
        <f>IF($J$41="週","週に勤務すべき時間数","当月に勤務すべき時間数")</f>
        <v>当月に勤務すべき時間数</v>
      </c>
      <c r="I43" s="89"/>
      <c r="J43" s="89"/>
      <c r="K43" s="89"/>
      <c r="L43" s="90"/>
      <c r="M43" s="481" t="s">
        <v>44</v>
      </c>
      <c r="N43" s="481"/>
      <c r="O43" s="481"/>
      <c r="P43" s="481"/>
      <c r="Q43" s="89"/>
      <c r="R43" s="89"/>
      <c r="S43" s="89"/>
      <c r="T43" s="89"/>
      <c r="U43" s="91"/>
      <c r="V43" s="91"/>
      <c r="W43" s="91"/>
      <c r="X43" s="91"/>
      <c r="Y43" s="91"/>
      <c r="Z43" s="91"/>
      <c r="AA43" s="68"/>
      <c r="AB43" s="68"/>
      <c r="AC43" s="68"/>
      <c r="AD43" s="68"/>
      <c r="AE43" s="68"/>
      <c r="AF43" s="68"/>
      <c r="AG43" s="68"/>
      <c r="AH43" s="68"/>
      <c r="AI43" s="68"/>
      <c r="AJ43" s="68"/>
      <c r="AK43" s="68"/>
      <c r="AL43" s="68"/>
      <c r="AM43" s="68"/>
      <c r="AN43" s="68"/>
      <c r="AO43" s="68"/>
      <c r="AP43" s="68"/>
      <c r="AQ43" s="68"/>
      <c r="AR43" s="68"/>
      <c r="AS43" s="68"/>
      <c r="AT43" s="68"/>
      <c r="AU43" s="68"/>
      <c r="AV43" s="68"/>
      <c r="AW43" s="68"/>
      <c r="AX43" s="68"/>
      <c r="AY43" s="68"/>
      <c r="AZ43" s="68"/>
      <c r="BA43" s="68"/>
      <c r="BB43" s="68"/>
      <c r="BC43" s="68"/>
      <c r="BD43" s="68"/>
    </row>
    <row r="44" spans="1:56" ht="20.25" customHeight="1">
      <c r="A44" s="66"/>
      <c r="B44" s="89"/>
      <c r="C44" s="498">
        <f>IF($J$41="週",L39,J39)</f>
        <v>210</v>
      </c>
      <c r="D44" s="499"/>
      <c r="E44" s="499"/>
      <c r="F44" s="500"/>
      <c r="G44" s="139" t="s">
        <v>28</v>
      </c>
      <c r="H44" s="445">
        <f>IF($J$41="週",$AV$5,$AZ$5)</f>
        <v>168</v>
      </c>
      <c r="I44" s="483"/>
      <c r="J44" s="483"/>
      <c r="K44" s="446"/>
      <c r="L44" s="139" t="s">
        <v>29</v>
      </c>
      <c r="M44" s="488">
        <f>ROUNDDOWN(C44/H44,1)</f>
        <v>1.2</v>
      </c>
      <c r="N44" s="489"/>
      <c r="O44" s="489"/>
      <c r="P44" s="490"/>
      <c r="Q44" s="89"/>
      <c r="R44" s="89"/>
      <c r="S44" s="89"/>
      <c r="T44" s="89"/>
      <c r="U44" s="495"/>
      <c r="V44" s="495"/>
      <c r="W44" s="495"/>
      <c r="X44" s="495"/>
      <c r="Y44" s="140"/>
      <c r="Z44" s="91"/>
      <c r="AA44" s="68"/>
      <c r="AB44" s="68"/>
      <c r="AC44" s="68"/>
      <c r="AD44" s="68"/>
      <c r="AE44" s="68"/>
      <c r="AF44" s="68"/>
      <c r="AG44" s="68"/>
      <c r="AH44" s="68"/>
      <c r="AI44" s="68"/>
      <c r="AJ44" s="68"/>
      <c r="AK44" s="68"/>
      <c r="AL44" s="68"/>
      <c r="AM44" s="68"/>
      <c r="AN44" s="68"/>
      <c r="AO44" s="68"/>
      <c r="AP44" s="68"/>
      <c r="AQ44" s="68"/>
      <c r="AR44" s="68"/>
      <c r="AS44" s="68"/>
      <c r="AT44" s="68"/>
      <c r="AU44" s="68"/>
      <c r="AV44" s="68"/>
      <c r="AW44" s="68"/>
      <c r="AX44" s="68"/>
      <c r="AY44" s="68"/>
      <c r="AZ44" s="68"/>
      <c r="BA44" s="68"/>
      <c r="BB44" s="68"/>
      <c r="BC44" s="68"/>
      <c r="BD44" s="68"/>
    </row>
    <row r="45" spans="1:56" ht="20.25" customHeight="1">
      <c r="A45" s="66"/>
      <c r="B45" s="89"/>
      <c r="C45" s="89"/>
      <c r="D45" s="89"/>
      <c r="E45" s="89"/>
      <c r="F45" s="89"/>
      <c r="G45" s="89"/>
      <c r="H45" s="89"/>
      <c r="I45" s="89"/>
      <c r="J45" s="89"/>
      <c r="K45" s="89"/>
      <c r="L45" s="90"/>
      <c r="M45" s="89" t="s">
        <v>80</v>
      </c>
      <c r="N45" s="89"/>
      <c r="O45" s="89"/>
      <c r="P45" s="89"/>
      <c r="Q45" s="89"/>
      <c r="R45" s="89"/>
      <c r="S45" s="89"/>
      <c r="T45" s="89"/>
      <c r="U45" s="91"/>
      <c r="V45" s="91"/>
      <c r="W45" s="91"/>
      <c r="X45" s="91"/>
      <c r="Y45" s="91"/>
      <c r="Z45" s="91"/>
      <c r="AA45" s="68"/>
      <c r="AB45" s="68"/>
      <c r="AC45" s="68"/>
      <c r="AD45" s="68"/>
      <c r="AE45" s="68"/>
      <c r="AF45" s="68"/>
      <c r="AG45" s="68"/>
      <c r="AH45" s="68"/>
      <c r="AI45" s="68"/>
      <c r="AJ45" s="68"/>
      <c r="AK45" s="68"/>
      <c r="AL45" s="68"/>
      <c r="AM45" s="68"/>
      <c r="AN45" s="68"/>
      <c r="AO45" s="68"/>
      <c r="AP45" s="68"/>
      <c r="AQ45" s="68"/>
      <c r="AR45" s="68"/>
      <c r="AS45" s="68"/>
      <c r="AT45" s="68"/>
      <c r="AU45" s="68"/>
      <c r="AV45" s="68"/>
      <c r="AW45" s="68"/>
      <c r="AX45" s="68"/>
      <c r="AY45" s="68"/>
      <c r="AZ45" s="68"/>
      <c r="BA45" s="68"/>
      <c r="BB45" s="68"/>
      <c r="BC45" s="68"/>
      <c r="BD45" s="68"/>
    </row>
    <row r="46" spans="1:56" ht="20.25" customHeight="1">
      <c r="A46" s="66"/>
      <c r="B46" s="89"/>
      <c r="C46" s="89" t="s">
        <v>138</v>
      </c>
      <c r="D46" s="89"/>
      <c r="E46" s="89"/>
      <c r="F46" s="89"/>
      <c r="G46" s="89"/>
      <c r="H46" s="89"/>
      <c r="I46" s="89"/>
      <c r="J46" s="89"/>
      <c r="K46" s="89"/>
      <c r="L46" s="90"/>
      <c r="M46" s="89"/>
      <c r="N46" s="89"/>
      <c r="O46" s="89"/>
      <c r="P46" s="89"/>
      <c r="Q46" s="89"/>
      <c r="R46" s="89"/>
      <c r="S46" s="89"/>
      <c r="T46" s="89"/>
      <c r="U46" s="89"/>
      <c r="V46" s="95"/>
      <c r="W46" s="96"/>
      <c r="X46" s="96"/>
      <c r="Y46" s="89"/>
      <c r="Z46" s="89"/>
      <c r="AA46" s="68"/>
      <c r="AB46" s="68"/>
      <c r="AC46" s="68"/>
      <c r="AD46" s="68"/>
      <c r="AE46" s="68"/>
      <c r="AF46" s="68"/>
      <c r="AG46" s="68"/>
      <c r="AH46" s="68"/>
      <c r="AI46" s="68"/>
      <c r="AJ46" s="68"/>
      <c r="AK46" s="68"/>
      <c r="AL46" s="68"/>
      <c r="AM46" s="68"/>
      <c r="AN46" s="68"/>
      <c r="AO46" s="68"/>
      <c r="AP46" s="68"/>
      <c r="AQ46" s="68"/>
      <c r="AR46" s="68"/>
      <c r="AS46" s="68"/>
      <c r="AT46" s="68"/>
      <c r="AU46" s="68"/>
      <c r="AV46" s="68"/>
      <c r="AW46" s="68"/>
      <c r="AX46" s="68"/>
      <c r="AY46" s="68"/>
      <c r="AZ46" s="68"/>
      <c r="BA46" s="68"/>
      <c r="BB46" s="68"/>
      <c r="BC46" s="68"/>
      <c r="BD46" s="68"/>
    </row>
    <row r="47" spans="1:56" ht="20.25" customHeight="1">
      <c r="A47" s="66"/>
      <c r="B47" s="89"/>
      <c r="C47" s="89" t="s">
        <v>49</v>
      </c>
      <c r="D47" s="89"/>
      <c r="E47" s="89"/>
      <c r="F47" s="89"/>
      <c r="G47" s="89"/>
      <c r="H47" s="89"/>
      <c r="I47" s="89"/>
      <c r="J47" s="89"/>
      <c r="K47" s="89"/>
      <c r="L47" s="90"/>
      <c r="M47" s="139"/>
      <c r="N47" s="139"/>
      <c r="O47" s="139"/>
      <c r="P47" s="139"/>
      <c r="Q47" s="89"/>
      <c r="R47" s="89"/>
      <c r="S47" s="89"/>
      <c r="T47" s="89"/>
      <c r="U47" s="89"/>
      <c r="V47" s="95"/>
      <c r="W47" s="96"/>
      <c r="X47" s="96"/>
      <c r="Y47" s="89"/>
      <c r="Z47" s="89"/>
      <c r="AA47" s="68"/>
      <c r="AB47" s="68"/>
      <c r="AC47" s="68"/>
      <c r="AD47" s="68"/>
      <c r="AE47" s="68"/>
      <c r="AF47" s="68"/>
      <c r="AG47" s="68"/>
      <c r="AH47" s="68"/>
      <c r="AI47" s="68"/>
      <c r="AJ47" s="68"/>
      <c r="AK47" s="68"/>
      <c r="AL47" s="68"/>
      <c r="AM47" s="68"/>
      <c r="AN47" s="68"/>
      <c r="AO47" s="68"/>
      <c r="AP47" s="68"/>
      <c r="AQ47" s="68"/>
      <c r="AR47" s="68"/>
      <c r="AS47" s="68"/>
      <c r="AT47" s="68"/>
      <c r="AU47" s="68"/>
      <c r="AV47" s="68"/>
      <c r="AW47" s="68"/>
      <c r="AX47" s="68"/>
      <c r="AY47" s="68"/>
      <c r="AZ47" s="68"/>
      <c r="BA47" s="68"/>
      <c r="BB47" s="68"/>
      <c r="BC47" s="68"/>
      <c r="BD47" s="68"/>
    </row>
    <row r="48" spans="1:56" ht="20.25" customHeight="1">
      <c r="A48" s="66"/>
      <c r="B48" s="89"/>
      <c r="C48" s="62" t="s">
        <v>45</v>
      </c>
      <c r="D48" s="62"/>
      <c r="E48" s="62"/>
      <c r="F48" s="62"/>
      <c r="G48" s="62"/>
      <c r="H48" s="89" t="s">
        <v>48</v>
      </c>
      <c r="I48" s="62"/>
      <c r="J48" s="62"/>
      <c r="K48" s="62"/>
      <c r="L48" s="62"/>
      <c r="M48" s="481" t="s">
        <v>27</v>
      </c>
      <c r="N48" s="481"/>
      <c r="O48" s="481"/>
      <c r="P48" s="481"/>
      <c r="Q48" s="89"/>
      <c r="R48" s="89"/>
      <c r="S48" s="89"/>
      <c r="T48" s="89"/>
      <c r="U48" s="89"/>
      <c r="V48" s="95"/>
      <c r="W48" s="96"/>
      <c r="X48" s="96"/>
      <c r="Y48" s="89"/>
      <c r="Z48" s="89"/>
      <c r="AA48" s="68"/>
      <c r="AB48" s="68"/>
      <c r="AC48" s="68"/>
      <c r="AD48" s="68"/>
      <c r="AE48" s="68"/>
      <c r="AF48" s="68"/>
      <c r="AG48" s="68"/>
      <c r="AH48" s="68"/>
      <c r="AI48" s="68"/>
      <c r="AJ48" s="68"/>
      <c r="AK48" s="68"/>
      <c r="AL48" s="68"/>
      <c r="AM48" s="68"/>
      <c r="AN48" s="68"/>
      <c r="AO48" s="68"/>
      <c r="AP48" s="68"/>
      <c r="AQ48" s="68"/>
      <c r="AR48" s="68"/>
      <c r="AS48" s="68"/>
      <c r="AT48" s="68"/>
      <c r="AU48" s="68"/>
      <c r="AV48" s="68"/>
      <c r="AW48" s="68"/>
      <c r="AX48" s="68"/>
      <c r="AY48" s="68"/>
      <c r="AZ48" s="68"/>
      <c r="BA48" s="68"/>
      <c r="BB48" s="68"/>
      <c r="BC48" s="68"/>
      <c r="BD48" s="68"/>
    </row>
    <row r="49" spans="1:58" ht="20.25" customHeight="1">
      <c r="A49" s="66"/>
      <c r="B49" s="89"/>
      <c r="C49" s="445">
        <f>P39</f>
        <v>2</v>
      </c>
      <c r="D49" s="483"/>
      <c r="E49" s="483"/>
      <c r="F49" s="446"/>
      <c r="G49" s="139" t="s">
        <v>87</v>
      </c>
      <c r="H49" s="488">
        <f>M44</f>
        <v>1.2</v>
      </c>
      <c r="I49" s="489"/>
      <c r="J49" s="489"/>
      <c r="K49" s="490"/>
      <c r="L49" s="139" t="s">
        <v>29</v>
      </c>
      <c r="M49" s="491">
        <f>ROUNDDOWN(C49+H49,1)</f>
        <v>3.2</v>
      </c>
      <c r="N49" s="492"/>
      <c r="O49" s="492"/>
      <c r="P49" s="493"/>
      <c r="Q49" s="89"/>
      <c r="R49" s="89"/>
      <c r="S49" s="89"/>
      <c r="T49" s="89"/>
      <c r="U49" s="89"/>
      <c r="V49" s="95"/>
      <c r="W49" s="96"/>
      <c r="X49" s="96"/>
      <c r="Y49" s="89"/>
      <c r="Z49" s="89"/>
      <c r="AA49" s="68"/>
      <c r="AB49" s="68"/>
      <c r="AC49" s="68"/>
      <c r="AD49" s="68"/>
      <c r="AE49" s="68"/>
      <c r="AF49" s="68"/>
      <c r="AG49" s="68"/>
      <c r="AH49" s="68"/>
      <c r="AI49" s="68"/>
      <c r="AJ49" s="68"/>
      <c r="AK49" s="68"/>
      <c r="AL49" s="68"/>
      <c r="AM49" s="68"/>
      <c r="AN49" s="68"/>
      <c r="AO49" s="68"/>
      <c r="AP49" s="68"/>
      <c r="AQ49" s="68"/>
      <c r="AR49" s="68"/>
      <c r="AS49" s="68"/>
      <c r="AT49" s="68"/>
      <c r="AU49" s="68"/>
      <c r="AV49" s="68"/>
      <c r="AW49" s="68"/>
      <c r="AX49" s="68"/>
      <c r="AY49" s="68"/>
      <c r="AZ49" s="68"/>
      <c r="BA49" s="68"/>
      <c r="BB49" s="68"/>
      <c r="BC49" s="68"/>
      <c r="BD49" s="68"/>
    </row>
    <row r="50" spans="1:58" ht="20.25" customHeight="1">
      <c r="A50" s="66"/>
      <c r="B50" s="89"/>
      <c r="C50" s="89"/>
      <c r="D50" s="89"/>
      <c r="E50" s="89"/>
      <c r="F50" s="89"/>
      <c r="G50" s="89"/>
      <c r="H50" s="89"/>
      <c r="I50" s="89"/>
      <c r="J50" s="89"/>
      <c r="K50" s="89"/>
      <c r="L50" s="89"/>
      <c r="M50" s="89"/>
      <c r="N50" s="90"/>
      <c r="O50" s="89"/>
      <c r="P50" s="89"/>
      <c r="Q50" s="89"/>
      <c r="R50" s="89"/>
      <c r="S50" s="89"/>
      <c r="T50" s="89"/>
      <c r="U50" s="89"/>
      <c r="V50" s="95"/>
      <c r="W50" s="96"/>
      <c r="X50" s="96"/>
      <c r="Y50" s="89"/>
      <c r="Z50" s="89"/>
      <c r="AA50" s="68"/>
      <c r="AB50" s="68"/>
      <c r="AC50" s="68"/>
      <c r="AD50" s="68"/>
      <c r="AE50" s="68"/>
      <c r="AF50" s="68"/>
      <c r="AG50" s="68"/>
      <c r="AH50" s="68"/>
      <c r="AI50" s="68"/>
      <c r="AJ50" s="68"/>
      <c r="AK50" s="68"/>
      <c r="AL50" s="68"/>
      <c r="AM50" s="68"/>
      <c r="AN50" s="68"/>
      <c r="AO50" s="68"/>
      <c r="AP50" s="68"/>
      <c r="AQ50" s="68"/>
      <c r="AR50" s="68"/>
      <c r="AS50" s="68"/>
      <c r="AT50" s="68"/>
      <c r="AU50" s="68"/>
      <c r="AV50" s="68"/>
      <c r="AW50" s="68"/>
      <c r="AX50" s="68"/>
      <c r="AY50" s="68"/>
      <c r="AZ50" s="68"/>
      <c r="BA50" s="68"/>
      <c r="BB50" s="68"/>
      <c r="BC50" s="68"/>
      <c r="BD50" s="68"/>
    </row>
    <row r="51" spans="1:58" ht="20.25" customHeight="1">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V34:Y34"/>
    <mergeCell ref="C35:D35"/>
    <mergeCell ref="E35:F35"/>
    <mergeCell ref="G35:H35"/>
    <mergeCell ref="J35:K35"/>
    <mergeCell ref="L35:M35"/>
    <mergeCell ref="P35:Q35"/>
    <mergeCell ref="T35:U35"/>
    <mergeCell ref="V35:Y35"/>
    <mergeCell ref="C33:D34"/>
    <mergeCell ref="E33:H33"/>
    <mergeCell ref="J33:M33"/>
    <mergeCell ref="T33:U33"/>
    <mergeCell ref="V33:Y33"/>
    <mergeCell ref="E34:F34"/>
    <mergeCell ref="G34:H34"/>
    <mergeCell ref="J34:K34"/>
    <mergeCell ref="L34:M34"/>
    <mergeCell ref="T34:U34"/>
    <mergeCell ref="T36:U36"/>
    <mergeCell ref="V36:Y36"/>
    <mergeCell ref="C37:D37"/>
    <mergeCell ref="E37:F37"/>
    <mergeCell ref="G37:H37"/>
    <mergeCell ref="J37:K37"/>
    <mergeCell ref="L37:M37"/>
    <mergeCell ref="P37:Q37"/>
    <mergeCell ref="T37:U37"/>
    <mergeCell ref="V37:Y37"/>
    <mergeCell ref="C36:D36"/>
    <mergeCell ref="E36:F36"/>
    <mergeCell ref="G36:H36"/>
    <mergeCell ref="J36:K36"/>
    <mergeCell ref="L36:M36"/>
    <mergeCell ref="P36:Q36"/>
    <mergeCell ref="U44:X44"/>
    <mergeCell ref="U38:V38"/>
    <mergeCell ref="W38:X38"/>
    <mergeCell ref="C39:D39"/>
    <mergeCell ref="E39:F39"/>
    <mergeCell ref="G39:H39"/>
    <mergeCell ref="J39:K39"/>
    <mergeCell ref="L39:M39"/>
    <mergeCell ref="P39:Q39"/>
    <mergeCell ref="U39:V39"/>
    <mergeCell ref="W39:X39"/>
    <mergeCell ref="C38:D38"/>
    <mergeCell ref="E38:F38"/>
    <mergeCell ref="G38:H38"/>
    <mergeCell ref="J38:K38"/>
    <mergeCell ref="L38:M38"/>
    <mergeCell ref="P38:Q38"/>
    <mergeCell ref="M48:P48"/>
    <mergeCell ref="C49:F49"/>
    <mergeCell ref="H49:K49"/>
    <mergeCell ref="M49:P49"/>
    <mergeCell ref="J41:K41"/>
    <mergeCell ref="M43:P43"/>
    <mergeCell ref="C44:F44"/>
    <mergeCell ref="H44:K44"/>
    <mergeCell ref="M44:P44"/>
  </mergeCells>
  <phoneticPr fontId="1"/>
  <conditionalFormatting sqref="C44:F44">
    <cfRule type="expression" dxfId="2" priority="2">
      <formula>INDIRECT(ADDRESS(ROW(),COLUMN()))=TRUNC(INDIRECT(ADDRESS(ROW(),COLUMN())))</formula>
    </cfRule>
  </conditionalFormatting>
  <conditionalFormatting sqref="E35:Q39">
    <cfRule type="expression" dxfId="1" priority="1">
      <formula>INDIRECT(ADDRESS(ROW(),COLUMN()))=TRUNC(INDIRECT(ADDRESS(ROW(),COLUMN())))</formula>
    </cfRule>
  </conditionalFormatting>
  <conditionalFormatting sqref="AU13:AX30">
    <cfRule type="expression" dxfId="0" priority="3">
      <formula>INDIRECT(ADDRESS(ROW(),COLUMN()))=TRUNC(INDIRECT(ADDRESS(ROW(),COLUMN())))</formula>
    </cfRule>
  </conditionalFormatting>
  <dataValidations count="7">
    <dataValidation type="list" allowBlank="1" showInputMessage="1" sqref="E13:F30" xr:uid="{71EEF294-006A-49B9-BBB1-7388DA28A5F9}">
      <formula1>"A, B, C, D"</formula1>
    </dataValidation>
    <dataValidation type="list" allowBlank="1" showInputMessage="1" showErrorMessage="1" sqref="AZ4:BC4" xr:uid="{E41AB0A5-BB13-4E44-86F6-167FB2BB1BEA}">
      <formula1>"予定,実績,予定・実績"</formula1>
    </dataValidation>
    <dataValidation type="list" errorStyle="warning" allowBlank="1" showInputMessage="1" error="リストにない場合のみ、入力してください。" sqref="G13:K30" xr:uid="{6DE47576-E2B2-4D7D-B6A7-28FFFF7F7949}">
      <formula1>INDIRECT(C13)</formula1>
    </dataValidation>
    <dataValidation type="list" allowBlank="1" showInputMessage="1" sqref="C13:D30" xr:uid="{383C24B2-5EBA-4D82-8B76-3B33C1B72D9B}">
      <formula1>職種</formula1>
    </dataValidation>
    <dataValidation type="list" allowBlank="1" showInputMessage="1" showErrorMessage="1" sqref="AZ3" xr:uid="{445099EC-0436-4B4F-8C69-6BAC8C10DF3A}">
      <formula1>"４週,暦月"</formula1>
    </dataValidation>
    <dataValidation type="list" allowBlank="1" showInputMessage="1" showErrorMessage="1" sqref="J41:K41" xr:uid="{70BB6CC2-A865-46D9-865C-C6B79B6E8680}">
      <formula1>"週,暦月"</formula1>
    </dataValidation>
    <dataValidation type="decimal" allowBlank="1" showInputMessage="1" showErrorMessage="1" error="入力可能範囲　32～40" sqref="AV5" xr:uid="{3A547EF7-8076-4AD5-8D59-163EDA67F58F}">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D9E09F0A-67D5-439C-9FCC-91B146D50AC1}">
          <x14:formula1>
            <xm:f>プルダウン・リスト!$C$4:$C$10</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68"/>
  <sheetViews>
    <sheetView workbookViewId="0">
      <selection activeCell="E76" sqref="E76"/>
    </sheetView>
  </sheetViews>
  <sheetFormatPr defaultColWidth="9" defaultRowHeight="18.75"/>
  <cols>
    <col min="1" max="2" width="9" style="10"/>
    <col min="3" max="3" width="44.25" style="10" customWidth="1"/>
    <col min="4" max="16384" width="9" style="10"/>
  </cols>
  <sheetData>
    <row r="1" spans="1:10">
      <c r="A1" s="10" t="s">
        <v>57</v>
      </c>
    </row>
    <row r="2" spans="1:10" s="11" customFormat="1" ht="20.25" customHeight="1">
      <c r="A2" s="12" t="s">
        <v>129</v>
      </c>
      <c r="B2" s="12"/>
      <c r="C2" s="13"/>
    </row>
    <row r="3" spans="1:10" s="11" customFormat="1" ht="20.25" customHeight="1">
      <c r="A3" s="13"/>
      <c r="B3" s="13"/>
      <c r="C3" s="13"/>
    </row>
    <row r="4" spans="1:10" s="11" customFormat="1" ht="20.25" customHeight="1">
      <c r="A4" s="27"/>
      <c r="B4" s="13" t="s">
        <v>91</v>
      </c>
      <c r="C4" s="13"/>
      <c r="E4" s="503" t="s">
        <v>93</v>
      </c>
      <c r="F4" s="503"/>
      <c r="G4" s="503"/>
      <c r="H4" s="503"/>
      <c r="I4" s="503"/>
      <c r="J4" s="503"/>
    </row>
    <row r="5" spans="1:10" s="11" customFormat="1" ht="20.25" customHeight="1">
      <c r="A5" s="28"/>
      <c r="B5" s="13" t="s">
        <v>92</v>
      </c>
      <c r="C5" s="13"/>
      <c r="E5" s="503"/>
      <c r="F5" s="503"/>
      <c r="G5" s="503"/>
      <c r="H5" s="503"/>
      <c r="I5" s="503"/>
      <c r="J5" s="503"/>
    </row>
    <row r="6" spans="1:10" s="11" customFormat="1" ht="20.25" customHeight="1">
      <c r="A6" s="26" t="s">
        <v>89</v>
      </c>
      <c r="B6" s="13"/>
      <c r="C6" s="13"/>
    </row>
    <row r="7" spans="1:10" s="11" customFormat="1" ht="20.25" customHeight="1">
      <c r="A7" s="26"/>
      <c r="B7" s="13"/>
      <c r="C7" s="13"/>
    </row>
    <row r="8" spans="1:10" s="11" customFormat="1" ht="20.25" customHeight="1">
      <c r="A8" s="13" t="s">
        <v>62</v>
      </c>
      <c r="B8" s="13"/>
      <c r="C8" s="13"/>
    </row>
    <row r="9" spans="1:10" s="11" customFormat="1" ht="20.25" customHeight="1">
      <c r="A9" s="26"/>
      <c r="B9" s="13"/>
      <c r="C9" s="13"/>
    </row>
    <row r="10" spans="1:10" s="11" customFormat="1" ht="20.25" customHeight="1">
      <c r="A10" s="13" t="s">
        <v>100</v>
      </c>
      <c r="B10" s="13"/>
      <c r="C10" s="13"/>
    </row>
    <row r="11" spans="1:10" s="11" customFormat="1" ht="20.25" customHeight="1">
      <c r="A11" s="13"/>
      <c r="B11" s="13"/>
      <c r="C11" s="13"/>
    </row>
    <row r="12" spans="1:10" s="11" customFormat="1" ht="20.25" customHeight="1">
      <c r="A12" s="136" t="s">
        <v>132</v>
      </c>
      <c r="B12" s="13"/>
      <c r="C12" s="13"/>
    </row>
    <row r="13" spans="1:10" s="11" customFormat="1" ht="20.25" customHeight="1">
      <c r="A13" s="13"/>
      <c r="B13" s="13"/>
      <c r="C13" s="13"/>
    </row>
    <row r="14" spans="1:10" s="11" customFormat="1" ht="20.25" customHeight="1">
      <c r="A14" s="13" t="s">
        <v>59</v>
      </c>
      <c r="B14" s="13"/>
      <c r="C14" s="13"/>
    </row>
    <row r="15" spans="1:10" s="11" customFormat="1" ht="20.25" customHeight="1">
      <c r="A15" s="13"/>
      <c r="B15" s="13"/>
      <c r="C15" s="13"/>
    </row>
    <row r="16" spans="1:10" s="11" customFormat="1" ht="20.25" customHeight="1">
      <c r="A16" s="136" t="s">
        <v>133</v>
      </c>
      <c r="B16" s="13"/>
      <c r="C16" s="13"/>
    </row>
    <row r="17" spans="1:3" s="11" customFormat="1" ht="20.25" customHeight="1">
      <c r="A17" s="13" t="s">
        <v>50</v>
      </c>
      <c r="B17" s="13"/>
      <c r="C17" s="13"/>
    </row>
    <row r="18" spans="1:3" s="11" customFormat="1" ht="20.25" customHeight="1">
      <c r="A18" s="13"/>
      <c r="B18" s="13"/>
      <c r="C18" s="13"/>
    </row>
    <row r="19" spans="1:3" s="11" customFormat="1" ht="20.25" customHeight="1">
      <c r="A19" s="13"/>
      <c r="B19" s="14" t="s">
        <v>26</v>
      </c>
      <c r="C19" s="14" t="s">
        <v>1</v>
      </c>
    </row>
    <row r="20" spans="1:3" s="11" customFormat="1" ht="20.25" customHeight="1">
      <c r="A20" s="13"/>
      <c r="B20" s="14">
        <v>1</v>
      </c>
      <c r="C20" s="15" t="s">
        <v>2</v>
      </c>
    </row>
    <row r="21" spans="1:3" s="11" customFormat="1" ht="20.25" customHeight="1">
      <c r="A21" s="13"/>
      <c r="B21" s="14">
        <v>2</v>
      </c>
      <c r="C21" s="15" t="s">
        <v>130</v>
      </c>
    </row>
    <row r="22" spans="1:3" s="11" customFormat="1" ht="20.25" customHeight="1">
      <c r="A22" s="13"/>
      <c r="B22" s="13"/>
      <c r="C22" s="13"/>
    </row>
    <row r="23" spans="1:3" s="11" customFormat="1" ht="20.25" customHeight="1">
      <c r="A23" s="13" t="s">
        <v>60</v>
      </c>
      <c r="B23" s="13"/>
      <c r="C23" s="13"/>
    </row>
    <row r="24" spans="1:3" s="11" customFormat="1" ht="20.25" customHeight="1">
      <c r="A24" s="13" t="s">
        <v>51</v>
      </c>
      <c r="B24" s="13"/>
      <c r="C24" s="13"/>
    </row>
    <row r="25" spans="1:3" s="11" customFormat="1" ht="20.25" customHeight="1">
      <c r="A25" s="13"/>
      <c r="B25" s="13"/>
      <c r="C25" s="13"/>
    </row>
    <row r="26" spans="1:3" s="11" customFormat="1" ht="20.25" customHeight="1">
      <c r="A26" s="13"/>
      <c r="B26" s="14" t="s">
        <v>7</v>
      </c>
      <c r="C26" s="14" t="s">
        <v>8</v>
      </c>
    </row>
    <row r="27" spans="1:3" s="11" customFormat="1" ht="20.25" customHeight="1">
      <c r="A27" s="13"/>
      <c r="B27" s="14" t="s">
        <v>3</v>
      </c>
      <c r="C27" s="15" t="s">
        <v>52</v>
      </c>
    </row>
    <row r="28" spans="1:3" s="11" customFormat="1" ht="20.25" customHeight="1">
      <c r="A28" s="13"/>
      <c r="B28" s="14" t="s">
        <v>4</v>
      </c>
      <c r="C28" s="15" t="s">
        <v>53</v>
      </c>
    </row>
    <row r="29" spans="1:3" s="11" customFormat="1" ht="20.25" customHeight="1">
      <c r="A29" s="13"/>
      <c r="B29" s="14" t="s">
        <v>5</v>
      </c>
      <c r="C29" s="15" t="s">
        <v>54</v>
      </c>
    </row>
    <row r="30" spans="1:3" s="11" customFormat="1" ht="20.25" customHeight="1">
      <c r="A30" s="13"/>
      <c r="B30" s="14" t="s">
        <v>6</v>
      </c>
      <c r="C30" s="15" t="s">
        <v>78</v>
      </c>
    </row>
    <row r="31" spans="1:3" s="11" customFormat="1" ht="20.25" customHeight="1">
      <c r="A31" s="13"/>
      <c r="B31" s="13"/>
      <c r="C31" s="13"/>
    </row>
    <row r="32" spans="1:3" s="11" customFormat="1" ht="20.25" customHeight="1">
      <c r="A32" s="13"/>
      <c r="B32" s="16" t="s">
        <v>9</v>
      </c>
      <c r="C32" s="13"/>
    </row>
    <row r="33" spans="1:55" s="11" customFormat="1" ht="20.25" customHeight="1">
      <c r="B33" s="13" t="s">
        <v>55</v>
      </c>
      <c r="E33" s="16"/>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row>
    <row r="34" spans="1:55" s="11" customFormat="1" ht="20.25" customHeight="1">
      <c r="B34" s="13" t="s">
        <v>88</v>
      </c>
      <c r="E34" s="13"/>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c r="E35" s="13"/>
    </row>
    <row r="36" spans="1:55" s="11" customFormat="1" ht="20.25" customHeight="1">
      <c r="A36" s="13"/>
      <c r="B36" s="13"/>
      <c r="C36" s="13"/>
      <c r="D36" s="18"/>
      <c r="E36" s="19"/>
      <c r="F36" s="19"/>
      <c r="G36" s="19"/>
      <c r="H36" s="20"/>
      <c r="I36" s="20"/>
      <c r="J36" s="19"/>
      <c r="K36" s="19"/>
      <c r="L36" s="19"/>
      <c r="M36" s="20"/>
      <c r="N36" s="20"/>
      <c r="O36" s="20"/>
      <c r="P36" s="20"/>
      <c r="Q36" s="20"/>
      <c r="R36" s="19"/>
      <c r="S36" s="19"/>
      <c r="T36" s="19"/>
      <c r="U36" s="20"/>
      <c r="V36" s="20"/>
      <c r="W36" s="19"/>
      <c r="X36" s="19"/>
      <c r="Y36" s="19"/>
      <c r="Z36" s="20"/>
      <c r="AA36" s="20"/>
    </row>
    <row r="37" spans="1:55" s="11" customFormat="1" ht="20.25" customHeight="1">
      <c r="A37" s="136" t="s">
        <v>134</v>
      </c>
      <c r="B37" s="13"/>
      <c r="C37" s="13"/>
    </row>
    <row r="38" spans="1:55" s="11" customFormat="1" ht="20.25" customHeight="1">
      <c r="A38" s="13" t="s">
        <v>56</v>
      </c>
      <c r="B38" s="13"/>
      <c r="C38" s="13"/>
    </row>
    <row r="39" spans="1:55" s="11" customFormat="1" ht="20.25" customHeight="1">
      <c r="A39" s="23" t="s">
        <v>101</v>
      </c>
      <c r="D39" s="21"/>
      <c r="E39" s="22"/>
      <c r="F39" s="19"/>
      <c r="G39" s="19"/>
      <c r="H39" s="19"/>
      <c r="I39" s="19"/>
      <c r="J39" s="20"/>
      <c r="K39" s="19"/>
      <c r="L39" s="20"/>
      <c r="M39" s="19"/>
      <c r="N39" s="19"/>
      <c r="O39" s="19"/>
      <c r="P39" s="19"/>
      <c r="Q39" s="19"/>
      <c r="R39" s="20"/>
      <c r="S39" s="19"/>
      <c r="T39" s="20"/>
      <c r="U39" s="19"/>
      <c r="V39" s="19"/>
      <c r="W39" s="20"/>
      <c r="X39" s="19"/>
      <c r="Y39" s="20"/>
      <c r="Z39" s="19"/>
      <c r="AA39" s="19"/>
      <c r="AB39" s="19"/>
      <c r="AC39" s="19"/>
      <c r="AD39" s="19"/>
      <c r="AE39" s="20"/>
      <c r="AF39" s="18"/>
      <c r="AG39" s="20"/>
      <c r="AH39" s="19"/>
      <c r="AI39" s="20"/>
      <c r="AJ39" s="20"/>
      <c r="AK39" s="20"/>
      <c r="AL39" s="20"/>
      <c r="AM39" s="19"/>
      <c r="AN39" s="20"/>
      <c r="AO39" s="20"/>
    </row>
    <row r="40" spans="1:55" s="11" customFormat="1" ht="20.25" customHeight="1">
      <c r="C40" s="23"/>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c r="A41" s="13" t="s">
        <v>61</v>
      </c>
      <c r="B41" s="13"/>
    </row>
    <row r="42" spans="1:55" s="11" customFormat="1" ht="20.25" customHeight="1"/>
    <row r="43" spans="1:55" s="11" customFormat="1" ht="20.25" customHeight="1">
      <c r="A43" s="13" t="s">
        <v>135</v>
      </c>
      <c r="B43" s="13"/>
      <c r="C43" s="13"/>
    </row>
    <row r="44" spans="1:55" s="11" customFormat="1" ht="20.25" customHeight="1">
      <c r="A44" s="30" t="s">
        <v>102</v>
      </c>
      <c r="B44" s="13"/>
      <c r="C44" s="13"/>
    </row>
    <row r="45" spans="1:55" s="11" customFormat="1" ht="20.25" customHeight="1"/>
    <row r="46" spans="1:55" s="11" customFormat="1" ht="20.25" customHeight="1">
      <c r="A46" s="13" t="s">
        <v>63</v>
      </c>
      <c r="B46" s="13"/>
      <c r="C46" s="13"/>
    </row>
    <row r="47" spans="1:55" s="11" customFormat="1" ht="20.25" customHeight="1">
      <c r="A47" s="13" t="s">
        <v>103</v>
      </c>
      <c r="B47" s="13"/>
      <c r="C47" s="13"/>
    </row>
    <row r="48" spans="1:55" s="11" customFormat="1" ht="20.25" customHeight="1">
      <c r="A48" s="13"/>
      <c r="B48" s="13"/>
      <c r="C48" s="13"/>
    </row>
    <row r="49" spans="1:55" s="11" customFormat="1" ht="20.25" customHeight="1">
      <c r="A49" s="13" t="s">
        <v>64</v>
      </c>
      <c r="B49" s="13"/>
      <c r="C49" s="13"/>
    </row>
    <row r="50" spans="1:55" s="11" customFormat="1" ht="20.25" customHeight="1">
      <c r="A50" s="13"/>
      <c r="B50" s="13"/>
      <c r="C50" s="13"/>
    </row>
    <row r="51" spans="1:55" s="11" customFormat="1" ht="20.25" customHeight="1">
      <c r="A51" s="11" t="s">
        <v>104</v>
      </c>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row>
    <row r="52" spans="1:55" s="11" customFormat="1" ht="20.25" customHeight="1">
      <c r="A52" s="11" t="s">
        <v>86</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c r="A53" s="11" t="s">
        <v>109</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c r="A54" s="13"/>
      <c r="B54" s="13"/>
      <c r="C54" s="13"/>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row>
    <row r="55" spans="1:55" s="11" customFormat="1" ht="20.25" customHeight="1">
      <c r="A55" s="11" t="s">
        <v>131</v>
      </c>
      <c r="C55" s="25"/>
      <c r="D55" s="16"/>
      <c r="E55" s="16"/>
    </row>
    <row r="56" spans="1:55" s="11" customFormat="1" ht="20.25" customHeight="1">
      <c r="A56" s="75" t="s">
        <v>105</v>
      </c>
      <c r="B56" s="25"/>
      <c r="C56" s="25"/>
      <c r="D56" s="13"/>
      <c r="E56" s="13"/>
    </row>
    <row r="57" spans="1:55" s="11" customFormat="1" ht="20.25" customHeight="1">
      <c r="A57" s="74" t="s">
        <v>106</v>
      </c>
      <c r="B57" s="25"/>
      <c r="C57" s="25"/>
      <c r="D57" s="29"/>
      <c r="E57" s="29"/>
    </row>
    <row r="58" spans="1:55" s="11" customFormat="1" ht="20.25" customHeight="1">
      <c r="A58" s="75" t="s">
        <v>107</v>
      </c>
      <c r="B58" s="25"/>
      <c r="C58" s="25"/>
      <c r="D58" s="29"/>
      <c r="E58" s="29"/>
    </row>
    <row r="59" spans="1:55" s="11" customFormat="1" ht="20.25" customHeight="1">
      <c r="A59" s="74" t="s">
        <v>108</v>
      </c>
      <c r="B59" s="25"/>
      <c r="C59" s="25"/>
      <c r="D59" s="29"/>
      <c r="E59" s="29"/>
    </row>
    <row r="60" spans="1:55" s="11" customFormat="1" ht="20.25" customHeight="1">
      <c r="A60" s="75" t="s">
        <v>139</v>
      </c>
      <c r="B60" s="25"/>
      <c r="C60" s="25"/>
      <c r="D60" s="29"/>
      <c r="E60" s="29"/>
    </row>
    <row r="61" spans="1:55" s="11" customFormat="1" ht="20.25" customHeight="1">
      <c r="A61" s="75" t="s">
        <v>140</v>
      </c>
      <c r="B61" s="25"/>
      <c r="C61" s="25"/>
      <c r="D61" s="29"/>
      <c r="E61" s="29"/>
    </row>
    <row r="62" spans="1:55" s="11" customFormat="1" ht="20.25" customHeight="1">
      <c r="A62" s="75" t="s">
        <v>141</v>
      </c>
      <c r="B62" s="25"/>
      <c r="C62" s="25"/>
      <c r="D62" s="29"/>
      <c r="E62" s="29"/>
    </row>
    <row r="63" spans="1:55" s="11" customFormat="1" ht="20.25" customHeight="1">
      <c r="A63" s="25"/>
      <c r="B63" s="25"/>
      <c r="C63" s="25"/>
      <c r="D63" s="29"/>
      <c r="E63" s="29"/>
    </row>
    <row r="64" spans="1:55" s="11" customFormat="1" ht="20.25" customHeight="1">
      <c r="A64" s="25"/>
      <c r="B64" s="25"/>
      <c r="C64" s="25"/>
      <c r="D64" s="29"/>
      <c r="E64" s="29"/>
    </row>
    <row r="65" spans="1:5" s="11" customFormat="1" ht="20.25" customHeight="1">
      <c r="A65" s="25"/>
      <c r="B65" s="25"/>
      <c r="C65" s="25"/>
      <c r="D65" s="29"/>
      <c r="E65" s="29"/>
    </row>
    <row r="66" spans="1:5" s="11" customFormat="1" ht="20.25" customHeight="1">
      <c r="A66" s="25"/>
      <c r="B66" s="25"/>
      <c r="C66" s="25"/>
      <c r="D66" s="29"/>
      <c r="E66" s="29"/>
    </row>
    <row r="67" spans="1:5" ht="20.25" customHeight="1"/>
    <row r="68"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4"/>
  <sheetViews>
    <sheetView workbookViewId="0">
      <selection activeCell="C11" sqref="C11"/>
    </sheetView>
  </sheetViews>
  <sheetFormatPr defaultColWidth="9" defaultRowHeight="25.5"/>
  <cols>
    <col min="1" max="1" width="2" style="100" customWidth="1"/>
    <col min="2" max="2" width="8.625" style="100" customWidth="1"/>
    <col min="3" max="11" width="40.625" style="100" customWidth="1"/>
    <col min="12" max="16384" width="9" style="100"/>
  </cols>
  <sheetData>
    <row r="1" spans="2:11">
      <c r="B1" s="100" t="s">
        <v>83</v>
      </c>
    </row>
    <row r="3" spans="2:11">
      <c r="B3" s="101" t="s">
        <v>84</v>
      </c>
      <c r="C3" s="101" t="s">
        <v>85</v>
      </c>
    </row>
    <row r="4" spans="2:11">
      <c r="B4" s="101">
        <v>1</v>
      </c>
      <c r="C4" s="132" t="s">
        <v>116</v>
      </c>
    </row>
    <row r="5" spans="2:11">
      <c r="B5" s="101">
        <v>2</v>
      </c>
      <c r="C5" s="132" t="s">
        <v>117</v>
      </c>
    </row>
    <row r="6" spans="2:11">
      <c r="B6" s="101">
        <v>3</v>
      </c>
      <c r="C6" s="132" t="s">
        <v>118</v>
      </c>
    </row>
    <row r="7" spans="2:11">
      <c r="B7" s="101">
        <v>4</v>
      </c>
      <c r="C7" s="132" t="s">
        <v>119</v>
      </c>
    </row>
    <row r="8" spans="2:11">
      <c r="B8" s="101">
        <v>5</v>
      </c>
      <c r="C8" s="132" t="s">
        <v>120</v>
      </c>
    </row>
    <row r="9" spans="2:11">
      <c r="B9" s="101">
        <v>6</v>
      </c>
      <c r="C9" s="132" t="s">
        <v>121</v>
      </c>
    </row>
    <row r="10" spans="2:11">
      <c r="B10" s="101">
        <v>7</v>
      </c>
      <c r="C10" s="132" t="s">
        <v>143</v>
      </c>
    </row>
    <row r="11" spans="2:11">
      <c r="B11" s="101">
        <v>8</v>
      </c>
      <c r="C11" s="132"/>
    </row>
    <row r="13" spans="2:11">
      <c r="B13" s="100" t="s">
        <v>82</v>
      </c>
    </row>
    <row r="14" spans="2:11" ht="26.25" thickBot="1"/>
    <row r="15" spans="2:11" ht="26.25" thickBot="1">
      <c r="B15" s="133" t="s">
        <v>70</v>
      </c>
      <c r="C15" s="103" t="s">
        <v>2</v>
      </c>
      <c r="D15" s="104" t="s">
        <v>122</v>
      </c>
      <c r="E15" s="105" t="s">
        <v>33</v>
      </c>
      <c r="F15" s="105" t="s">
        <v>33</v>
      </c>
      <c r="G15" s="105" t="s">
        <v>33</v>
      </c>
      <c r="H15" s="105" t="s">
        <v>33</v>
      </c>
      <c r="I15" s="105" t="s">
        <v>98</v>
      </c>
      <c r="J15" s="105" t="s">
        <v>98</v>
      </c>
      <c r="K15" s="106" t="s">
        <v>98</v>
      </c>
    </row>
    <row r="16" spans="2:11">
      <c r="B16" s="504" t="s">
        <v>71</v>
      </c>
      <c r="C16" s="109" t="s">
        <v>77</v>
      </c>
      <c r="D16" s="137" t="s">
        <v>123</v>
      </c>
      <c r="E16" s="111"/>
      <c r="F16" s="111"/>
      <c r="G16" s="111"/>
      <c r="H16" s="111"/>
      <c r="I16" s="107"/>
      <c r="J16" s="107"/>
      <c r="K16" s="108"/>
    </row>
    <row r="17" spans="2:11">
      <c r="B17" s="504"/>
      <c r="C17" s="109" t="s">
        <v>77</v>
      </c>
      <c r="D17" s="111" t="s">
        <v>113</v>
      </c>
      <c r="E17" s="111"/>
      <c r="F17" s="111"/>
      <c r="G17" s="111"/>
      <c r="H17" s="111"/>
      <c r="I17" s="102"/>
      <c r="J17" s="102"/>
      <c r="K17" s="110"/>
    </row>
    <row r="18" spans="2:11">
      <c r="B18" s="504"/>
      <c r="C18" s="109" t="s">
        <v>77</v>
      </c>
      <c r="D18" s="111" t="s">
        <v>31</v>
      </c>
      <c r="E18" s="111"/>
      <c r="F18" s="111"/>
      <c r="G18" s="111"/>
      <c r="H18" s="111"/>
      <c r="I18" s="102"/>
      <c r="J18" s="102"/>
      <c r="K18" s="110"/>
    </row>
    <row r="19" spans="2:11">
      <c r="B19" s="504"/>
      <c r="C19" s="109" t="s">
        <v>33</v>
      </c>
      <c r="D19" s="111" t="s">
        <v>32</v>
      </c>
      <c r="E19" s="111"/>
      <c r="F19" s="111"/>
      <c r="G19" s="111"/>
      <c r="H19" s="111"/>
      <c r="I19" s="102"/>
      <c r="J19" s="102"/>
      <c r="K19" s="110"/>
    </row>
    <row r="20" spans="2:11">
      <c r="B20" s="504"/>
      <c r="C20" s="109" t="s">
        <v>33</v>
      </c>
      <c r="D20" s="111" t="s">
        <v>111</v>
      </c>
      <c r="E20" s="111"/>
      <c r="F20" s="111"/>
      <c r="G20" s="111"/>
      <c r="H20" s="111"/>
      <c r="I20" s="102"/>
      <c r="J20" s="102"/>
      <c r="K20" s="110"/>
    </row>
    <row r="21" spans="2:11">
      <c r="B21" s="504"/>
      <c r="C21" s="109" t="s">
        <v>33</v>
      </c>
      <c r="D21" s="111" t="s">
        <v>112</v>
      </c>
      <c r="E21" s="111"/>
      <c r="F21" s="111"/>
      <c r="G21" s="111"/>
      <c r="H21" s="111"/>
      <c r="I21" s="102"/>
      <c r="J21" s="102"/>
      <c r="K21" s="110"/>
    </row>
    <row r="22" spans="2:11">
      <c r="B22" s="504"/>
      <c r="C22" s="109" t="s">
        <v>33</v>
      </c>
      <c r="D22" s="111" t="s">
        <v>124</v>
      </c>
      <c r="E22" s="111"/>
      <c r="F22" s="111"/>
      <c r="G22" s="111"/>
      <c r="H22" s="111"/>
      <c r="I22" s="102"/>
      <c r="J22" s="102"/>
      <c r="K22" s="110"/>
    </row>
    <row r="23" spans="2:11">
      <c r="B23" s="504"/>
      <c r="C23" s="109" t="s">
        <v>33</v>
      </c>
      <c r="D23" s="111" t="s">
        <v>125</v>
      </c>
      <c r="E23" s="111"/>
      <c r="F23" s="111"/>
      <c r="G23" s="111"/>
      <c r="H23" s="111"/>
      <c r="I23" s="102"/>
      <c r="J23" s="102"/>
      <c r="K23" s="110"/>
    </row>
    <row r="24" spans="2:11">
      <c r="B24" s="504"/>
      <c r="C24" s="109" t="s">
        <v>33</v>
      </c>
      <c r="D24" s="111" t="s">
        <v>126</v>
      </c>
      <c r="E24" s="111"/>
      <c r="F24" s="111"/>
      <c r="G24" s="111"/>
      <c r="H24" s="111"/>
      <c r="I24" s="102"/>
      <c r="J24" s="102"/>
      <c r="K24" s="110"/>
    </row>
    <row r="25" spans="2:11">
      <c r="B25" s="504"/>
      <c r="C25" s="109" t="s">
        <v>33</v>
      </c>
      <c r="D25" s="112" t="s">
        <v>98</v>
      </c>
      <c r="E25" s="112"/>
      <c r="F25" s="112"/>
      <c r="G25" s="112"/>
      <c r="H25" s="112"/>
      <c r="I25" s="102"/>
      <c r="J25" s="102"/>
      <c r="K25" s="110"/>
    </row>
    <row r="26" spans="2:11">
      <c r="B26" s="504"/>
      <c r="C26" s="109" t="s">
        <v>33</v>
      </c>
      <c r="D26" s="112" t="s">
        <v>98</v>
      </c>
      <c r="E26" s="112"/>
      <c r="F26" s="112"/>
      <c r="G26" s="112"/>
      <c r="H26" s="112"/>
      <c r="I26" s="102"/>
      <c r="J26" s="102"/>
      <c r="K26" s="110"/>
    </row>
    <row r="27" spans="2:11">
      <c r="B27" s="504"/>
      <c r="C27" s="109" t="s">
        <v>33</v>
      </c>
      <c r="D27" s="112" t="s">
        <v>98</v>
      </c>
      <c r="E27" s="112"/>
      <c r="F27" s="112"/>
      <c r="G27" s="112"/>
      <c r="H27" s="112"/>
      <c r="I27" s="102"/>
      <c r="J27" s="102"/>
      <c r="K27" s="110"/>
    </row>
    <row r="28" spans="2:11" ht="26.25" thickBot="1">
      <c r="B28" s="505"/>
      <c r="C28" s="113" t="s">
        <v>33</v>
      </c>
      <c r="D28" s="114" t="s">
        <v>98</v>
      </c>
      <c r="E28" s="114"/>
      <c r="F28" s="114"/>
      <c r="G28" s="114"/>
      <c r="H28" s="114"/>
      <c r="I28" s="114"/>
      <c r="J28" s="114"/>
      <c r="K28" s="115"/>
    </row>
    <row r="31" spans="2:11">
      <c r="C31" s="100" t="s">
        <v>94</v>
      </c>
    </row>
    <row r="32" spans="2:11">
      <c r="C32" s="100" t="s">
        <v>34</v>
      </c>
    </row>
    <row r="33" spans="3:3">
      <c r="C33" s="100" t="s">
        <v>114</v>
      </c>
    </row>
    <row r="34" spans="3:3">
      <c r="C34" s="100" t="s">
        <v>97</v>
      </c>
    </row>
    <row r="35" spans="3:3">
      <c r="C35" s="100" t="s">
        <v>127</v>
      </c>
    </row>
    <row r="36" spans="3:3">
      <c r="C36" s="100" t="s">
        <v>35</v>
      </c>
    </row>
    <row r="37" spans="3:3">
      <c r="C37" s="100" t="s">
        <v>36</v>
      </c>
    </row>
    <row r="39" spans="3:3">
      <c r="C39" s="100" t="s">
        <v>115</v>
      </c>
    </row>
    <row r="40" spans="3:3">
      <c r="C40" s="100" t="s">
        <v>72</v>
      </c>
    </row>
    <row r="41" spans="3:3">
      <c r="C41" s="100" t="s">
        <v>73</v>
      </c>
    </row>
    <row r="42" spans="3:3">
      <c r="C42" s="100" t="s">
        <v>74</v>
      </c>
    </row>
    <row r="43" spans="3:3">
      <c r="C43" s="100" t="s">
        <v>75</v>
      </c>
    </row>
    <row r="44" spans="3:3">
      <c r="C44" s="100"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R7運営状況点検書（福祉用具）</vt:lpstr>
      <vt:lpstr>福祉用具（１枚版）</vt:lpstr>
      <vt:lpstr>福祉用具（100名）</vt:lpstr>
      <vt:lpstr>勤務形態一覧表（記載例）</vt:lpstr>
      <vt:lpstr>記入方法</vt:lpstr>
      <vt:lpstr>プルダウン・リスト</vt:lpstr>
      <vt:lpstr>'R7運営状況点検書（福祉用具）'!Print_Area</vt:lpstr>
      <vt:lpstr>記入方法!Print_Area</vt:lpstr>
      <vt:lpstr>'勤務形態一覧表（記載例）'!Print_Area</vt:lpstr>
      <vt:lpstr>'福祉用具（100名）'!Print_Area</vt:lpstr>
      <vt:lpstr>'福祉用具（１枚版）'!Print_Area</vt:lpstr>
      <vt:lpstr>'勤務形態一覧表（記載例）'!Print_Titles</vt:lpstr>
      <vt:lpstr>'福祉用具（100名）'!Print_Titles</vt:lpstr>
      <vt:lpstr>'福祉用具（１枚版）'!Print_Titles</vt:lpstr>
      <vt:lpstr>管理者</vt:lpstr>
      <vt:lpstr>職種</vt:lpstr>
      <vt:lpstr>福祉用具専門相談員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横須賀市</cp:lastModifiedBy>
  <cp:lastPrinted>2021-03-24T08:53:39Z</cp:lastPrinted>
  <dcterms:created xsi:type="dcterms:W3CDTF">2020-01-14T23:44:41Z</dcterms:created>
  <dcterms:modified xsi:type="dcterms:W3CDTF">2025-07-29T23:40:00Z</dcterms:modified>
</cp:coreProperties>
</file>