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jack\v3_fsroot\FS\障害福祉課共有\障害福祉＞障害福祉\給付係\事業別フォルダ\300_補助金関連\100_物価高騰対策\R06\★事業所へ\02_下半期\01_通知関係\"/>
    </mc:Choice>
  </mc:AlternateContent>
  <xr:revisionPtr revIDLastSave="0" documentId="13_ncr:1_{A7BFBEFD-4915-4E5F-8BE5-F774015EB875}" xr6:coauthVersionLast="47" xr6:coauthVersionMax="47" xr10:uidLastSave="{00000000-0000-0000-0000-000000000000}"/>
  <bookViews>
    <workbookView xWindow="-120" yWindow="-120" windowWidth="29040" windowHeight="15720" tabRatio="933" xr2:uid="{D68E9487-4CAB-40BE-8650-C8C8616EB0B7}"/>
  </bookViews>
  <sheets>
    <sheet name="入力フォーム①" sheetId="1" r:id="rId1"/>
    <sheet name="入力フォーム②" sheetId="5" r:id="rId2"/>
    <sheet name="計算用（非表示にすること）" sheetId="9" state="hidden" r:id="rId3"/>
    <sheet name="補助額（非表示にすること）" sheetId="12" state="hidden" r:id="rId4"/>
    <sheet name="計算用２（非表示にすること）" sheetId="11" state="hidden" r:id="rId5"/>
    <sheet name="補助金額計算シート" sheetId="8" r:id="rId6"/>
    <sheet name="補助金申請書" sheetId="2" r:id="rId7"/>
    <sheet name="実績報告書" sheetId="3" state="hidden" r:id="rId8"/>
    <sheet name="請求書" sheetId="4" r:id="rId9"/>
    <sheet name="データ反映シート" sheetId="6" state="hidden" r:id="rId10"/>
    <sheet name="データ反映シート②" sheetId="7" state="hidden" r:id="rId11"/>
    <sheet name="システム流し込み用" sheetId="14" state="hidden" r:id="rId12"/>
  </sheets>
  <definedNames>
    <definedName name="_xlnm._FilterDatabase" localSheetId="1" hidden="1">入力フォーム②!$B$9:$H$9</definedName>
    <definedName name="_xlnm.Print_Area" localSheetId="4">'計算用２（非表示にすること）'!$A$9:$E$35</definedName>
    <definedName name="_xlnm.Print_Area" localSheetId="7">実績報告書!$A$7:$G$38</definedName>
    <definedName name="_xlnm.Print_Area" localSheetId="8">請求書!$A$8:$H$43</definedName>
    <definedName name="_xlnm.Print_Area" localSheetId="1">入力フォーム②!$A$8:$H$34</definedName>
    <definedName name="_xlnm.Print_Area" localSheetId="6">補助金申請書!$A$7:$G$27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4" l="1"/>
  <c r="I2" i="14" l="1"/>
  <c r="J2" i="14"/>
  <c r="N2" i="14"/>
  <c r="M2" i="14"/>
  <c r="L2" i="14"/>
  <c r="K2" i="14"/>
  <c r="H2" i="14"/>
  <c r="G2" i="14"/>
  <c r="V2" i="14"/>
  <c r="U2" i="14"/>
  <c r="T2" i="14"/>
  <c r="O2" i="14"/>
  <c r="S2" i="14"/>
  <c r="R2" i="14"/>
  <c r="Q2" i="14"/>
  <c r="P2" i="14"/>
  <c r="F34" i="4"/>
  <c r="C34" i="4"/>
  <c r="F33" i="4"/>
  <c r="C33" i="4"/>
  <c r="C36" i="4"/>
  <c r="F35" i="4"/>
  <c r="C35" i="4"/>
  <c r="E12" i="11" l="1"/>
  <c r="E13" i="11"/>
  <c r="E14" i="11"/>
  <c r="E15" i="11"/>
  <c r="E16" i="11"/>
  <c r="E17" i="11"/>
  <c r="E18" i="11"/>
  <c r="E19" i="11"/>
  <c r="E20" i="11"/>
  <c r="E21" i="11"/>
  <c r="E22" i="11"/>
  <c r="E23" i="11"/>
  <c r="E24" i="11"/>
  <c r="E25" i="11"/>
  <c r="E26" i="11"/>
  <c r="E27" i="11"/>
  <c r="E28" i="11"/>
  <c r="E29" i="11"/>
  <c r="E30" i="11"/>
  <c r="E31" i="11"/>
  <c r="E32" i="11"/>
  <c r="E33" i="11"/>
  <c r="E34" i="11"/>
  <c r="E35" i="11"/>
  <c r="E11" i="11"/>
  <c r="B8" i="12" l="1" a="1"/>
  <c r="B8" i="12" s="1"/>
  <c r="G12" i="11"/>
  <c r="G13" i="11"/>
  <c r="G14" i="11"/>
  <c r="G15" i="11"/>
  <c r="G16" i="11"/>
  <c r="G17" i="11"/>
  <c r="G18" i="11"/>
  <c r="G19" i="11"/>
  <c r="G20" i="11"/>
  <c r="G21" i="11"/>
  <c r="G22" i="11"/>
  <c r="G23" i="11"/>
  <c r="G24" i="11"/>
  <c r="G25" i="11"/>
  <c r="G26" i="11"/>
  <c r="G27" i="11"/>
  <c r="G28" i="11"/>
  <c r="G29" i="11"/>
  <c r="G30" i="11"/>
  <c r="G31" i="11"/>
  <c r="G32" i="11"/>
  <c r="G33" i="11"/>
  <c r="G34" i="11"/>
  <c r="G35" i="11"/>
  <c r="G11" i="11"/>
  <c r="B3" i="12" a="1"/>
  <c r="B3" i="12" s="1"/>
  <c r="B4" i="12" a="1"/>
  <c r="B4" i="12" s="1"/>
  <c r="B5" i="12" a="1"/>
  <c r="B5" i="12" s="1"/>
  <c r="B6" i="12" a="1"/>
  <c r="B6" i="12" s="1"/>
  <c r="B7" i="12" a="1"/>
  <c r="B7" i="12" s="1"/>
  <c r="B2" i="12" a="1"/>
  <c r="B2" i="12" s="1"/>
  <c r="D11" i="11"/>
  <c r="L11" i="11" s="1"/>
  <c r="I11" i="11" s="1"/>
  <c r="R11" i="11" s="1"/>
  <c r="B12" i="11"/>
  <c r="C12" i="11"/>
  <c r="D12" i="11"/>
  <c r="L12" i="11" s="1"/>
  <c r="F12" i="11"/>
  <c r="B13" i="11"/>
  <c r="C13" i="11"/>
  <c r="D13" i="11"/>
  <c r="L13" i="11" s="1"/>
  <c r="F13" i="11"/>
  <c r="B14" i="11"/>
  <c r="C14" i="11"/>
  <c r="D14" i="11"/>
  <c r="L14" i="11" s="1"/>
  <c r="F14" i="11"/>
  <c r="B15" i="11"/>
  <c r="C15" i="11"/>
  <c r="D15" i="11"/>
  <c r="L15" i="11" s="1"/>
  <c r="F15" i="11"/>
  <c r="B16" i="11"/>
  <c r="C16" i="11"/>
  <c r="D16" i="11"/>
  <c r="L16" i="11" s="1"/>
  <c r="F16" i="11"/>
  <c r="B17" i="11"/>
  <c r="C17" i="11"/>
  <c r="D17" i="11"/>
  <c r="L17" i="11" s="1"/>
  <c r="F17" i="11"/>
  <c r="B18" i="11"/>
  <c r="C18" i="11"/>
  <c r="D18" i="11"/>
  <c r="L18" i="11" s="1"/>
  <c r="F18" i="11"/>
  <c r="B19" i="11"/>
  <c r="C19" i="11"/>
  <c r="D19" i="11"/>
  <c r="L19" i="11" s="1"/>
  <c r="F19" i="11"/>
  <c r="B20" i="11"/>
  <c r="C20" i="11"/>
  <c r="D20" i="11"/>
  <c r="L20" i="11" s="1"/>
  <c r="F20" i="11"/>
  <c r="B21" i="11"/>
  <c r="C21" i="11"/>
  <c r="D21" i="11"/>
  <c r="L21" i="11" s="1"/>
  <c r="F21" i="11"/>
  <c r="B22" i="11"/>
  <c r="C22" i="11"/>
  <c r="D22" i="11"/>
  <c r="L22" i="11" s="1"/>
  <c r="F22" i="11"/>
  <c r="B23" i="11"/>
  <c r="C23" i="11"/>
  <c r="D23" i="11"/>
  <c r="L23" i="11" s="1"/>
  <c r="F23" i="11"/>
  <c r="B24" i="11"/>
  <c r="C24" i="11"/>
  <c r="D24" i="11"/>
  <c r="L24" i="11" s="1"/>
  <c r="F24" i="11"/>
  <c r="B25" i="11"/>
  <c r="C25" i="11"/>
  <c r="D25" i="11"/>
  <c r="L25" i="11" s="1"/>
  <c r="F25" i="11"/>
  <c r="B26" i="11"/>
  <c r="C26" i="11"/>
  <c r="D26" i="11"/>
  <c r="L26" i="11" s="1"/>
  <c r="F26" i="11"/>
  <c r="B27" i="11"/>
  <c r="C27" i="11"/>
  <c r="D27" i="11"/>
  <c r="L27" i="11" s="1"/>
  <c r="F27" i="11"/>
  <c r="B28" i="11"/>
  <c r="C28" i="11"/>
  <c r="D28" i="11"/>
  <c r="L28" i="11" s="1"/>
  <c r="F28" i="11"/>
  <c r="B29" i="11"/>
  <c r="C29" i="11"/>
  <c r="D29" i="11"/>
  <c r="L29" i="11" s="1"/>
  <c r="F29" i="11"/>
  <c r="B30" i="11"/>
  <c r="C30" i="11"/>
  <c r="D30" i="11"/>
  <c r="L30" i="11" s="1"/>
  <c r="F30" i="11"/>
  <c r="B31" i="11"/>
  <c r="C31" i="11"/>
  <c r="D31" i="11"/>
  <c r="L31" i="11" s="1"/>
  <c r="F31" i="11"/>
  <c r="B32" i="11"/>
  <c r="C32" i="11"/>
  <c r="D32" i="11"/>
  <c r="L32" i="11" s="1"/>
  <c r="F32" i="11"/>
  <c r="B33" i="11"/>
  <c r="C33" i="11"/>
  <c r="D33" i="11"/>
  <c r="L33" i="11" s="1"/>
  <c r="F33" i="11"/>
  <c r="B34" i="11"/>
  <c r="C34" i="11"/>
  <c r="D34" i="11"/>
  <c r="L34" i="11" s="1"/>
  <c r="F34" i="11"/>
  <c r="B35" i="11"/>
  <c r="C35" i="11"/>
  <c r="D35" i="11"/>
  <c r="L35" i="11" s="1"/>
  <c r="F35" i="11"/>
  <c r="C11" i="11"/>
  <c r="F11" i="11"/>
  <c r="B11" i="11"/>
  <c r="P11" i="11" l="1"/>
  <c r="Q11" i="11" s="1"/>
  <c r="W35" i="11"/>
  <c r="W34" i="11"/>
  <c r="W33" i="11"/>
  <c r="W32" i="11"/>
  <c r="W31" i="11"/>
  <c r="W30" i="11"/>
  <c r="W29" i="11"/>
  <c r="W28" i="11"/>
  <c r="W27" i="11"/>
  <c r="W26" i="11"/>
  <c r="W25" i="11"/>
  <c r="W24" i="11"/>
  <c r="W23" i="11"/>
  <c r="W22" i="11"/>
  <c r="W21" i="11"/>
  <c r="W20" i="11"/>
  <c r="W19" i="11"/>
  <c r="W18" i="11"/>
  <c r="W17" i="11"/>
  <c r="W16" i="11"/>
  <c r="W15" i="11"/>
  <c r="W14" i="11"/>
  <c r="W13" i="11"/>
  <c r="W12" i="11"/>
  <c r="W11" i="11"/>
  <c r="J11" i="11"/>
  <c r="S11" i="11" s="1"/>
  <c r="O35" i="11"/>
  <c r="X35" i="11" s="1"/>
  <c r="P35" i="11"/>
  <c r="Q35" i="11" s="1"/>
  <c r="M35" i="11"/>
  <c r="U35" i="11" s="1"/>
  <c r="O34" i="11"/>
  <c r="X34" i="11" s="1"/>
  <c r="M34" i="11"/>
  <c r="U34" i="11" s="1"/>
  <c r="P34" i="11"/>
  <c r="Q34" i="11" s="1"/>
  <c r="M30" i="11"/>
  <c r="U30" i="11" s="1"/>
  <c r="P30" i="11"/>
  <c r="Q30" i="11" s="1"/>
  <c r="O28" i="11"/>
  <c r="X28" i="11" s="1"/>
  <c r="M28" i="11"/>
  <c r="U28" i="11" s="1"/>
  <c r="P28" i="11"/>
  <c r="Q28" i="11" s="1"/>
  <c r="M26" i="11"/>
  <c r="U26" i="11" s="1"/>
  <c r="P26" i="11"/>
  <c r="O11" i="11"/>
  <c r="X11" i="11" s="1"/>
  <c r="M11" i="11"/>
  <c r="U11" i="11" s="1"/>
  <c r="O33" i="11"/>
  <c r="X33" i="11" s="1"/>
  <c r="P33" i="11"/>
  <c r="Q33" i="11" s="1"/>
  <c r="M33" i="11"/>
  <c r="U33" i="11" s="1"/>
  <c r="O32" i="11"/>
  <c r="X32" i="11" s="1"/>
  <c r="M32" i="11"/>
  <c r="U32" i="11" s="1"/>
  <c r="P32" i="11"/>
  <c r="Q32" i="11" s="1"/>
  <c r="O31" i="11"/>
  <c r="X31" i="11" s="1"/>
  <c r="P31" i="11"/>
  <c r="Q31" i="11" s="1"/>
  <c r="M31" i="11"/>
  <c r="U31" i="11" s="1"/>
  <c r="P29" i="11"/>
  <c r="Q29" i="11" s="1"/>
  <c r="M29" i="11"/>
  <c r="U29" i="11" s="1"/>
  <c r="P27" i="11"/>
  <c r="Q27" i="11" s="1"/>
  <c r="M27" i="11"/>
  <c r="U27" i="11" s="1"/>
  <c r="O25" i="11"/>
  <c r="X25" i="11" s="1"/>
  <c r="P25" i="11"/>
  <c r="Q25" i="11" s="1"/>
  <c r="M25" i="11"/>
  <c r="U25" i="11" s="1"/>
  <c r="O24" i="11"/>
  <c r="X24" i="11" s="1"/>
  <c r="M24" i="11"/>
  <c r="U24" i="11" s="1"/>
  <c r="P24" i="11"/>
  <c r="O23" i="11"/>
  <c r="X23" i="11" s="1"/>
  <c r="P23" i="11"/>
  <c r="M23" i="11"/>
  <c r="U23" i="11" s="1"/>
  <c r="O22" i="11"/>
  <c r="X22" i="11" s="1"/>
  <c r="M22" i="11"/>
  <c r="U22" i="11" s="1"/>
  <c r="P22" i="11"/>
  <c r="Q22" i="11" s="1"/>
  <c r="O21" i="11"/>
  <c r="X21" i="11" s="1"/>
  <c r="P21" i="11"/>
  <c r="Q21" i="11" s="1"/>
  <c r="M21" i="11"/>
  <c r="U21" i="11" s="1"/>
  <c r="O20" i="11"/>
  <c r="X20" i="11" s="1"/>
  <c r="M20" i="11"/>
  <c r="U20" i="11" s="1"/>
  <c r="P20" i="11"/>
  <c r="Q20" i="11" s="1"/>
  <c r="O19" i="11"/>
  <c r="X19" i="11" s="1"/>
  <c r="P19" i="11"/>
  <c r="Q19" i="11" s="1"/>
  <c r="M19" i="11"/>
  <c r="U19" i="11" s="1"/>
  <c r="O18" i="11"/>
  <c r="X18" i="11" s="1"/>
  <c r="M18" i="11"/>
  <c r="U18" i="11" s="1"/>
  <c r="P18" i="11"/>
  <c r="Q18" i="11" s="1"/>
  <c r="O17" i="11"/>
  <c r="X17" i="11" s="1"/>
  <c r="P17" i="11"/>
  <c r="Q17" i="11" s="1"/>
  <c r="M17" i="11"/>
  <c r="U17" i="11" s="1"/>
  <c r="O16" i="11"/>
  <c r="X16" i="11" s="1"/>
  <c r="M16" i="11"/>
  <c r="U16" i="11" s="1"/>
  <c r="P16" i="11"/>
  <c r="O15" i="11"/>
  <c r="X15" i="11" s="1"/>
  <c r="P15" i="11"/>
  <c r="Q15" i="11" s="1"/>
  <c r="M15" i="11"/>
  <c r="U15" i="11" s="1"/>
  <c r="O14" i="11"/>
  <c r="X14" i="11" s="1"/>
  <c r="M14" i="11"/>
  <c r="U14" i="11" s="1"/>
  <c r="P14" i="11"/>
  <c r="Q14" i="11" s="1"/>
  <c r="O13" i="11"/>
  <c r="X13" i="11" s="1"/>
  <c r="P13" i="11"/>
  <c r="M13" i="11"/>
  <c r="U13" i="11" s="1"/>
  <c r="O12" i="11"/>
  <c r="X12" i="11" s="1"/>
  <c r="M12" i="11"/>
  <c r="U12" i="11" s="1"/>
  <c r="P12" i="11"/>
  <c r="Q12" i="11" s="1"/>
  <c r="O27" i="11"/>
  <c r="X27" i="11" s="1"/>
  <c r="O29" i="11"/>
  <c r="X29" i="11" s="1"/>
  <c r="O26" i="11"/>
  <c r="X26" i="11" s="1"/>
  <c r="O30" i="11"/>
  <c r="X30" i="11" s="1"/>
  <c r="I34" i="11"/>
  <c r="R34" i="11" s="1"/>
  <c r="I32" i="11"/>
  <c r="R32" i="11" s="1"/>
  <c r="I30" i="11"/>
  <c r="R30" i="11" s="1"/>
  <c r="I28" i="11"/>
  <c r="R28" i="11" s="1"/>
  <c r="I26" i="11"/>
  <c r="R26" i="11" s="1"/>
  <c r="I24" i="11"/>
  <c r="R24" i="11" s="1"/>
  <c r="I22" i="11"/>
  <c r="R22" i="11" s="1"/>
  <c r="I20" i="11"/>
  <c r="R20" i="11" s="1"/>
  <c r="I18" i="11"/>
  <c r="R18" i="11" s="1"/>
  <c r="I16" i="11"/>
  <c r="R16" i="11" s="1"/>
  <c r="I14" i="11"/>
  <c r="R14" i="11" s="1"/>
  <c r="I12" i="11"/>
  <c r="R12" i="11" s="1"/>
  <c r="I35" i="11"/>
  <c r="R35" i="11" s="1"/>
  <c r="I33" i="11"/>
  <c r="R33" i="11" s="1"/>
  <c r="I31" i="11"/>
  <c r="R31" i="11" s="1"/>
  <c r="I29" i="11"/>
  <c r="R29" i="11" s="1"/>
  <c r="I27" i="11"/>
  <c r="R27" i="11" s="1"/>
  <c r="I25" i="11"/>
  <c r="R25" i="11" s="1"/>
  <c r="I23" i="11"/>
  <c r="R23" i="11" s="1"/>
  <c r="I21" i="11"/>
  <c r="R21" i="11" s="1"/>
  <c r="I19" i="11"/>
  <c r="R19" i="11" s="1"/>
  <c r="I17" i="11"/>
  <c r="R17" i="11" s="1"/>
  <c r="I15" i="11"/>
  <c r="R15" i="11" s="1"/>
  <c r="I13" i="11"/>
  <c r="R13" i="11" s="1"/>
  <c r="N24" i="11"/>
  <c r="V24" i="11" s="1"/>
  <c r="N23" i="11"/>
  <c r="V23" i="11" s="1"/>
  <c r="N35" i="11"/>
  <c r="V35" i="11" s="1"/>
  <c r="N33" i="11"/>
  <c r="V33" i="11" s="1"/>
  <c r="N31" i="11"/>
  <c r="V31" i="11" s="1"/>
  <c r="N29" i="11"/>
  <c r="V29" i="11" s="1"/>
  <c r="N27" i="11"/>
  <c r="V27" i="11" s="1"/>
  <c r="N25" i="11"/>
  <c r="V25" i="11" s="1"/>
  <c r="N21" i="11"/>
  <c r="V21" i="11" s="1"/>
  <c r="N19" i="11"/>
  <c r="V19" i="11" s="1"/>
  <c r="N17" i="11"/>
  <c r="V17" i="11" s="1"/>
  <c r="N15" i="11"/>
  <c r="V15" i="11" s="1"/>
  <c r="N11" i="11"/>
  <c r="V11" i="11" s="1"/>
  <c r="N34" i="11"/>
  <c r="V34" i="11" s="1"/>
  <c r="N32" i="11"/>
  <c r="V32" i="11" s="1"/>
  <c r="N30" i="11"/>
  <c r="V30" i="11" s="1"/>
  <c r="N28" i="11"/>
  <c r="V28" i="11" s="1"/>
  <c r="N26" i="11"/>
  <c r="V26" i="11" s="1"/>
  <c r="N22" i="11"/>
  <c r="V22" i="11" s="1"/>
  <c r="N20" i="11"/>
  <c r="V20" i="11" s="1"/>
  <c r="N18" i="11"/>
  <c r="V18" i="11" s="1"/>
  <c r="N13" i="11"/>
  <c r="V13" i="11" s="1"/>
  <c r="N12" i="11"/>
  <c r="V12" i="11" s="1"/>
  <c r="N14" i="11"/>
  <c r="V14" i="11" s="1"/>
  <c r="N16" i="11"/>
  <c r="V16" i="11" s="1"/>
  <c r="Q24" i="11"/>
  <c r="H11" i="11"/>
  <c r="Q23" i="11"/>
  <c r="K34" i="11"/>
  <c r="T34" i="11" s="1"/>
  <c r="K32" i="11"/>
  <c r="T32" i="11" s="1"/>
  <c r="K30" i="11"/>
  <c r="T30" i="11" s="1"/>
  <c r="K28" i="11"/>
  <c r="T28" i="11" s="1"/>
  <c r="K26" i="11"/>
  <c r="T26" i="11" s="1"/>
  <c r="K24" i="11"/>
  <c r="T24" i="11" s="1"/>
  <c r="K22" i="11"/>
  <c r="T22" i="11" s="1"/>
  <c r="K18" i="11"/>
  <c r="T18" i="11" s="1"/>
  <c r="K16" i="11"/>
  <c r="T16" i="11" s="1"/>
  <c r="K14" i="11"/>
  <c r="T14" i="11" s="1"/>
  <c r="K12" i="11"/>
  <c r="T12" i="11" s="1"/>
  <c r="K20" i="11"/>
  <c r="T20" i="11" s="1"/>
  <c r="H34" i="11"/>
  <c r="H32" i="11"/>
  <c r="H30" i="11"/>
  <c r="H28" i="11"/>
  <c r="H26" i="11"/>
  <c r="H24" i="11"/>
  <c r="H22" i="11"/>
  <c r="H20" i="11"/>
  <c r="H18" i="11"/>
  <c r="H16" i="11"/>
  <c r="H14" i="11"/>
  <c r="H12" i="11"/>
  <c r="K35" i="11"/>
  <c r="T35" i="11" s="1"/>
  <c r="K33" i="11"/>
  <c r="T33" i="11" s="1"/>
  <c r="K31" i="11"/>
  <c r="T31" i="11" s="1"/>
  <c r="K29" i="11"/>
  <c r="T29" i="11" s="1"/>
  <c r="K27" i="11"/>
  <c r="T27" i="11" s="1"/>
  <c r="K25" i="11"/>
  <c r="T25" i="11" s="1"/>
  <c r="K23" i="11"/>
  <c r="T23" i="11" s="1"/>
  <c r="K21" i="11"/>
  <c r="T21" i="11" s="1"/>
  <c r="K19" i="11"/>
  <c r="T19" i="11" s="1"/>
  <c r="K17" i="11"/>
  <c r="T17" i="11" s="1"/>
  <c r="K15" i="11"/>
  <c r="T15" i="11" s="1"/>
  <c r="K13" i="11"/>
  <c r="T13" i="11" s="1"/>
  <c r="K11" i="11"/>
  <c r="T11" i="11" s="1"/>
  <c r="H35" i="11"/>
  <c r="H33" i="11"/>
  <c r="H31" i="11"/>
  <c r="H29" i="11"/>
  <c r="H27" i="11"/>
  <c r="H25" i="11"/>
  <c r="H23" i="11"/>
  <c r="H21" i="11"/>
  <c r="H19" i="11"/>
  <c r="H17" i="11"/>
  <c r="H15" i="11"/>
  <c r="H13" i="11"/>
  <c r="Q13" i="11"/>
  <c r="Q26" i="11"/>
  <c r="Q16" i="11"/>
  <c r="J29" i="11"/>
  <c r="S29" i="11" s="1"/>
  <c r="J25" i="11"/>
  <c r="S25" i="11" s="1"/>
  <c r="J21" i="11"/>
  <c r="S21" i="11" s="1"/>
  <c r="J13" i="11"/>
  <c r="S13" i="11" s="1"/>
  <c r="J33" i="11"/>
  <c r="S33" i="11" s="1"/>
  <c r="J17" i="11"/>
  <c r="S17" i="11" s="1"/>
  <c r="J35" i="11"/>
  <c r="S35" i="11" s="1"/>
  <c r="J31" i="11"/>
  <c r="S31" i="11" s="1"/>
  <c r="J27" i="11"/>
  <c r="S27" i="11" s="1"/>
  <c r="J23" i="11"/>
  <c r="S23" i="11" s="1"/>
  <c r="J19" i="11"/>
  <c r="S19" i="11" s="1"/>
  <c r="J15" i="11"/>
  <c r="S15" i="11" s="1"/>
  <c r="J34" i="11"/>
  <c r="S34" i="11" s="1"/>
  <c r="J32" i="11"/>
  <c r="S32" i="11" s="1"/>
  <c r="J30" i="11"/>
  <c r="S30" i="11" s="1"/>
  <c r="J28" i="11"/>
  <c r="S28" i="11" s="1"/>
  <c r="J26" i="11"/>
  <c r="S26" i="11" s="1"/>
  <c r="J24" i="11"/>
  <c r="S24" i="11" s="1"/>
  <c r="J22" i="11"/>
  <c r="S22" i="11" s="1"/>
  <c r="J20" i="11"/>
  <c r="S20" i="11" s="1"/>
  <c r="J18" i="11"/>
  <c r="S18" i="11" s="1"/>
  <c r="J16" i="11"/>
  <c r="S16" i="11" s="1"/>
  <c r="J14" i="11"/>
  <c r="S14" i="11" s="1"/>
  <c r="J12" i="11"/>
  <c r="S12" i="11" s="1"/>
  <c r="D43" i="4"/>
  <c r="D42" i="4"/>
  <c r="D40" i="4"/>
  <c r="D39" i="4"/>
  <c r="E16" i="3"/>
  <c r="E16" i="2"/>
  <c r="Y24" i="11" l="1"/>
  <c r="H23" i="5" s="1"/>
  <c r="Y14" i="11"/>
  <c r="H13" i="5" s="1"/>
  <c r="Y13" i="11"/>
  <c r="H12" i="5" s="1"/>
  <c r="Y15" i="11"/>
  <c r="H14" i="5" s="1"/>
  <c r="Y17" i="11"/>
  <c r="Y21" i="11"/>
  <c r="H20" i="5" s="1"/>
  <c r="Y28" i="11"/>
  <c r="H27" i="5" s="1"/>
  <c r="Y32" i="11"/>
  <c r="H31" i="5" s="1"/>
  <c r="Y25" i="11"/>
  <c r="H24" i="5" s="1"/>
  <c r="Y29" i="11"/>
  <c r="H28" i="5" s="1"/>
  <c r="Y33" i="11"/>
  <c r="H32" i="5" s="1"/>
  <c r="Y16" i="11"/>
  <c r="Y20" i="11"/>
  <c r="H19" i="5" s="1"/>
  <c r="Y19" i="11"/>
  <c r="H18" i="5" s="1"/>
  <c r="Y23" i="11"/>
  <c r="H22" i="5" s="1"/>
  <c r="Y27" i="11"/>
  <c r="H26" i="5" s="1"/>
  <c r="Y31" i="11"/>
  <c r="Y35" i="11"/>
  <c r="H34" i="5" s="1"/>
  <c r="Y18" i="11"/>
  <c r="Y22" i="11"/>
  <c r="H21" i="5" s="1"/>
  <c r="Y26" i="11"/>
  <c r="Y30" i="11"/>
  <c r="H29" i="5" s="1"/>
  <c r="Y34" i="11"/>
  <c r="H33" i="5" s="1"/>
  <c r="H25" i="5"/>
  <c r="Y12" i="11"/>
  <c r="Y11" i="11"/>
  <c r="H10" i="5" s="1"/>
  <c r="Z12" i="11"/>
  <c r="H30" i="5"/>
  <c r="Z15" i="11"/>
  <c r="Z11" i="11"/>
  <c r="Z19" i="11"/>
  <c r="Z20" i="11"/>
  <c r="E8" i="7"/>
  <c r="D8" i="7"/>
  <c r="C8" i="7"/>
  <c r="B8" i="7"/>
  <c r="A8" i="7"/>
  <c r="D8" i="6"/>
  <c r="E24" i="4" s="1"/>
  <c r="C8" i="6"/>
  <c r="E17" i="2" s="1"/>
  <c r="B8" i="6"/>
  <c r="E20" i="2" s="1"/>
  <c r="A8" i="6"/>
  <c r="F12" i="2" s="1"/>
  <c r="H11" i="5" l="1"/>
  <c r="B6" i="8"/>
  <c r="B5" i="8"/>
  <c r="D5" i="8" s="1"/>
  <c r="B7" i="8"/>
  <c r="Z14" i="11"/>
  <c r="H16" i="5"/>
  <c r="Z17" i="11"/>
  <c r="H17" i="5"/>
  <c r="Z18" i="11"/>
  <c r="Z13" i="11"/>
  <c r="H15" i="5"/>
  <c r="Z16" i="11"/>
  <c r="E21" i="3"/>
  <c r="E21" i="2"/>
  <c r="E21" i="4"/>
  <c r="E17" i="3"/>
  <c r="E18" i="4"/>
  <c r="E20" i="3"/>
  <c r="F12" i="3"/>
  <c r="D8" i="8" l="1"/>
  <c r="B2" i="14" s="1"/>
  <c r="BO2" i="14" s="1"/>
  <c r="D7" i="8"/>
  <c r="D6" i="8"/>
  <c r="E8" i="6" l="1"/>
  <c r="F8" i="7"/>
  <c r="C25" i="3" l="1"/>
  <c r="C26" i="2"/>
  <c r="C26" i="3"/>
  <c r="C27" i="4"/>
</calcChain>
</file>

<file path=xl/sharedStrings.xml><?xml version="1.0" encoding="utf-8"?>
<sst xmlns="http://schemas.openxmlformats.org/spreadsheetml/2006/main" count="339" uniqueCount="303">
  <si>
    <t>３．申請する法人の郵便番号と住所を入力してください。</t>
    <rPh sb="2" eb="4">
      <t>シンセイ</t>
    </rPh>
    <rPh sb="6" eb="8">
      <t>ホウジン</t>
    </rPh>
    <rPh sb="9" eb="13">
      <t>ユウビンバンゴウ</t>
    </rPh>
    <rPh sb="14" eb="16">
      <t>ジュウショ</t>
    </rPh>
    <rPh sb="17" eb="19">
      <t>ニュウリョク</t>
    </rPh>
    <phoneticPr fontId="3"/>
  </si>
  <si>
    <t>郵便番号</t>
    <rPh sb="0" eb="4">
      <t>ユウビンバンゴウ</t>
    </rPh>
    <phoneticPr fontId="3"/>
  </si>
  <si>
    <t>住所</t>
    <rPh sb="0" eb="2">
      <t>ジュウショ</t>
    </rPh>
    <phoneticPr fontId="3"/>
  </si>
  <si>
    <t>（責任者とは、代表取締役や管理者、施設長など法人内において権限の委任を受けた役職員のことです。法人代表者と同じでも構いません。）</t>
    <rPh sb="1" eb="4">
      <t>セキニンシャ</t>
    </rPh>
    <rPh sb="7" eb="12">
      <t>ダイヒョウトリシマリヤク</t>
    </rPh>
    <rPh sb="13" eb="16">
      <t>カンリシャ</t>
    </rPh>
    <rPh sb="17" eb="20">
      <t>シセツチョウ</t>
    </rPh>
    <rPh sb="22" eb="24">
      <t>ホウジン</t>
    </rPh>
    <rPh sb="47" eb="49">
      <t>ホウジン</t>
    </rPh>
    <rPh sb="49" eb="51">
      <t>ダイヒョウ</t>
    </rPh>
    <rPh sb="51" eb="52">
      <t>シャ</t>
    </rPh>
    <rPh sb="53" eb="54">
      <t>オナ</t>
    </rPh>
    <rPh sb="57" eb="58">
      <t>カマ</t>
    </rPh>
    <phoneticPr fontId="3"/>
  </si>
  <si>
    <t>氏名</t>
    <rPh sb="0" eb="2">
      <t>シメイ</t>
    </rPh>
    <phoneticPr fontId="3"/>
  </si>
  <si>
    <t>連絡先</t>
    <rPh sb="0" eb="3">
      <t>レンラクサキ</t>
    </rPh>
    <phoneticPr fontId="3"/>
  </si>
  <si>
    <t>（※担当者とは、補助金申請に関する事務を担当する者とします。責任者と担当者は同じでも構いません。）</t>
    <rPh sb="8" eb="11">
      <t>ホジョキン</t>
    </rPh>
    <rPh sb="11" eb="13">
      <t>シンセイ</t>
    </rPh>
    <phoneticPr fontId="3"/>
  </si>
  <si>
    <t>金融機関名</t>
    <rPh sb="0" eb="2">
      <t>キンユウ</t>
    </rPh>
    <rPh sb="2" eb="4">
      <t>キカン</t>
    </rPh>
    <rPh sb="4" eb="5">
      <t>メイ</t>
    </rPh>
    <phoneticPr fontId="3"/>
  </si>
  <si>
    <t>支店名</t>
    <rPh sb="0" eb="3">
      <t>シテンメイ</t>
    </rPh>
    <phoneticPr fontId="3"/>
  </si>
  <si>
    <t>（「普通」口座の場合は、変更不要です）</t>
    <rPh sb="2" eb="4">
      <t>フツウ</t>
    </rPh>
    <rPh sb="5" eb="7">
      <t>コウザ</t>
    </rPh>
    <rPh sb="8" eb="10">
      <t>バアイ</t>
    </rPh>
    <rPh sb="12" eb="14">
      <t>ヘンコウ</t>
    </rPh>
    <rPh sb="14" eb="16">
      <t>フヨウ</t>
    </rPh>
    <phoneticPr fontId="3"/>
  </si>
  <si>
    <t>口座番号</t>
    <rPh sb="0" eb="4">
      <t>コウザバンゴウ</t>
    </rPh>
    <phoneticPr fontId="3"/>
  </si>
  <si>
    <t>（名義は半角カタカナでの入力をお願いします）</t>
    <rPh sb="1" eb="3">
      <t>メイギ</t>
    </rPh>
    <rPh sb="4" eb="6">
      <t>ハンカク</t>
    </rPh>
    <rPh sb="12" eb="14">
      <t>ニュウリョク</t>
    </rPh>
    <rPh sb="16" eb="17">
      <t>ネガ</t>
    </rPh>
    <phoneticPr fontId="3"/>
  </si>
  <si>
    <t>５．補助申請における法人の責任者の氏名と連絡先（電話番号）を入力してください。</t>
    <rPh sb="2" eb="4">
      <t>ホジョ</t>
    </rPh>
    <rPh sb="4" eb="6">
      <t>シンセイ</t>
    </rPh>
    <rPh sb="10" eb="12">
      <t>ホウジン</t>
    </rPh>
    <rPh sb="13" eb="16">
      <t>セキニンシャ</t>
    </rPh>
    <rPh sb="17" eb="19">
      <t>シメイ</t>
    </rPh>
    <rPh sb="20" eb="23">
      <t>レンラクサキ</t>
    </rPh>
    <rPh sb="24" eb="28">
      <t>デンワバンゴウ</t>
    </rPh>
    <rPh sb="30" eb="32">
      <t>ニュウリョク</t>
    </rPh>
    <phoneticPr fontId="3"/>
  </si>
  <si>
    <t>６．補助申請における法人の担当者の氏名と連絡先（電話番号）を入力してください。</t>
    <rPh sb="2" eb="4">
      <t>ホジョ</t>
    </rPh>
    <rPh sb="4" eb="6">
      <t>シンセイ</t>
    </rPh>
    <rPh sb="10" eb="12">
      <t>ホウジン</t>
    </rPh>
    <rPh sb="13" eb="16">
      <t>タントウシャ</t>
    </rPh>
    <rPh sb="17" eb="19">
      <t>シメイ</t>
    </rPh>
    <rPh sb="20" eb="23">
      <t>レンラクサキ</t>
    </rPh>
    <rPh sb="24" eb="28">
      <t>デンワバンゴウ</t>
    </rPh>
    <rPh sb="30" eb="32">
      <t>ニュウリョク</t>
    </rPh>
    <phoneticPr fontId="3"/>
  </si>
  <si>
    <t>７．補助金の振込先となる金融機関名と支店名を入力してください。</t>
    <rPh sb="2" eb="5">
      <t>ホジョキン</t>
    </rPh>
    <rPh sb="6" eb="9">
      <t>フリコミサキ</t>
    </rPh>
    <rPh sb="12" eb="14">
      <t>キンユウ</t>
    </rPh>
    <rPh sb="14" eb="16">
      <t>キカン</t>
    </rPh>
    <rPh sb="16" eb="17">
      <t>メイ</t>
    </rPh>
    <rPh sb="18" eb="21">
      <t>シテンメイ</t>
    </rPh>
    <rPh sb="22" eb="24">
      <t>ニュウリョク</t>
    </rPh>
    <phoneticPr fontId="3"/>
  </si>
  <si>
    <t>８．補助金の振込先となる口座の種類が「普通」以外の場合は、以下の入力欄を変更してください。</t>
    <rPh sb="2" eb="5">
      <t>ホジョキン</t>
    </rPh>
    <rPh sb="6" eb="9">
      <t>フリコミサキ</t>
    </rPh>
    <rPh sb="12" eb="14">
      <t>コウザ</t>
    </rPh>
    <rPh sb="15" eb="17">
      <t>シュルイ</t>
    </rPh>
    <rPh sb="19" eb="21">
      <t>フツウ</t>
    </rPh>
    <rPh sb="22" eb="24">
      <t>イガイ</t>
    </rPh>
    <rPh sb="25" eb="27">
      <t>バアイ</t>
    </rPh>
    <rPh sb="29" eb="31">
      <t>イカ</t>
    </rPh>
    <rPh sb="32" eb="34">
      <t>ニュウリョク</t>
    </rPh>
    <rPh sb="34" eb="35">
      <t>ラン</t>
    </rPh>
    <rPh sb="36" eb="38">
      <t>ヘンコウ</t>
    </rPh>
    <phoneticPr fontId="3"/>
  </si>
  <si>
    <t>第１号様式</t>
    <rPh sb="0" eb="1">
      <t>ダイ</t>
    </rPh>
    <rPh sb="2" eb="3">
      <t>ゴウ</t>
    </rPh>
    <rPh sb="3" eb="5">
      <t>ヨウシキ</t>
    </rPh>
    <phoneticPr fontId="3"/>
  </si>
  <si>
    <t>横須賀市長殿</t>
    <rPh sb="0" eb="3">
      <t>ヨコスカ</t>
    </rPh>
    <rPh sb="3" eb="4">
      <t>シ</t>
    </rPh>
    <rPh sb="4" eb="5">
      <t>チョウ</t>
    </rPh>
    <rPh sb="5" eb="6">
      <t>ドノ</t>
    </rPh>
    <phoneticPr fontId="3"/>
  </si>
  <si>
    <t>申請者</t>
    <rPh sb="0" eb="3">
      <t>シンセイシャ</t>
    </rPh>
    <phoneticPr fontId="3"/>
  </si>
  <si>
    <t>補助金等の名称</t>
    <rPh sb="0" eb="3">
      <t>ホジョキン</t>
    </rPh>
    <rPh sb="3" eb="4">
      <t>トウ</t>
    </rPh>
    <rPh sb="5" eb="7">
      <t>メイショウ</t>
    </rPh>
    <phoneticPr fontId="3"/>
  </si>
  <si>
    <t>補助事業等の名称</t>
    <rPh sb="0" eb="4">
      <t>ホジョジギョウ</t>
    </rPh>
    <rPh sb="4" eb="5">
      <t>トウ</t>
    </rPh>
    <rPh sb="6" eb="8">
      <t>メイショウ</t>
    </rPh>
    <phoneticPr fontId="3"/>
  </si>
  <si>
    <t>交付申請額</t>
    <rPh sb="0" eb="2">
      <t>コウフ</t>
    </rPh>
    <rPh sb="2" eb="4">
      <t>シンセイ</t>
    </rPh>
    <rPh sb="4" eb="5">
      <t>ガク</t>
    </rPh>
    <phoneticPr fontId="3"/>
  </si>
  <si>
    <t>円</t>
    <rPh sb="0" eb="1">
      <t>エン</t>
    </rPh>
    <phoneticPr fontId="3"/>
  </si>
  <si>
    <t>その他</t>
    <rPh sb="2" eb="3">
      <t>タ</t>
    </rPh>
    <phoneticPr fontId="3"/>
  </si>
  <si>
    <t>第４号様式</t>
    <rPh sb="0" eb="1">
      <t>ダイ</t>
    </rPh>
    <rPh sb="2" eb="3">
      <t>ゴウ</t>
    </rPh>
    <rPh sb="3" eb="5">
      <t>ヨウシキ</t>
    </rPh>
    <phoneticPr fontId="3"/>
  </si>
  <si>
    <t>　</t>
    <phoneticPr fontId="3"/>
  </si>
  <si>
    <t>交付決定額</t>
    <rPh sb="0" eb="2">
      <t>コウフ</t>
    </rPh>
    <rPh sb="2" eb="4">
      <t>ケッテイ</t>
    </rPh>
    <rPh sb="4" eb="5">
      <t>ガク</t>
    </rPh>
    <phoneticPr fontId="3"/>
  </si>
  <si>
    <t>精算額</t>
    <rPh sb="0" eb="2">
      <t>セイサン</t>
    </rPh>
    <rPh sb="2" eb="3">
      <t>ガク</t>
    </rPh>
    <phoneticPr fontId="3"/>
  </si>
  <si>
    <t>補助事業等完了年月日</t>
    <rPh sb="0" eb="2">
      <t>ホジョ</t>
    </rPh>
    <rPh sb="2" eb="4">
      <t>ジギョウ</t>
    </rPh>
    <rPh sb="4" eb="5">
      <t>トウ</t>
    </rPh>
    <rPh sb="5" eb="7">
      <t>カンリョウ</t>
    </rPh>
    <rPh sb="7" eb="10">
      <t>ネンガッピ</t>
    </rPh>
    <phoneticPr fontId="3"/>
  </si>
  <si>
    <t>精算に係る収支明細</t>
    <rPh sb="0" eb="2">
      <t>セイサン</t>
    </rPh>
    <rPh sb="3" eb="4">
      <t>カカ</t>
    </rPh>
    <rPh sb="5" eb="7">
      <t>シュウシ</t>
    </rPh>
    <rPh sb="7" eb="9">
      <t>メイサイ</t>
    </rPh>
    <phoneticPr fontId="3"/>
  </si>
  <si>
    <t>添付書類</t>
    <rPh sb="0" eb="2">
      <t>テンプ</t>
    </rPh>
    <rPh sb="2" eb="4">
      <t>ショルイ</t>
    </rPh>
    <phoneticPr fontId="3"/>
  </si>
  <si>
    <t>（事務処理欄）</t>
    <rPh sb="1" eb="5">
      <t>ジムショリ</t>
    </rPh>
    <rPh sb="5" eb="6">
      <t>ラン</t>
    </rPh>
    <phoneticPr fontId="3"/>
  </si>
  <si>
    <t>請　求　書</t>
    <rPh sb="0" eb="1">
      <t>ショウ</t>
    </rPh>
    <rPh sb="2" eb="3">
      <t>モトム</t>
    </rPh>
    <rPh sb="4" eb="5">
      <t>ショ</t>
    </rPh>
    <phoneticPr fontId="3"/>
  </si>
  <si>
    <t>横須賀市長  上地　克明  様</t>
    <rPh sb="0" eb="5">
      <t>ヨコスカシチョウ</t>
    </rPh>
    <rPh sb="7" eb="9">
      <t>ウエチ</t>
    </rPh>
    <rPh sb="10" eb="12">
      <t>コクメイ</t>
    </rPh>
    <rPh sb="14" eb="15">
      <t>サマ</t>
    </rPh>
    <phoneticPr fontId="3"/>
  </si>
  <si>
    <t>法人名</t>
    <rPh sb="0" eb="2">
      <t>ホウジン</t>
    </rPh>
    <rPh sb="2" eb="3">
      <t>メイ</t>
    </rPh>
    <phoneticPr fontId="3"/>
  </si>
  <si>
    <t>代表者</t>
    <rPh sb="0" eb="3">
      <t>ダイヒョウシャ</t>
    </rPh>
    <phoneticPr fontId="3"/>
  </si>
  <si>
    <t>金</t>
    <rPh sb="0" eb="1">
      <t>キン</t>
    </rPh>
    <phoneticPr fontId="3"/>
  </si>
  <si>
    <t>・本件責任者</t>
    <rPh sb="1" eb="3">
      <t>ホンケン</t>
    </rPh>
    <rPh sb="3" eb="6">
      <t>セキニンシャ</t>
    </rPh>
    <phoneticPr fontId="3"/>
  </si>
  <si>
    <t>・本件担当者</t>
    <rPh sb="1" eb="3">
      <t>ホンケン</t>
    </rPh>
    <rPh sb="3" eb="6">
      <t>タントウシャ</t>
    </rPh>
    <phoneticPr fontId="3"/>
  </si>
  <si>
    <t>法人が経営する事業所・施設等を入力してください。</t>
    <rPh sb="0" eb="2">
      <t>ホウジン</t>
    </rPh>
    <rPh sb="3" eb="5">
      <t>ケイエイ</t>
    </rPh>
    <rPh sb="7" eb="10">
      <t>ジギョウショ</t>
    </rPh>
    <rPh sb="11" eb="13">
      <t>シセツ</t>
    </rPh>
    <rPh sb="13" eb="14">
      <t>トウ</t>
    </rPh>
    <rPh sb="15" eb="17">
      <t>ニュウリョク</t>
    </rPh>
    <phoneticPr fontId="3"/>
  </si>
  <si>
    <t>市内事業所のみ入力してください。</t>
    <rPh sb="0" eb="2">
      <t>シナイ</t>
    </rPh>
    <rPh sb="2" eb="5">
      <t>ジギョウショ</t>
    </rPh>
    <rPh sb="7" eb="9">
      <t>ニュウリョク</t>
    </rPh>
    <phoneticPr fontId="3"/>
  </si>
  <si>
    <t>事業所一覧</t>
    <phoneticPr fontId="3"/>
  </si>
  <si>
    <t>No.</t>
  </si>
  <si>
    <t>事業所番号
（あれば）</t>
    <phoneticPr fontId="3"/>
  </si>
  <si>
    <t>事業所名</t>
  </si>
  <si>
    <t>定員数
（施設系サービスのみ）</t>
    <rPh sb="0" eb="3">
      <t>テイインスウ</t>
    </rPh>
    <rPh sb="5" eb="7">
      <t>シセツ</t>
    </rPh>
    <rPh sb="7" eb="8">
      <t>ケイ</t>
    </rPh>
    <phoneticPr fontId="3"/>
  </si>
  <si>
    <t>法人代表者</t>
    <rPh sb="0" eb="2">
      <t>ホウジン</t>
    </rPh>
    <rPh sb="2" eb="5">
      <t>ダイヒョウシャ</t>
    </rPh>
    <phoneticPr fontId="3"/>
  </si>
  <si>
    <t>口座の種類</t>
    <rPh sb="0" eb="2">
      <t>コウザ</t>
    </rPh>
    <rPh sb="3" eb="5">
      <t>シュルイ</t>
    </rPh>
    <phoneticPr fontId="3"/>
  </si>
  <si>
    <t>口座番号</t>
    <rPh sb="0" eb="2">
      <t>コウザ</t>
    </rPh>
    <rPh sb="2" eb="4">
      <t>バンゴウ</t>
    </rPh>
    <phoneticPr fontId="3"/>
  </si>
  <si>
    <t>口座名義</t>
    <rPh sb="0" eb="2">
      <t>コウザ</t>
    </rPh>
    <rPh sb="2" eb="4">
      <t>メイギ</t>
    </rPh>
    <phoneticPr fontId="3"/>
  </si>
  <si>
    <t>金額</t>
    <rPh sb="0" eb="2">
      <t>キンガク</t>
    </rPh>
    <phoneticPr fontId="3"/>
  </si>
  <si>
    <t>事業所数・定員数</t>
    <rPh sb="0" eb="3">
      <t>ジギョウショ</t>
    </rPh>
    <rPh sb="3" eb="4">
      <t>スウ</t>
    </rPh>
    <rPh sb="5" eb="8">
      <t>テイインスウ</t>
    </rPh>
    <phoneticPr fontId="3"/>
  </si>
  <si>
    <t>基準額</t>
    <rPh sb="0" eb="2">
      <t>キジュン</t>
    </rPh>
    <rPh sb="2" eb="3">
      <t>ガク</t>
    </rPh>
    <phoneticPr fontId="3"/>
  </si>
  <si>
    <t>補助金額</t>
    <rPh sb="0" eb="2">
      <t>ホジョ</t>
    </rPh>
    <rPh sb="2" eb="4">
      <t>キンガク</t>
    </rPh>
    <phoneticPr fontId="3"/>
  </si>
  <si>
    <t>障害系訪問サービス</t>
    <rPh sb="0" eb="2">
      <t>ショウガイ</t>
    </rPh>
    <rPh sb="2" eb="3">
      <t>ケイ</t>
    </rPh>
    <rPh sb="3" eb="5">
      <t>ホウモン</t>
    </rPh>
    <phoneticPr fontId="3"/>
  </si>
  <si>
    <t>障害系施設サービス</t>
    <rPh sb="0" eb="2">
      <t>ショウガイ</t>
    </rPh>
    <rPh sb="2" eb="3">
      <t>ケイ</t>
    </rPh>
    <rPh sb="3" eb="5">
      <t>シセツ</t>
    </rPh>
    <phoneticPr fontId="3"/>
  </si>
  <si>
    <t>サービス種別</t>
    <phoneticPr fontId="3"/>
  </si>
  <si>
    <t>申請日</t>
    <rPh sb="0" eb="2">
      <t>シンセイ</t>
    </rPh>
    <rPh sb="2" eb="3">
      <t>ビ</t>
    </rPh>
    <phoneticPr fontId="3"/>
  </si>
  <si>
    <t>「入力フォーム①」及び「入力フォーム②」（本シート）に必要事項を入力してください</t>
    <rPh sb="21" eb="22">
      <t>ホン</t>
    </rPh>
    <phoneticPr fontId="3"/>
  </si>
  <si>
    <t>入力は以上です。その他のシートに入力する必要はあしません。</t>
    <rPh sb="0" eb="2">
      <t>ニュウリョク</t>
    </rPh>
    <rPh sb="3" eb="5">
      <t>イジョウ</t>
    </rPh>
    <rPh sb="10" eb="11">
      <t>タ</t>
    </rPh>
    <rPh sb="16" eb="18">
      <t>ニュウリョク</t>
    </rPh>
    <rPh sb="20" eb="22">
      <t>ヒツヨウ</t>
    </rPh>
    <phoneticPr fontId="3"/>
  </si>
  <si>
    <t>自動入力されるため、入力は不要です</t>
    <rPh sb="0" eb="2">
      <t>ジドウ</t>
    </rPh>
    <rPh sb="2" eb="4">
      <t>ニュウリョク</t>
    </rPh>
    <rPh sb="10" eb="12">
      <t>ニュウリョク</t>
    </rPh>
    <rPh sb="13" eb="15">
      <t>フヨウ</t>
    </rPh>
    <phoneticPr fontId="3"/>
  </si>
  <si>
    <t>（介）訪問介護</t>
    <rPh sb="1" eb="2">
      <t>スケ</t>
    </rPh>
    <rPh sb="3" eb="7">
      <t>ホウモンカイゴ</t>
    </rPh>
    <phoneticPr fontId="3"/>
  </si>
  <si>
    <t>（介）訪問看護</t>
    <phoneticPr fontId="3"/>
  </si>
  <si>
    <t>（介）訪問リハビリテーション</t>
    <phoneticPr fontId="3"/>
  </si>
  <si>
    <t>（介）定期巡回・随時対応型訪問介護看護</t>
    <phoneticPr fontId="3"/>
  </si>
  <si>
    <t>（介）居宅介護支援</t>
    <phoneticPr fontId="3"/>
  </si>
  <si>
    <t>（介）介護予防支援</t>
    <phoneticPr fontId="3"/>
  </si>
  <si>
    <t>（介）福祉用具貸与</t>
    <phoneticPr fontId="3"/>
  </si>
  <si>
    <t>（介）特定福祉用具販売</t>
    <phoneticPr fontId="3"/>
  </si>
  <si>
    <t>（介）訪問入浴介護</t>
    <phoneticPr fontId="3"/>
  </si>
  <si>
    <t>（介）通所介護</t>
    <phoneticPr fontId="3"/>
  </si>
  <si>
    <t>（介）通所リハビリテーション</t>
    <phoneticPr fontId="3"/>
  </si>
  <si>
    <t>（介）地域密着型通所介護</t>
    <phoneticPr fontId="3"/>
  </si>
  <si>
    <t>（介）認知症対応型通所介護</t>
    <phoneticPr fontId="3"/>
  </si>
  <si>
    <t>（介）小規模多機能型居宅介護</t>
    <phoneticPr fontId="3"/>
  </si>
  <si>
    <t>（介）看護小規模多機能型居宅介護</t>
    <phoneticPr fontId="3"/>
  </si>
  <si>
    <t>（介）介護老人福祉施設</t>
    <phoneticPr fontId="3"/>
  </si>
  <si>
    <t>（介）介護老人保健施設</t>
    <phoneticPr fontId="3"/>
  </si>
  <si>
    <t>（介）認知症対応型共同生活介護</t>
    <phoneticPr fontId="3"/>
  </si>
  <si>
    <t>（介）短期入所生活介護</t>
    <phoneticPr fontId="3"/>
  </si>
  <si>
    <t>（介）短期入所療養介護</t>
    <phoneticPr fontId="3"/>
  </si>
  <si>
    <t>（介）養護老人ホーム</t>
    <phoneticPr fontId="3"/>
  </si>
  <si>
    <t>（介）軽費老人ホーム</t>
    <phoneticPr fontId="3"/>
  </si>
  <si>
    <t>（介）特定施設入居者生活介護</t>
    <phoneticPr fontId="3"/>
  </si>
  <si>
    <t>（障）居宅介護</t>
    <rPh sb="1" eb="2">
      <t>ショウ</t>
    </rPh>
    <rPh sb="3" eb="5">
      <t>キョタク</t>
    </rPh>
    <phoneticPr fontId="3"/>
  </si>
  <si>
    <t>（障）重度訪問介護</t>
    <phoneticPr fontId="3"/>
  </si>
  <si>
    <t>（障）行動援護</t>
    <phoneticPr fontId="3"/>
  </si>
  <si>
    <t>（障）同行援護</t>
    <phoneticPr fontId="3"/>
  </si>
  <si>
    <t>（障）保育所等訪問支援</t>
    <phoneticPr fontId="3"/>
  </si>
  <si>
    <t>（障）計画相談支援</t>
    <phoneticPr fontId="3"/>
  </si>
  <si>
    <t>（障）地域移行支援</t>
    <phoneticPr fontId="3"/>
  </si>
  <si>
    <t>（障）地域定着支援</t>
    <phoneticPr fontId="3"/>
  </si>
  <si>
    <t>（障）自立生活援助</t>
    <phoneticPr fontId="3"/>
  </si>
  <si>
    <t>（障）障害児相談支援</t>
    <phoneticPr fontId="3"/>
  </si>
  <si>
    <t>（障）移動支援</t>
    <phoneticPr fontId="3"/>
  </si>
  <si>
    <t>（障）生活介護</t>
    <phoneticPr fontId="3"/>
  </si>
  <si>
    <t>（障）就労移行支援</t>
    <phoneticPr fontId="3"/>
  </si>
  <si>
    <t>（障）自立訓練（機能訓練、生活訓練）</t>
    <phoneticPr fontId="3"/>
  </si>
  <si>
    <t>（障）就労継続支援Ａ型及びＢ型</t>
    <phoneticPr fontId="3"/>
  </si>
  <si>
    <t>（障）就労定着支援</t>
    <phoneticPr fontId="3"/>
  </si>
  <si>
    <t>（障）児童発達支援</t>
    <phoneticPr fontId="3"/>
  </si>
  <si>
    <t>（障）放課後等デイサービス</t>
    <phoneticPr fontId="3"/>
  </si>
  <si>
    <t>（障）日中一時支援</t>
    <phoneticPr fontId="3"/>
  </si>
  <si>
    <t>（障）障害者地域作業所</t>
    <phoneticPr fontId="3"/>
  </si>
  <si>
    <t>（障）地域活動支援センター</t>
    <phoneticPr fontId="3"/>
  </si>
  <si>
    <t>（障）施設入所支援</t>
    <phoneticPr fontId="3"/>
  </si>
  <si>
    <t>（障）共同生活援助</t>
    <phoneticPr fontId="3"/>
  </si>
  <si>
    <t>（障）短期入所</t>
    <phoneticPr fontId="3"/>
  </si>
  <si>
    <t>事業所・施設所在地</t>
    <rPh sb="0" eb="3">
      <t>ジギョウショ</t>
    </rPh>
    <rPh sb="4" eb="6">
      <t>シセツ</t>
    </rPh>
    <rPh sb="6" eb="9">
      <t>ショザイチ</t>
    </rPh>
    <phoneticPr fontId="3"/>
  </si>
  <si>
    <t>補助額</t>
    <rPh sb="0" eb="2">
      <t>ホジョ</t>
    </rPh>
    <rPh sb="2" eb="3">
      <t>ガク</t>
    </rPh>
    <phoneticPr fontId="3"/>
  </si>
  <si>
    <t>（障）重度訪問介護</t>
  </si>
  <si>
    <t>（障）行動援護</t>
  </si>
  <si>
    <t>（障）同行援護</t>
  </si>
  <si>
    <t>（障）保育所等訪問支援</t>
  </si>
  <si>
    <t>（障）計画相談支援</t>
  </si>
  <si>
    <t>（障）地域移行支援</t>
  </si>
  <si>
    <t>（障）地域定着支援</t>
  </si>
  <si>
    <t>（障）自立生活援助</t>
  </si>
  <si>
    <t>（障）障害児相談支援</t>
  </si>
  <si>
    <t>（障）移動支援</t>
  </si>
  <si>
    <t>（障）生活介護</t>
  </si>
  <si>
    <t>（障）就労移行支援</t>
  </si>
  <si>
    <t>（障）児童発達支援</t>
  </si>
  <si>
    <t>（障）放課後等デイサービス</t>
  </si>
  <si>
    <t>（障）日中一時支援</t>
  </si>
  <si>
    <t>（障）障害者地域作業所</t>
  </si>
  <si>
    <t>（障）地域活動支援センター</t>
  </si>
  <si>
    <t>（障）共同生活援助</t>
  </si>
  <si>
    <t>居宅介護</t>
    <rPh sb="0" eb="2">
      <t>キョタク</t>
    </rPh>
    <phoneticPr fontId="3"/>
  </si>
  <si>
    <t>重度訪問介護</t>
  </si>
  <si>
    <t>行動援護</t>
  </si>
  <si>
    <t>同行援護</t>
  </si>
  <si>
    <t>保育所等訪問支援</t>
  </si>
  <si>
    <t>計画相談支援</t>
  </si>
  <si>
    <t>地域移行支援</t>
  </si>
  <si>
    <t>地域定着支援</t>
  </si>
  <si>
    <t>自立生活援助</t>
  </si>
  <si>
    <t>障害児相談支援</t>
  </si>
  <si>
    <t>移動支援</t>
  </si>
  <si>
    <t>生活介護</t>
  </si>
  <si>
    <t>就労移行支援</t>
  </si>
  <si>
    <t>児童発達支援</t>
  </si>
  <si>
    <t>放課後等デイサービス</t>
  </si>
  <si>
    <t>日中一時支援</t>
  </si>
  <si>
    <t>障害者地域作業所</t>
  </si>
  <si>
    <t>地域活動支援センター</t>
  </si>
  <si>
    <t>共同生活援助</t>
  </si>
  <si>
    <t>（障）就労継続支援Ｂ型</t>
    <phoneticPr fontId="3"/>
  </si>
  <si>
    <t>（障）就労継続支援Ａ型</t>
    <phoneticPr fontId="3"/>
  </si>
  <si>
    <t>就労継続支援Ａ型</t>
    <phoneticPr fontId="3"/>
  </si>
  <si>
    <t>就労継続支援Ｂ型</t>
    <phoneticPr fontId="3"/>
  </si>
  <si>
    <t>（障）自立訓練（機能訓練）</t>
    <phoneticPr fontId="3"/>
  </si>
  <si>
    <t>（障）自立訓練（生活訓練）</t>
    <phoneticPr fontId="3"/>
  </si>
  <si>
    <t>自立訓練（機能訓練）</t>
    <phoneticPr fontId="3"/>
  </si>
  <si>
    <t>自立訓練（生活訓練）</t>
    <phoneticPr fontId="3"/>
  </si>
  <si>
    <t>（障）短期入所（空床型）</t>
    <rPh sb="8" eb="10">
      <t>クウショウ</t>
    </rPh>
    <rPh sb="10" eb="11">
      <t>ガタ</t>
    </rPh>
    <phoneticPr fontId="3"/>
  </si>
  <si>
    <t>短期入所（空床型）</t>
    <phoneticPr fontId="3"/>
  </si>
  <si>
    <t>カテゴリ</t>
    <phoneticPr fontId="3"/>
  </si>
  <si>
    <t>種別１</t>
    <rPh sb="0" eb="2">
      <t>シュベツ</t>
    </rPh>
    <phoneticPr fontId="3"/>
  </si>
  <si>
    <t>種別２</t>
    <rPh sb="0" eb="2">
      <t>シュベツ</t>
    </rPh>
    <phoneticPr fontId="3"/>
  </si>
  <si>
    <t>事業所番号重複</t>
    <rPh sb="0" eb="3">
      <t>ジギョウショ</t>
    </rPh>
    <rPh sb="3" eb="5">
      <t>バンゴウ</t>
    </rPh>
    <rPh sb="5" eb="7">
      <t>チョウフク</t>
    </rPh>
    <phoneticPr fontId="3"/>
  </si>
  <si>
    <t>住所重複</t>
    <rPh sb="0" eb="2">
      <t>ジュウショ</t>
    </rPh>
    <rPh sb="2" eb="4">
      <t>チョウフク</t>
    </rPh>
    <phoneticPr fontId="3"/>
  </si>
  <si>
    <t>単価</t>
    <rPh sb="0" eb="2">
      <t>タンカ</t>
    </rPh>
    <phoneticPr fontId="3"/>
  </si>
  <si>
    <t>数量</t>
    <rPh sb="0" eb="2">
      <t>スウリョウ</t>
    </rPh>
    <phoneticPr fontId="3"/>
  </si>
  <si>
    <t>補助額</t>
    <rPh sb="0" eb="2">
      <t>ホジョ</t>
    </rPh>
    <rPh sb="2" eb="3">
      <t>ガク</t>
    </rPh>
    <phoneticPr fontId="3"/>
  </si>
  <si>
    <t>日中活動判定</t>
    <rPh sb="0" eb="2">
      <t>ニッチュウ</t>
    </rPh>
    <rPh sb="2" eb="4">
      <t>カツドウ</t>
    </rPh>
    <rPh sb="4" eb="6">
      <t>ハンテイ</t>
    </rPh>
    <phoneticPr fontId="3"/>
  </si>
  <si>
    <t>カテゴリ重複</t>
    <rPh sb="4" eb="6">
      <t>チョウフク</t>
    </rPh>
    <phoneticPr fontId="3"/>
  </si>
  <si>
    <t>日中活動</t>
    <rPh sb="0" eb="2">
      <t>ニッチュウ</t>
    </rPh>
    <rPh sb="2" eb="4">
      <t>カツドウ</t>
    </rPh>
    <phoneticPr fontId="3"/>
  </si>
  <si>
    <t>カテゴリ内
住所重複</t>
    <rPh sb="4" eb="5">
      <t>ナイ</t>
    </rPh>
    <rPh sb="6" eb="8">
      <t>ジュウショ</t>
    </rPh>
    <rPh sb="8" eb="10">
      <t>チョウフク</t>
    </rPh>
    <phoneticPr fontId="3"/>
  </si>
  <si>
    <t>同一番号
同一住所</t>
    <rPh sb="0" eb="2">
      <t>ドウイツ</t>
    </rPh>
    <rPh sb="2" eb="4">
      <t>バンゴウ</t>
    </rPh>
    <rPh sb="5" eb="7">
      <t>ドウイツ</t>
    </rPh>
    <rPh sb="7" eb="9">
      <t>ジュウショ</t>
    </rPh>
    <phoneticPr fontId="3"/>
  </si>
  <si>
    <t>住所重複判定</t>
    <rPh sb="0" eb="2">
      <t>ジュウショ</t>
    </rPh>
    <rPh sb="2" eb="4">
      <t>チョウフク</t>
    </rPh>
    <rPh sb="4" eb="6">
      <t>ハンテイ</t>
    </rPh>
    <phoneticPr fontId="3"/>
  </si>
  <si>
    <t>事業所番号判定</t>
    <rPh sb="0" eb="3">
      <t>ジギョウショ</t>
    </rPh>
    <rPh sb="3" eb="5">
      <t>バンゴウ</t>
    </rPh>
    <rPh sb="5" eb="7">
      <t>ハンテイ</t>
    </rPh>
    <phoneticPr fontId="3"/>
  </si>
  <si>
    <t>カテゴリ判定</t>
    <rPh sb="4" eb="6">
      <t>ハンテイ</t>
    </rPh>
    <phoneticPr fontId="3"/>
  </si>
  <si>
    <t>補助基準額</t>
    <rPh sb="0" eb="2">
      <t>ホジョ</t>
    </rPh>
    <rPh sb="2" eb="4">
      <t>キジュン</t>
    </rPh>
    <rPh sb="4" eb="5">
      <t>ガク</t>
    </rPh>
    <phoneticPr fontId="3"/>
  </si>
  <si>
    <t>短期入所（空床型を除く）</t>
    <rPh sb="5" eb="7">
      <t>クウショウ</t>
    </rPh>
    <rPh sb="7" eb="8">
      <t>ガタ</t>
    </rPh>
    <rPh sb="9" eb="10">
      <t>ノゾ</t>
    </rPh>
    <phoneticPr fontId="3"/>
  </si>
  <si>
    <t>施設入所支援</t>
    <phoneticPr fontId="3"/>
  </si>
  <si>
    <t>日中一時の除外</t>
    <rPh sb="0" eb="2">
      <t>ニッチュウ</t>
    </rPh>
    <rPh sb="2" eb="4">
      <t>イチジ</t>
    </rPh>
    <rPh sb="5" eb="7">
      <t>ジョガイ</t>
    </rPh>
    <phoneticPr fontId="3"/>
  </si>
  <si>
    <t>日中一時支援</t>
    <rPh sb="0" eb="2">
      <t>ニッチュウ</t>
    </rPh>
    <rPh sb="2" eb="4">
      <t>イチジ</t>
    </rPh>
    <rPh sb="4" eb="6">
      <t>シエン</t>
    </rPh>
    <phoneticPr fontId="3"/>
  </si>
  <si>
    <t>日中一時除外</t>
    <rPh sb="0" eb="2">
      <t>ニッチュウ</t>
    </rPh>
    <rPh sb="2" eb="4">
      <t>イチジ</t>
    </rPh>
    <rPh sb="4" eb="6">
      <t>ジョガイ</t>
    </rPh>
    <phoneticPr fontId="3"/>
  </si>
  <si>
    <t>（障）短期入所（空床型を除く）</t>
    <rPh sb="8" eb="10">
      <t>クウショウ</t>
    </rPh>
    <rPh sb="10" eb="11">
      <t>ガタ</t>
    </rPh>
    <rPh sb="12" eb="13">
      <t>ノゾ</t>
    </rPh>
    <phoneticPr fontId="3"/>
  </si>
  <si>
    <t>同一番号
同一住所判定</t>
    <rPh sb="9" eb="11">
      <t>ハンテイ</t>
    </rPh>
    <phoneticPr fontId="3"/>
  </si>
  <si>
    <t>住所重複
日中一時</t>
    <rPh sb="0" eb="2">
      <t>ジュウショ</t>
    </rPh>
    <rPh sb="2" eb="4">
      <t>チョウフク</t>
    </rPh>
    <rPh sb="5" eb="7">
      <t>ニッチュウ</t>
    </rPh>
    <rPh sb="7" eb="9">
      <t>イチジ</t>
    </rPh>
    <phoneticPr fontId="3"/>
  </si>
  <si>
    <t>障害系通所サービス</t>
    <rPh sb="0" eb="2">
      <t>ショウガイ</t>
    </rPh>
    <rPh sb="2" eb="3">
      <t>ケイ</t>
    </rPh>
    <rPh sb="3" eb="5">
      <t>ツウショ</t>
    </rPh>
    <phoneticPr fontId="3"/>
  </si>
  <si>
    <t>（本シートに入力すると事業所等のカウントルールに従って自動計算されます。）</t>
    <rPh sb="1" eb="2">
      <t>ホン</t>
    </rPh>
    <rPh sb="6" eb="8">
      <t>ニュウリョク</t>
    </rPh>
    <rPh sb="11" eb="14">
      <t>ジギョウショ</t>
    </rPh>
    <rPh sb="14" eb="15">
      <t>トウ</t>
    </rPh>
    <rPh sb="24" eb="25">
      <t>シタガ</t>
    </rPh>
    <rPh sb="27" eb="29">
      <t>ジドウ</t>
    </rPh>
    <rPh sb="29" eb="31">
      <t>ケイサン</t>
    </rPh>
    <phoneticPr fontId="3"/>
  </si>
  <si>
    <t>金融機関名</t>
    <rPh sb="0" eb="4">
      <t>キンユウキカン</t>
    </rPh>
    <rPh sb="4" eb="5">
      <t>メイ</t>
    </rPh>
    <phoneticPr fontId="11"/>
  </si>
  <si>
    <t>金融機関コード</t>
    <rPh sb="0" eb="2">
      <t>キンユウ</t>
    </rPh>
    <rPh sb="2" eb="4">
      <t>キカン</t>
    </rPh>
    <phoneticPr fontId="11"/>
  </si>
  <si>
    <t>支店番号</t>
    <rPh sb="0" eb="2">
      <t>シテン</t>
    </rPh>
    <rPh sb="2" eb="4">
      <t>バンゴウ</t>
    </rPh>
    <phoneticPr fontId="11"/>
  </si>
  <si>
    <t>預金種別</t>
    <rPh sb="0" eb="2">
      <t>ヨキン</t>
    </rPh>
    <rPh sb="2" eb="4">
      <t>シュベツ</t>
    </rPh>
    <phoneticPr fontId="11"/>
  </si>
  <si>
    <t>口座番号</t>
    <rPh sb="0" eb="4">
      <t>コウザバンゴウ</t>
    </rPh>
    <phoneticPr fontId="11"/>
  </si>
  <si>
    <t>口座人名義</t>
    <rPh sb="0" eb="2">
      <t>コウザ</t>
    </rPh>
    <rPh sb="2" eb="3">
      <t>ニン</t>
    </rPh>
    <rPh sb="3" eb="5">
      <t>メイギ</t>
    </rPh>
    <phoneticPr fontId="11"/>
  </si>
  <si>
    <t>支店名</t>
    <rPh sb="0" eb="3">
      <t>シテンメイ</t>
    </rPh>
    <phoneticPr fontId="3"/>
  </si>
  <si>
    <t>金融機関コード</t>
  </si>
  <si>
    <t>金融機関コード</t>
    <rPh sb="0" eb="2">
      <t>キンユウ</t>
    </rPh>
    <rPh sb="2" eb="4">
      <t>キカン</t>
    </rPh>
    <phoneticPr fontId="3"/>
  </si>
  <si>
    <t>支店番号</t>
    <rPh sb="0" eb="2">
      <t>シテン</t>
    </rPh>
    <rPh sb="2" eb="4">
      <t>バンゴウ</t>
    </rPh>
    <phoneticPr fontId="3"/>
  </si>
  <si>
    <t>連番</t>
  </si>
  <si>
    <t>金額</t>
  </si>
  <si>
    <t>受取方法</t>
  </si>
  <si>
    <t>摘要</t>
  </si>
  <si>
    <t>用途区分</t>
  </si>
  <si>
    <t>登録番号</t>
  </si>
  <si>
    <t>郵便本番</t>
  </si>
  <si>
    <t>郵便枝番</t>
  </si>
  <si>
    <t>住所１</t>
  </si>
  <si>
    <t>住所２</t>
  </si>
  <si>
    <t>債権者名上段</t>
  </si>
  <si>
    <t>債権者名下段</t>
  </si>
  <si>
    <t>代表者肩書</t>
  </si>
  <si>
    <t>代表者名</t>
  </si>
  <si>
    <t>口座識別</t>
  </si>
  <si>
    <t>金融機関名</t>
  </si>
  <si>
    <t>本支店コード</t>
  </si>
  <si>
    <t>本支店名</t>
  </si>
  <si>
    <t>預金種類</t>
  </si>
  <si>
    <t>口座番号</t>
  </si>
  <si>
    <t>口座名義人</t>
  </si>
  <si>
    <t>受用途区分</t>
  </si>
  <si>
    <t>受登録番号</t>
  </si>
  <si>
    <t>受郵便本番</t>
  </si>
  <si>
    <t>受郵便枝番</t>
  </si>
  <si>
    <t>受住所１</t>
  </si>
  <si>
    <t>受住所２</t>
  </si>
  <si>
    <t>受取者名上段</t>
  </si>
  <si>
    <t>受取者名下段</t>
  </si>
  <si>
    <t>受代表者肩書</t>
  </si>
  <si>
    <t>受代表者名</t>
  </si>
  <si>
    <t>受口座識別</t>
  </si>
  <si>
    <t>受金融機関コード</t>
  </si>
  <si>
    <t>受金融機関名</t>
  </si>
  <si>
    <t>受本支店コード</t>
  </si>
  <si>
    <t>受本支店名</t>
  </si>
  <si>
    <t>受預金種類</t>
  </si>
  <si>
    <t>受口座番号</t>
  </si>
  <si>
    <t>受口座名義人</t>
  </si>
  <si>
    <t>請求書番号</t>
  </si>
  <si>
    <t>控除科目1</t>
  </si>
  <si>
    <t>控除額1</t>
  </si>
  <si>
    <t>控除所属1</t>
  </si>
  <si>
    <t>控除所属名1</t>
  </si>
  <si>
    <t>控除科目2</t>
  </si>
  <si>
    <t>控除額2</t>
  </si>
  <si>
    <t>控除所属2</t>
  </si>
  <si>
    <t>控除所属名2</t>
  </si>
  <si>
    <t>控除科目3</t>
  </si>
  <si>
    <t>控除額3</t>
  </si>
  <si>
    <t>控除所属3</t>
  </si>
  <si>
    <t>控除所属名3</t>
  </si>
  <si>
    <t>控除科目4</t>
  </si>
  <si>
    <t>控除額4</t>
  </si>
  <si>
    <t>控除所属4</t>
  </si>
  <si>
    <t>控除所属名4</t>
  </si>
  <si>
    <t>控除科目5</t>
  </si>
  <si>
    <t>控除額5</t>
  </si>
  <si>
    <t>控除所属5</t>
  </si>
  <si>
    <t>控除所属名5</t>
  </si>
  <si>
    <t>控除科目6</t>
  </si>
  <si>
    <t>控除額6</t>
  </si>
  <si>
    <t>控除所属6</t>
  </si>
  <si>
    <t>控除所属名6</t>
  </si>
  <si>
    <t>控除合計額</t>
  </si>
  <si>
    <t>差引額</t>
  </si>
  <si>
    <t>徴収区分</t>
  </si>
  <si>
    <t>支払人数</t>
  </si>
  <si>
    <t>源泉帳票区分</t>
  </si>
  <si>
    <t>源泉適用区分</t>
  </si>
  <si>
    <t>非課税額</t>
  </si>
  <si>
    <t>カナ氏名</t>
  </si>
  <si>
    <t>生年月日</t>
  </si>
  <si>
    <t>備考</t>
  </si>
  <si>
    <t>前金Ｆ</t>
  </si>
  <si>
    <t>受前金Ｆ</t>
  </si>
  <si>
    <t>0</t>
    <phoneticPr fontId="3"/>
  </si>
  <si>
    <t>普通</t>
    <rPh sb="0" eb="2">
      <t>フツウ</t>
    </rPh>
    <phoneticPr fontId="3"/>
  </si>
  <si>
    <t>「入力フォーム①」（本シート）及び「入力フォーム②」に必要事項を入力してください</t>
    <phoneticPr fontId="3"/>
  </si>
  <si>
    <t>「入力フォーム①」と「入力フォーム②」以外のシートの入力は不要です。</t>
    <phoneticPr fontId="3"/>
  </si>
  <si>
    <t>続けて、入力ホーム②を記入してください。</t>
    <rPh sb="0" eb="1">
      <t>ツヅ</t>
    </rPh>
    <phoneticPr fontId="3"/>
  </si>
  <si>
    <t>「入力フォーム①」及び「入力フォーム②」（本シート）に必要事項を入力してください</t>
    <phoneticPr fontId="3"/>
  </si>
  <si>
    <r>
      <t xml:space="preserve">日中活動の事業所番号
</t>
    </r>
    <r>
      <rPr>
        <sz val="10"/>
        <color theme="1"/>
        <rFont val="游ゴシック"/>
        <family val="3"/>
        <charset val="128"/>
        <scheme val="minor"/>
      </rPr>
      <t>（施設入所の場合）</t>
    </r>
    <rPh sb="0" eb="2">
      <t>ニッチュウ</t>
    </rPh>
    <rPh sb="2" eb="4">
      <t>カツドウ</t>
    </rPh>
    <rPh sb="5" eb="8">
      <t>ジギョウショ</t>
    </rPh>
    <rPh sb="8" eb="10">
      <t>バンゴウ</t>
    </rPh>
    <rPh sb="12" eb="14">
      <t>シセツ</t>
    </rPh>
    <rPh sb="14" eb="16">
      <t>ニュウショ</t>
    </rPh>
    <rPh sb="17" eb="19">
      <t>バアイ</t>
    </rPh>
    <phoneticPr fontId="3"/>
  </si>
  <si>
    <t>事業所番号</t>
    <phoneticPr fontId="3"/>
  </si>
  <si>
    <t>令和６年度　補助金等交付申請書</t>
    <phoneticPr fontId="3"/>
  </si>
  <si>
    <t>令和６年度　実績報告書</t>
    <rPh sb="6" eb="8">
      <t>ジッセキ</t>
    </rPh>
    <rPh sb="8" eb="10">
      <t>ホウコク</t>
    </rPh>
    <phoneticPr fontId="3"/>
  </si>
  <si>
    <t>９．補助金の振込先の口座番号と名義を入力してください。</t>
    <rPh sb="2" eb="5">
      <t>ホジョキン</t>
    </rPh>
    <rPh sb="6" eb="9">
      <t>フリコミサキ</t>
    </rPh>
    <rPh sb="10" eb="12">
      <t>コウザ</t>
    </rPh>
    <rPh sb="12" eb="14">
      <t>バンゴウ</t>
    </rPh>
    <rPh sb="15" eb="17">
      <t>メイギ</t>
    </rPh>
    <rPh sb="18" eb="20">
      <t>ニュウリョク</t>
    </rPh>
    <phoneticPr fontId="3"/>
  </si>
  <si>
    <t>自動入力されるため、入力は不要です。</t>
    <phoneticPr fontId="3"/>
  </si>
  <si>
    <t>（障）福祉型障害児入所施設</t>
    <rPh sb="3" eb="6">
      <t>フクシガタ</t>
    </rPh>
    <rPh sb="6" eb="8">
      <t>ショウガイ</t>
    </rPh>
    <rPh sb="8" eb="9">
      <t>ジ</t>
    </rPh>
    <rPh sb="9" eb="11">
      <t>ニュウショ</t>
    </rPh>
    <rPh sb="11" eb="13">
      <t>シセツ</t>
    </rPh>
    <phoneticPr fontId="3"/>
  </si>
  <si>
    <t>福祉型障害児入所施設</t>
    <rPh sb="0" eb="3">
      <t>フクシガタ</t>
    </rPh>
    <rPh sb="3" eb="5">
      <t>ショウガイ</t>
    </rPh>
    <rPh sb="5" eb="6">
      <t>ジ</t>
    </rPh>
    <rPh sb="6" eb="8">
      <t>ニュウショ</t>
    </rPh>
    <rPh sb="8" eb="10">
      <t>シセツ</t>
    </rPh>
    <phoneticPr fontId="3"/>
  </si>
  <si>
    <t>令和６年（2024 年）６月30日</t>
    <rPh sb="0" eb="2">
      <t>レイワ</t>
    </rPh>
    <rPh sb="3" eb="4">
      <t>ネン</t>
    </rPh>
    <rPh sb="10" eb="11">
      <t>ネン</t>
    </rPh>
    <rPh sb="13" eb="14">
      <t>ガツ</t>
    </rPh>
    <rPh sb="16" eb="17">
      <t>ニチ</t>
    </rPh>
    <phoneticPr fontId="3"/>
  </si>
  <si>
    <t>令和６年度横須賀市福祉事業所等に対する物価高騰対策緊急支援事業</t>
    <rPh sb="0" eb="2">
      <t>レイワ</t>
    </rPh>
    <rPh sb="3" eb="5">
      <t>ネンド</t>
    </rPh>
    <rPh sb="5" eb="9">
      <t>ヨコスカシ</t>
    </rPh>
    <rPh sb="9" eb="11">
      <t>フクシ</t>
    </rPh>
    <rPh sb="11" eb="14">
      <t>ジギョウショ</t>
    </rPh>
    <rPh sb="14" eb="15">
      <t>トウ</t>
    </rPh>
    <rPh sb="16" eb="17">
      <t>タイ</t>
    </rPh>
    <rPh sb="19" eb="21">
      <t>ブッカ</t>
    </rPh>
    <rPh sb="21" eb="23">
      <t>コウトウ</t>
    </rPh>
    <rPh sb="23" eb="25">
      <t>タイサク</t>
    </rPh>
    <rPh sb="25" eb="27">
      <t>キンキュウ</t>
    </rPh>
    <rPh sb="27" eb="29">
      <t>シエン</t>
    </rPh>
    <rPh sb="29" eb="31">
      <t>ジギョウ</t>
    </rPh>
    <phoneticPr fontId="3"/>
  </si>
  <si>
    <r>
      <t>４．申請する法人の代表者と</t>
    </r>
    <r>
      <rPr>
        <b/>
        <sz val="16"/>
        <color rgb="FFFF0000"/>
        <rFont val="游ゴシック"/>
        <family val="3"/>
        <charset val="128"/>
        <scheme val="minor"/>
      </rPr>
      <t>肩書</t>
    </r>
    <r>
      <rPr>
        <b/>
        <sz val="16"/>
        <color theme="1"/>
        <rFont val="游ゴシック"/>
        <family val="3"/>
        <charset val="128"/>
        <scheme val="minor"/>
      </rPr>
      <t>と</t>
    </r>
    <r>
      <rPr>
        <b/>
        <sz val="16"/>
        <color rgb="FFFF0000"/>
        <rFont val="游ゴシック"/>
        <family val="3"/>
        <charset val="128"/>
        <scheme val="minor"/>
      </rPr>
      <t>氏名</t>
    </r>
    <r>
      <rPr>
        <b/>
        <sz val="16"/>
        <color theme="1"/>
        <rFont val="游ゴシック"/>
        <family val="3"/>
        <charset val="128"/>
        <scheme val="minor"/>
      </rPr>
      <t>を入力してください。（例：代表取締役社長　横須賀　太郎）</t>
    </r>
    <rPh sb="2" eb="4">
      <t>シンセイ</t>
    </rPh>
    <rPh sb="6" eb="8">
      <t>ホウジン</t>
    </rPh>
    <rPh sb="9" eb="12">
      <t>ダイヒョウシャ</t>
    </rPh>
    <rPh sb="13" eb="15">
      <t>カタガキ</t>
    </rPh>
    <rPh sb="16" eb="18">
      <t>シメイ</t>
    </rPh>
    <rPh sb="19" eb="21">
      <t>ニュウリョク</t>
    </rPh>
    <rPh sb="29" eb="30">
      <t>レイ</t>
    </rPh>
    <rPh sb="31" eb="33">
      <t>ダイヒョウ</t>
    </rPh>
    <rPh sb="33" eb="36">
      <t>トリシマリヤク</t>
    </rPh>
    <rPh sb="36" eb="38">
      <t>シャチョウ</t>
    </rPh>
    <rPh sb="39" eb="42">
      <t>ヨコスカ</t>
    </rPh>
    <rPh sb="43" eb="45">
      <t>タロウ</t>
    </rPh>
    <phoneticPr fontId="3"/>
  </si>
  <si>
    <t>２．申請する法人名を入力してください。（例：株式会社　横須賀）</t>
    <rPh sb="2" eb="4">
      <t>シンセイ</t>
    </rPh>
    <rPh sb="6" eb="8">
      <t>ホウジン</t>
    </rPh>
    <rPh sb="8" eb="9">
      <t>メイ</t>
    </rPh>
    <rPh sb="10" eb="12">
      <t>ニュウリョク</t>
    </rPh>
    <rPh sb="22" eb="26">
      <t>カブシキガイシャ</t>
    </rPh>
    <rPh sb="27" eb="30">
      <t>ヨコスカ</t>
    </rPh>
    <phoneticPr fontId="3"/>
  </si>
  <si>
    <t>○○銀行</t>
    <rPh sb="2" eb="4">
      <t>ギンコウ</t>
    </rPh>
    <phoneticPr fontId="3"/>
  </si>
  <si>
    <t>○○支店</t>
    <rPh sb="2" eb="4">
      <t>シテン</t>
    </rPh>
    <phoneticPr fontId="3"/>
  </si>
  <si>
    <t>ﾊﾝｶｸｶﾀｶﾅ</t>
    <phoneticPr fontId="3"/>
  </si>
  <si>
    <t>１．補助金の申請年月日を入力してください（例：令和７年（2025年）３月１日）</t>
    <rPh sb="2" eb="5">
      <t>ホジョキン</t>
    </rPh>
    <rPh sb="6" eb="8">
      <t>シンセイ</t>
    </rPh>
    <rPh sb="8" eb="9">
      <t>ネン</t>
    </rPh>
    <rPh sb="9" eb="10">
      <t>ガツ</t>
    </rPh>
    <rPh sb="10" eb="11">
      <t>ビ</t>
    </rPh>
    <rPh sb="12" eb="14">
      <t>ニュウリョク</t>
    </rPh>
    <rPh sb="21" eb="22">
      <t>レイ</t>
    </rPh>
    <rPh sb="23" eb="25">
      <t>レイワ</t>
    </rPh>
    <rPh sb="26" eb="27">
      <t>ネン</t>
    </rPh>
    <rPh sb="32" eb="33">
      <t>ネン</t>
    </rPh>
    <rPh sb="35" eb="36">
      <t>ガツ</t>
    </rPh>
    <rPh sb="37" eb="38">
      <t>ニチ</t>
    </rPh>
    <phoneticPr fontId="3"/>
  </si>
  <si>
    <t>令和７年（2025年）３月　日</t>
    <rPh sb="0" eb="2">
      <t>レイワ</t>
    </rPh>
    <rPh sb="3" eb="4">
      <t>ネン</t>
    </rPh>
    <rPh sb="9" eb="10">
      <t>ネン</t>
    </rPh>
    <rPh sb="12" eb="13">
      <t>ツキ</t>
    </rPh>
    <rPh sb="14" eb="15">
      <t>ヒ</t>
    </rPh>
    <phoneticPr fontId="3"/>
  </si>
  <si>
    <r>
      <t>ただし、令和６年度（下半期）</t>
    </r>
    <r>
      <rPr>
        <sz val="11"/>
        <color rgb="FF000000"/>
        <rFont val="HG明朝"/>
        <family val="1"/>
        <charset val="128"/>
      </rPr>
      <t>横須賀市福祉事業所等に対する物価高騰対策緊急支援事業</t>
    </r>
    <r>
      <rPr>
        <sz val="11"/>
        <color theme="1"/>
        <rFont val="HG明朝"/>
        <family val="1"/>
        <charset val="128"/>
      </rPr>
      <t>費補助金として</t>
    </r>
    <rPh sb="4" eb="6">
      <t>レイワ</t>
    </rPh>
    <rPh sb="7" eb="9">
      <t>ネンド</t>
    </rPh>
    <rPh sb="10" eb="13">
      <t>シモハンキ</t>
    </rPh>
    <phoneticPr fontId="3"/>
  </si>
  <si>
    <t>令和６年度（下半期）横須賀市福祉事業所等に対する物価高騰対策緊急支援事業費補助金</t>
    <rPh sb="0" eb="2">
      <t>レイワ</t>
    </rPh>
    <rPh sb="3" eb="5">
      <t>ネンド</t>
    </rPh>
    <rPh sb="6" eb="9">
      <t>シモハンキ</t>
    </rPh>
    <rPh sb="14" eb="16">
      <t>フクシ</t>
    </rPh>
    <rPh sb="16" eb="20">
      <t>ジギョウショトウ</t>
    </rPh>
    <rPh sb="21" eb="22">
      <t>タイ</t>
    </rPh>
    <rPh sb="24" eb="26">
      <t>ブッカ</t>
    </rPh>
    <phoneticPr fontId="3"/>
  </si>
  <si>
    <t>令和６年度（下半期）横須賀市福祉事業所等に対する物価高騰対策緊急支援事業</t>
    <rPh sb="0" eb="2">
      <t>レイワ</t>
    </rPh>
    <rPh sb="3" eb="5">
      <t>ネンド</t>
    </rPh>
    <rPh sb="6" eb="9">
      <t>シモハンキ</t>
    </rPh>
    <phoneticPr fontId="3"/>
  </si>
  <si>
    <t>貴法人が横須賀市内で運営している障害の事業所・施設等（令和７年１月１日以前に横須賀市の指定等を</t>
    <rPh sb="0" eb="1">
      <t>タカ</t>
    </rPh>
    <rPh sb="1" eb="3">
      <t>ホウジン</t>
    </rPh>
    <rPh sb="4" eb="9">
      <t>ヨコスカシナイ</t>
    </rPh>
    <rPh sb="10" eb="12">
      <t>ウンエイ</t>
    </rPh>
    <rPh sb="16" eb="18">
      <t>ショウガイ</t>
    </rPh>
    <rPh sb="19" eb="22">
      <t>ジギョウショ</t>
    </rPh>
    <rPh sb="23" eb="25">
      <t>シセツ</t>
    </rPh>
    <rPh sb="25" eb="26">
      <t>トウ</t>
    </rPh>
    <rPh sb="27" eb="29">
      <t>レイワ</t>
    </rPh>
    <rPh sb="30" eb="31">
      <t>ネン</t>
    </rPh>
    <rPh sb="32" eb="33">
      <t>ガツ</t>
    </rPh>
    <rPh sb="34" eb="35">
      <t>ニチ</t>
    </rPh>
    <rPh sb="35" eb="37">
      <t>イゼン</t>
    </rPh>
    <rPh sb="38" eb="42">
      <t>ヨコスカシ</t>
    </rPh>
    <phoneticPr fontId="3"/>
  </si>
  <si>
    <t>受け、申請日時点で現に運営しており、令和７年３月 31 日までの間、事業の廃止（届出を行わない</t>
    <phoneticPr fontId="3"/>
  </si>
  <si>
    <t>事実上の廃止を含む。）又は事業の休止（届出を行わない事実上の休止を含む。）をせず、</t>
    <phoneticPr fontId="3"/>
  </si>
  <si>
    <t>運営を継続する予定であるもの）を全て入力してください。</t>
    <phoneticPr fontId="3"/>
  </si>
  <si>
    <r>
      <t>名義</t>
    </r>
    <r>
      <rPr>
        <b/>
        <sz val="18"/>
        <color rgb="FFFF0000"/>
        <rFont val="游ゴシック"/>
        <family val="3"/>
        <charset val="128"/>
        <scheme val="minor"/>
      </rPr>
      <t>（半角カタカナ）</t>
    </r>
    <rPh sb="0" eb="2">
      <t>メイギ</t>
    </rPh>
    <rPh sb="3" eb="5">
      <t>ハンカク</t>
    </rPh>
    <phoneticPr fontId="3"/>
  </si>
  <si>
    <r>
      <t xml:space="preserve">定員数
</t>
    </r>
    <r>
      <rPr>
        <sz val="11"/>
        <color rgb="FFFF0000"/>
        <rFont val="游ゴシック"/>
        <family val="3"/>
        <charset val="128"/>
        <scheme val="minor"/>
      </rPr>
      <t>（区分３のみ記入）</t>
    </r>
    <rPh sb="0" eb="3">
      <t>テイインスウ</t>
    </rPh>
    <rPh sb="5" eb="7">
      <t>クブン</t>
    </rPh>
    <rPh sb="10" eb="12">
      <t>キニュウ</t>
    </rPh>
    <phoneticPr fontId="3"/>
  </si>
  <si>
    <t>令和７年（2025年）４月　日　</t>
    <rPh sb="0" eb="2">
      <t>レイワ</t>
    </rPh>
    <rPh sb="3" eb="4">
      <t>ネン</t>
    </rPh>
    <rPh sb="9" eb="10">
      <t>ネン</t>
    </rPh>
    <rPh sb="12" eb="13">
      <t>ガツ</t>
    </rPh>
    <rPh sb="14" eb="15">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</si>
</sst>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00"/>
    <numFmt numFmtId="178" formatCode="0000"/>
    <numFmt numFmtId="179" formatCode="0000000"/>
  </numFmts>
  <fonts count="48">
    <font>
      <sz val="11"/>
      <color theme="1"/>
      <name val="BIZ UDP明朝 Medium"/>
      <family val="2"/>
      <charset val="128"/>
    </font>
    <font>
      <sz val="11"/>
      <color theme="1"/>
      <name val="BIZ UDP明朝 Medium"/>
      <family val="2"/>
      <charset val="128"/>
    </font>
    <font>
      <sz val="14"/>
      <color theme="1"/>
      <name val="BIZ UDP明朝 Medium"/>
      <family val="1"/>
      <charset val="128"/>
    </font>
    <font>
      <sz val="6"/>
      <name val="BIZ UDP明朝 Medium"/>
      <family val="2"/>
      <charset val="128"/>
    </font>
    <font>
      <b/>
      <sz val="12"/>
      <color theme="1"/>
      <name val="BIZ UDP明朝 Medium"/>
      <family val="1"/>
      <charset val="128"/>
    </font>
    <font>
      <b/>
      <u/>
      <sz val="11"/>
      <color theme="1"/>
      <name val="BIZ UDP明朝 Medium"/>
      <family val="1"/>
      <charset val="128"/>
    </font>
    <font>
      <sz val="18"/>
      <color theme="1"/>
      <name val="ＭＳ 明朝"/>
      <family val="1"/>
      <charset val="128"/>
    </font>
    <font>
      <sz val="16"/>
      <color theme="1"/>
      <name val="BIZ UDP明朝 Medium"/>
      <family val="1"/>
      <charset val="128"/>
    </font>
    <font>
      <sz val="11"/>
      <color theme="1"/>
      <name val="ＭＳ 明朝"/>
      <family val="1"/>
      <charset val="128"/>
    </font>
    <font>
      <sz val="11"/>
      <name val="ＭＳ Ｐゴシック"/>
      <family val="3"/>
      <charset val="128"/>
    </font>
    <font>
      <sz val="12"/>
      <name val="ＭＳ 明朝"/>
      <family val="1"/>
      <charset val="128"/>
    </font>
    <font>
      <sz val="6"/>
      <name val="ＭＳ Ｐゴシック"/>
      <family val="3"/>
      <charset val="128"/>
    </font>
    <font>
      <sz val="11"/>
      <color theme="1"/>
      <name val="メイリオ"/>
      <family val="3"/>
      <charset val="128"/>
    </font>
    <font>
      <sz val="14"/>
      <color theme="1"/>
      <name val="ＭＳ 明朝"/>
      <family val="1"/>
      <charset val="128"/>
    </font>
    <font>
      <sz val="14"/>
      <color theme="1"/>
      <name val="HGｺﾞｼｯｸM"/>
      <family val="3"/>
      <charset val="128"/>
    </font>
    <font>
      <sz val="11"/>
      <color theme="1"/>
      <name val="HGｺﾞｼｯｸM"/>
      <family val="3"/>
      <charset val="128"/>
    </font>
    <font>
      <sz val="12"/>
      <color theme="1"/>
      <name val="HGｺﾞｼｯｸM"/>
      <family val="3"/>
      <charset val="128"/>
    </font>
    <font>
      <b/>
      <u/>
      <sz val="11"/>
      <color theme="1"/>
      <name val="HGｺﾞｼｯｸM"/>
      <family val="3"/>
      <charset val="128"/>
    </font>
    <font>
      <sz val="18"/>
      <color theme="1"/>
      <name val="HG丸ｺﾞｼｯｸM-PRO"/>
      <family val="3"/>
      <charset val="128"/>
    </font>
    <font>
      <b/>
      <sz val="12"/>
      <color theme="1"/>
      <name val="ＭＳ 明朝"/>
      <family val="1"/>
      <charset val="128"/>
    </font>
    <font>
      <sz val="12"/>
      <color theme="1"/>
      <name val="ＭＳ 明朝"/>
      <family val="1"/>
      <charset val="128"/>
    </font>
    <font>
      <sz val="11"/>
      <color theme="1"/>
      <name val="HG明朝"/>
      <family val="1"/>
      <charset val="128"/>
    </font>
    <font>
      <sz val="18"/>
      <color theme="1"/>
      <name val="HG明朝"/>
      <family val="1"/>
      <charset val="128"/>
    </font>
    <font>
      <sz val="14"/>
      <color theme="1"/>
      <name val="HG明朝"/>
      <family val="1"/>
      <charset val="128"/>
    </font>
    <font>
      <sz val="12"/>
      <color theme="1"/>
      <name val="HG明朝"/>
      <family val="1"/>
      <charset val="128"/>
    </font>
    <font>
      <sz val="22"/>
      <color theme="1"/>
      <name val="HG明朝"/>
      <family val="1"/>
      <charset val="128"/>
    </font>
    <font>
      <sz val="11"/>
      <color rgb="FF000000"/>
      <name val="HG明朝"/>
      <family val="1"/>
      <charset val="128"/>
    </font>
    <font>
      <sz val="12"/>
      <name val="HG明朝"/>
      <family val="1"/>
      <charset val="128"/>
    </font>
    <font>
      <sz val="11"/>
      <color theme="1"/>
      <name val="游ゴシック"/>
      <family val="3"/>
      <charset val="128"/>
      <scheme val="minor"/>
    </font>
    <font>
      <sz val="13"/>
      <color theme="1"/>
      <name val="游ゴシック"/>
      <family val="3"/>
      <charset val="128"/>
      <scheme val="minor"/>
    </font>
    <font>
      <sz val="14"/>
      <color theme="1"/>
      <name val="游ゴシック"/>
      <family val="3"/>
      <charset val="128"/>
      <scheme val="minor"/>
    </font>
    <font>
      <u/>
      <sz val="16"/>
      <color theme="1"/>
      <name val="游ゴシック"/>
      <family val="3"/>
      <charset val="128"/>
      <scheme val="minor"/>
    </font>
    <font>
      <sz val="16"/>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4"/>
      <color rgb="FFFF0000"/>
      <name val="游ゴシック"/>
      <family val="3"/>
      <charset val="128"/>
      <scheme val="minor"/>
    </font>
    <font>
      <b/>
      <sz val="16"/>
      <color rgb="FFFF0000"/>
      <name val="游ゴシック"/>
      <family val="3"/>
      <charset val="128"/>
      <scheme val="minor"/>
    </font>
    <font>
      <b/>
      <sz val="22"/>
      <color rgb="FFFF0000"/>
      <name val="游ゴシック"/>
      <family val="3"/>
      <charset val="128"/>
      <scheme val="minor"/>
    </font>
    <font>
      <b/>
      <sz val="16"/>
      <color theme="1"/>
      <name val="游ゴシック"/>
      <family val="3"/>
      <charset val="128"/>
      <scheme val="minor"/>
    </font>
    <font>
      <sz val="16"/>
      <name val="游ゴシック"/>
      <family val="3"/>
      <charset val="128"/>
      <scheme val="minor"/>
    </font>
    <font>
      <b/>
      <u/>
      <sz val="11"/>
      <color theme="1"/>
      <name val="游ゴシック"/>
      <family val="3"/>
      <charset val="128"/>
      <scheme val="minor"/>
    </font>
    <font>
      <sz val="18"/>
      <color theme="1"/>
      <name val="游ゴシック"/>
      <family val="3"/>
      <charset val="128"/>
      <scheme val="minor"/>
    </font>
    <font>
      <u/>
      <sz val="14"/>
      <color theme="1"/>
      <name val="游ゴシック"/>
      <family val="3"/>
      <charset val="128"/>
      <scheme val="minor"/>
    </font>
    <font>
      <b/>
      <sz val="16"/>
      <name val="游ゴシック"/>
      <family val="3"/>
      <charset val="128"/>
      <scheme val="minor"/>
    </font>
    <font>
      <b/>
      <sz val="24"/>
      <color rgb="FFFF0000"/>
      <name val="游ゴシック"/>
      <family val="3"/>
      <charset val="128"/>
      <scheme val="minor"/>
    </font>
    <font>
      <sz val="16"/>
      <color rgb="FFFF0000"/>
      <name val="游ゴシック"/>
      <family val="3"/>
      <charset val="128"/>
      <scheme val="minor"/>
    </font>
    <font>
      <b/>
      <sz val="18"/>
      <color rgb="FFFF0000"/>
      <name val="游ゴシック"/>
      <family val="3"/>
      <charset val="128"/>
      <scheme val="minor"/>
    </font>
    <font>
      <sz val="11"/>
      <color rgb="FFFF0000"/>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cellStyleXfs>
  <cellXfs count="197">
    <xf numFmtId="0" fontId="0" fillId="0" borderId="0" xfId="0">
      <alignment vertical="center"/>
    </xf>
    <xf numFmtId="0" fontId="4" fillId="0" borderId="0" xfId="0" applyFont="1">
      <alignment vertical="center"/>
    </xf>
    <xf numFmtId="0" fontId="5" fillId="0" borderId="0" xfId="0" applyFont="1">
      <alignment vertical="center"/>
    </xf>
    <xf numFmtId="0" fontId="2" fillId="2" borderId="0" xfId="0" applyFont="1" applyFill="1" applyBorder="1" applyAlignment="1">
      <alignment horizontal="center" vertical="center"/>
    </xf>
    <xf numFmtId="0" fontId="6" fillId="0" borderId="0" xfId="0" applyFont="1" applyBorder="1" applyAlignment="1">
      <alignment horizontal="center" vertical="center"/>
    </xf>
    <xf numFmtId="0" fontId="2" fillId="2"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lignment vertical="center"/>
    </xf>
    <xf numFmtId="0" fontId="10" fillId="0" borderId="0" xfId="2" applyFont="1"/>
    <xf numFmtId="0" fontId="12" fillId="0" borderId="0" xfId="0" applyNumberFormat="1" applyFont="1" applyAlignment="1"/>
    <xf numFmtId="0" fontId="12" fillId="0" borderId="0" xfId="0" applyNumberFormat="1" applyFont="1">
      <alignment vertical="center"/>
    </xf>
    <xf numFmtId="0" fontId="12" fillId="0" borderId="0" xfId="0" applyNumberFormat="1" applyFont="1" applyAlignment="1">
      <alignment horizontal="left"/>
    </xf>
    <xf numFmtId="0" fontId="8" fillId="0" borderId="0" xfId="0" applyFont="1">
      <alignment vertical="center"/>
    </xf>
    <xf numFmtId="0" fontId="12"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6" fillId="0" borderId="14" xfId="0" applyFont="1" applyBorder="1" applyAlignment="1">
      <alignment horizontal="center" vertical="center"/>
    </xf>
    <xf numFmtId="0" fontId="16" fillId="0" borderId="14" xfId="0" applyFont="1" applyBorder="1" applyAlignment="1">
      <alignment horizontal="center" vertical="center" wrapText="1"/>
    </xf>
    <xf numFmtId="0" fontId="16" fillId="0" borderId="14" xfId="0" applyFont="1" applyFill="1" applyBorder="1" applyAlignment="1">
      <alignment horizontal="center" vertical="center" wrapText="1"/>
    </xf>
    <xf numFmtId="0" fontId="14" fillId="0" borderId="14" xfId="0" applyFont="1" applyBorder="1">
      <alignment vertical="center"/>
    </xf>
    <xf numFmtId="3" fontId="15" fillId="0" borderId="14" xfId="0" applyNumberFormat="1" applyFont="1" applyBorder="1">
      <alignment vertical="center"/>
    </xf>
    <xf numFmtId="0" fontId="12" fillId="0" borderId="0" xfId="0" applyFont="1" applyAlignment="1">
      <alignment vertical="center" wrapText="1"/>
    </xf>
    <xf numFmtId="3" fontId="12" fillId="0" borderId="0" xfId="0" applyNumberFormat="1" applyFont="1">
      <alignment vertical="center"/>
    </xf>
    <xf numFmtId="0" fontId="15" fillId="0" borderId="14" xfId="0" applyFont="1" applyBorder="1">
      <alignment vertical="center"/>
    </xf>
    <xf numFmtId="0" fontId="19" fillId="0" borderId="0" xfId="0" applyFont="1">
      <alignment vertical="center"/>
    </xf>
    <xf numFmtId="0" fontId="13" fillId="0" borderId="0" xfId="0" applyFont="1" applyAlignment="1">
      <alignment horizontal="center"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0" xfId="0" applyFont="1" applyBorder="1">
      <alignment vertical="center"/>
    </xf>
    <xf numFmtId="31" fontId="8" fillId="0" borderId="0" xfId="0" applyNumberFormat="1" applyFont="1" applyBorder="1" applyAlignment="1">
      <alignment horizontal="center" vertical="center"/>
    </xf>
    <xf numFmtId="0" fontId="8" fillId="0" borderId="7" xfId="0" applyFont="1" applyBorder="1" applyAlignment="1">
      <alignment horizontal="center" vertical="center"/>
    </xf>
    <xf numFmtId="0" fontId="20" fillId="0" borderId="0" xfId="0" applyFont="1" applyBorder="1">
      <alignment vertical="center"/>
    </xf>
    <xf numFmtId="0" fontId="20" fillId="0" borderId="7" xfId="0" applyFont="1" applyBorder="1">
      <alignment vertical="center"/>
    </xf>
    <xf numFmtId="0" fontId="20" fillId="0" borderId="6" xfId="0" applyFont="1" applyBorder="1" applyAlignment="1">
      <alignment horizontal="center" vertical="center"/>
    </xf>
    <xf numFmtId="0" fontId="20" fillId="0" borderId="0" xfId="0" applyFont="1" applyBorder="1" applyAlignment="1">
      <alignment horizontal="center" vertical="center"/>
    </xf>
    <xf numFmtId="0" fontId="20" fillId="0" borderId="6" xfId="0" applyFont="1" applyBorder="1">
      <alignment vertical="center"/>
    </xf>
    <xf numFmtId="0" fontId="20" fillId="0" borderId="0"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lignment vertical="center"/>
    </xf>
    <xf numFmtId="0" fontId="20" fillId="0" borderId="9" xfId="0" applyFont="1" applyBorder="1">
      <alignment vertical="center"/>
    </xf>
    <xf numFmtId="0" fontId="20" fillId="0" borderId="10" xfId="0" applyFont="1" applyBorder="1">
      <alignment vertical="center"/>
    </xf>
    <xf numFmtId="0" fontId="13" fillId="0" borderId="18" xfId="0" applyFont="1" applyBorder="1" applyAlignment="1">
      <alignment vertical="center"/>
    </xf>
    <xf numFmtId="0" fontId="13" fillId="0" borderId="7" xfId="0" applyFont="1" applyBorder="1" applyAlignment="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21" fillId="0" borderId="0" xfId="0" applyFont="1">
      <alignment vertical="center"/>
    </xf>
    <xf numFmtId="0" fontId="23" fillId="0" borderId="0" xfId="0" applyFont="1" applyAlignment="1">
      <alignment horizontal="center" vertical="center"/>
    </xf>
    <xf numFmtId="0" fontId="21" fillId="0" borderId="0" xfId="0" applyFont="1" applyBorder="1">
      <alignment vertical="center"/>
    </xf>
    <xf numFmtId="31" fontId="21" fillId="0" borderId="0" xfId="0" applyNumberFormat="1" applyFont="1" applyBorder="1" applyAlignment="1">
      <alignment horizontal="center" vertical="center"/>
    </xf>
    <xf numFmtId="0" fontId="21" fillId="0" borderId="0" xfId="0" applyFont="1" applyBorder="1" applyAlignment="1">
      <alignment horizontal="center" vertical="center"/>
    </xf>
    <xf numFmtId="0" fontId="24" fillId="0" borderId="0" xfId="0" applyFont="1" applyBorder="1">
      <alignment vertical="center"/>
    </xf>
    <xf numFmtId="0" fontId="24" fillId="0" borderId="0" xfId="0" applyFont="1" applyBorder="1" applyAlignment="1">
      <alignment horizontal="center" vertical="center"/>
    </xf>
    <xf numFmtId="0" fontId="24" fillId="0" borderId="0" xfId="0" applyFont="1" applyBorder="1" applyAlignment="1">
      <alignment horizontal="left" vertical="center" wrapText="1"/>
    </xf>
    <xf numFmtId="0" fontId="24" fillId="0" borderId="0" xfId="0" applyFont="1" applyBorder="1" applyAlignment="1">
      <alignment horizontal="left" vertical="center"/>
    </xf>
    <xf numFmtId="0" fontId="21" fillId="0" borderId="0" xfId="0" applyFont="1" applyAlignment="1">
      <alignment horizontal="center" vertical="center"/>
    </xf>
    <xf numFmtId="0" fontId="25" fillId="0" borderId="0" xfId="0" applyFont="1">
      <alignment vertical="center"/>
    </xf>
    <xf numFmtId="0" fontId="27" fillId="0" borderId="30" xfId="2" applyFont="1" applyBorder="1" applyAlignment="1">
      <alignment vertical="center"/>
    </xf>
    <xf numFmtId="0" fontId="27" fillId="0" borderId="33" xfId="2" applyFont="1" applyBorder="1" applyAlignment="1">
      <alignment vertical="center"/>
    </xf>
    <xf numFmtId="0" fontId="27" fillId="0" borderId="0" xfId="2" applyFont="1" applyBorder="1" applyAlignment="1">
      <alignment horizontal="center" vertical="center"/>
    </xf>
    <xf numFmtId="0" fontId="28" fillId="0" borderId="0" xfId="0" applyFont="1">
      <alignment vertical="center"/>
    </xf>
    <xf numFmtId="0" fontId="30" fillId="0" borderId="0" xfId="0" applyFont="1">
      <alignment vertical="center"/>
    </xf>
    <xf numFmtId="0" fontId="30" fillId="0" borderId="0" xfId="0" applyFont="1" applyProtection="1">
      <alignment vertical="center"/>
      <protection locked="0"/>
    </xf>
    <xf numFmtId="0" fontId="30" fillId="0" borderId="0" xfId="0" applyFont="1" applyAlignment="1">
      <alignment horizontal="right" vertical="center"/>
    </xf>
    <xf numFmtId="0" fontId="30" fillId="0" borderId="0" xfId="0" applyFont="1" applyBorder="1" applyAlignment="1" applyProtection="1">
      <alignment vertical="center"/>
      <protection locked="0"/>
    </xf>
    <xf numFmtId="0" fontId="30" fillId="3" borderId="0" xfId="0" applyFont="1" applyFill="1">
      <alignment vertical="center"/>
    </xf>
    <xf numFmtId="0" fontId="30" fillId="3" borderId="0" xfId="0" applyFont="1" applyFill="1" applyProtection="1">
      <alignment vertical="center"/>
      <protection locked="0"/>
    </xf>
    <xf numFmtId="0" fontId="30" fillId="3" borderId="0" xfId="0" applyFont="1" applyFill="1" applyBorder="1" applyAlignment="1" applyProtection="1">
      <alignment vertical="center"/>
      <protection locked="0"/>
    </xf>
    <xf numFmtId="0" fontId="28" fillId="3" borderId="0" xfId="0" applyFont="1" applyFill="1">
      <alignment vertical="center"/>
    </xf>
    <xf numFmtId="0" fontId="35" fillId="3" borderId="0" xfId="0" applyFont="1" applyFill="1" applyProtection="1">
      <alignment vertical="center"/>
      <protection locked="0"/>
    </xf>
    <xf numFmtId="0" fontId="29" fillId="0" borderId="0" xfId="0" applyFont="1" applyFill="1" applyBorder="1" applyAlignment="1">
      <alignment vertical="center"/>
    </xf>
    <xf numFmtId="0" fontId="32" fillId="3" borderId="0" xfId="0" applyFont="1" applyFill="1">
      <alignment vertical="center"/>
    </xf>
    <xf numFmtId="0" fontId="32" fillId="0" borderId="0" xfId="0" applyFont="1">
      <alignment vertical="center"/>
    </xf>
    <xf numFmtId="0" fontId="30" fillId="0" borderId="0" xfId="0" applyFont="1" applyBorder="1">
      <alignment vertical="center"/>
    </xf>
    <xf numFmtId="0" fontId="30" fillId="0" borderId="0" xfId="0" applyFont="1" applyBorder="1" applyProtection="1">
      <alignment vertical="center"/>
      <protection locked="0"/>
    </xf>
    <xf numFmtId="0" fontId="30" fillId="3" borderId="0" xfId="0" applyFont="1" applyFill="1" applyBorder="1" applyProtection="1">
      <alignment vertical="center"/>
      <protection locked="0"/>
    </xf>
    <xf numFmtId="0" fontId="31" fillId="0" borderId="0" xfId="0" applyFont="1" applyFill="1" applyBorder="1" applyAlignment="1">
      <alignment vertical="center"/>
    </xf>
    <xf numFmtId="0" fontId="39" fillId="3" borderId="0" xfId="0" applyFont="1" applyFill="1">
      <alignment vertical="center"/>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40" fillId="0" borderId="0" xfId="0" applyFont="1">
      <alignment vertical="center"/>
    </xf>
    <xf numFmtId="0" fontId="41" fillId="0" borderId="0" xfId="0" applyFont="1" applyBorder="1" applyAlignment="1">
      <alignment horizontal="center" vertical="center"/>
    </xf>
    <xf numFmtId="0" fontId="33" fillId="0" borderId="14" xfId="0" applyFont="1" applyBorder="1" applyAlignment="1">
      <alignment horizontal="center" vertical="center"/>
    </xf>
    <xf numFmtId="0" fontId="33" fillId="0" borderId="14" xfId="0" applyFont="1" applyBorder="1" applyAlignment="1">
      <alignment horizontal="center" vertical="center" wrapText="1"/>
    </xf>
    <xf numFmtId="0" fontId="33" fillId="0" borderId="14" xfId="0" applyFont="1" applyFill="1" applyBorder="1" applyAlignment="1">
      <alignment horizontal="center" vertical="center" wrapText="1"/>
    </xf>
    <xf numFmtId="0" fontId="30" fillId="0" borderId="14" xfId="0" applyFont="1" applyBorder="1">
      <alignment vertical="center"/>
    </xf>
    <xf numFmtId="0" fontId="28" fillId="0" borderId="14" xfId="0" applyFont="1" applyBorder="1" applyProtection="1">
      <alignment vertical="center"/>
      <protection locked="0"/>
    </xf>
    <xf numFmtId="0" fontId="28" fillId="0" borderId="14" xfId="0" applyFont="1" applyBorder="1" applyAlignment="1" applyProtection="1">
      <alignment horizontal="left" vertical="center" wrapText="1"/>
      <protection locked="0"/>
    </xf>
    <xf numFmtId="3" fontId="28" fillId="0" borderId="14" xfId="0" applyNumberFormat="1" applyFont="1" applyBorder="1">
      <alignment vertical="center"/>
    </xf>
    <xf numFmtId="0" fontId="42" fillId="0" borderId="0" xfId="0" applyFont="1">
      <alignment vertical="center"/>
    </xf>
    <xf numFmtId="0" fontId="32" fillId="0" borderId="0" xfId="0" applyFont="1" applyAlignment="1">
      <alignment horizontal="right" vertical="center"/>
    </xf>
    <xf numFmtId="0" fontId="38" fillId="3" borderId="0" xfId="0" applyFont="1" applyFill="1">
      <alignment vertical="center"/>
    </xf>
    <xf numFmtId="0" fontId="43" fillId="3" borderId="0" xfId="0" applyFont="1" applyFill="1">
      <alignment vertical="center"/>
    </xf>
    <xf numFmtId="0" fontId="38" fillId="3" borderId="0" xfId="0" applyFont="1" applyFill="1" applyBorder="1">
      <alignment vertical="center"/>
    </xf>
    <xf numFmtId="0" fontId="14" fillId="0" borderId="0" xfId="0" applyFont="1">
      <alignment vertical="center"/>
    </xf>
    <xf numFmtId="38" fontId="14" fillId="0" borderId="0" xfId="0" applyNumberFormat="1" applyFont="1">
      <alignment vertical="center"/>
    </xf>
    <xf numFmtId="3" fontId="14" fillId="0" borderId="0" xfId="0" applyNumberFormat="1" applyFont="1">
      <alignment vertical="center"/>
    </xf>
    <xf numFmtId="0" fontId="14" fillId="0" borderId="0" xfId="0" applyFont="1" applyAlignment="1">
      <alignment horizontal="center" vertical="center"/>
    </xf>
    <xf numFmtId="0" fontId="0" fillId="0" borderId="0" xfId="0" applyAlignment="1">
      <alignment horizontal="center" vertical="center"/>
    </xf>
    <xf numFmtId="0" fontId="37" fillId="2" borderId="0" xfId="0" applyFont="1" applyFill="1" applyBorder="1" applyAlignment="1">
      <alignment vertical="center"/>
    </xf>
    <xf numFmtId="0" fontId="29" fillId="2" borderId="0" xfId="0" applyFont="1" applyFill="1" applyBorder="1" applyAlignment="1">
      <alignment vertical="center"/>
    </xf>
    <xf numFmtId="0" fontId="28" fillId="2" borderId="0" xfId="0" applyFont="1" applyFill="1">
      <alignment vertical="center"/>
    </xf>
    <xf numFmtId="0" fontId="32" fillId="2" borderId="0" xfId="0" applyFont="1" applyFill="1" applyBorder="1" applyAlignment="1">
      <alignment vertical="center"/>
    </xf>
    <xf numFmtId="0" fontId="30" fillId="2" borderId="0" xfId="0" applyFont="1" applyFill="1" applyBorder="1" applyAlignment="1">
      <alignment vertical="center"/>
    </xf>
    <xf numFmtId="0" fontId="30" fillId="2" borderId="0" xfId="0" applyFont="1" applyFill="1" applyBorder="1" applyAlignment="1">
      <alignment horizontal="center" vertical="center"/>
    </xf>
    <xf numFmtId="0" fontId="0" fillId="2" borderId="0" xfId="0" applyFill="1">
      <alignment vertical="center"/>
    </xf>
    <xf numFmtId="0" fontId="44" fillId="3" borderId="0" xfId="0" applyFont="1" applyFill="1">
      <alignment vertical="center"/>
    </xf>
    <xf numFmtId="176" fontId="45" fillId="4" borderId="1" xfId="0" applyNumberFormat="1" applyFont="1" applyFill="1" applyBorder="1" applyProtection="1">
      <alignment vertical="center"/>
      <protection locked="0"/>
    </xf>
    <xf numFmtId="0" fontId="45" fillId="4" borderId="1" xfId="0" applyFont="1" applyFill="1" applyBorder="1" applyProtection="1">
      <alignment vertical="center"/>
      <protection locked="0"/>
    </xf>
    <xf numFmtId="0" fontId="45" fillId="4" borderId="1" xfId="0" applyFont="1" applyFill="1" applyBorder="1" applyAlignment="1" applyProtection="1">
      <alignment horizontal="left" vertical="center"/>
      <protection locked="0"/>
    </xf>
    <xf numFmtId="178" fontId="45" fillId="4" borderId="1" xfId="0" applyNumberFormat="1" applyFont="1" applyFill="1" applyBorder="1" applyAlignment="1" applyProtection="1">
      <alignment horizontal="left" vertical="center"/>
      <protection locked="0"/>
    </xf>
    <xf numFmtId="177" fontId="45" fillId="4" borderId="1" xfId="0" applyNumberFormat="1" applyFont="1" applyFill="1" applyBorder="1" applyAlignment="1" applyProtection="1">
      <alignment horizontal="left" vertical="center"/>
      <protection locked="0"/>
    </xf>
    <xf numFmtId="179" fontId="45" fillId="4" borderId="1" xfId="0" applyNumberFormat="1" applyFont="1" applyFill="1" applyBorder="1" applyAlignment="1" applyProtection="1">
      <alignment horizontal="left" vertical="center"/>
      <protection locked="0"/>
    </xf>
    <xf numFmtId="0" fontId="45" fillId="4" borderId="1" xfId="0" applyFont="1" applyFill="1" applyBorder="1" applyAlignment="1" applyProtection="1">
      <alignment vertical="center" wrapText="1"/>
      <protection locked="0"/>
    </xf>
    <xf numFmtId="0" fontId="30" fillId="0" borderId="17" xfId="0" applyFont="1" applyBorder="1" applyAlignment="1">
      <alignment horizontal="lef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18" fillId="0" borderId="17" xfId="0" applyFont="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20" fillId="0" borderId="0" xfId="0" applyFont="1" applyBorder="1" applyAlignment="1">
      <alignment horizontal="left" vertical="center"/>
    </xf>
    <xf numFmtId="0" fontId="20" fillId="0" borderId="7" xfId="0" applyFont="1" applyBorder="1" applyAlignment="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38" fontId="13" fillId="0" borderId="16" xfId="1" applyFont="1" applyBorder="1" applyAlignment="1">
      <alignment horizontal="center" vertical="center"/>
    </xf>
    <xf numFmtId="38" fontId="13" fillId="0" borderId="17" xfId="1" applyFont="1" applyBorder="1" applyAlignment="1">
      <alignment horizontal="center" vertical="center"/>
    </xf>
    <xf numFmtId="0" fontId="20" fillId="0" borderId="0" xfId="0" applyFont="1" applyBorder="1" applyAlignment="1">
      <alignment horizontal="left" vertical="center" wrapText="1"/>
    </xf>
    <xf numFmtId="0" fontId="20" fillId="0" borderId="7" xfId="0" applyFont="1" applyBorder="1" applyAlignment="1">
      <alignment horizontal="left" vertical="center" wrapText="1"/>
    </xf>
    <xf numFmtId="0" fontId="13" fillId="0" borderId="0" xfId="0" applyFont="1" applyAlignment="1">
      <alignment horizontal="center" vertical="center"/>
    </xf>
    <xf numFmtId="31" fontId="8" fillId="0" borderId="0" xfId="0" applyNumberFormat="1" applyFont="1" applyBorder="1" applyAlignment="1">
      <alignment horizontal="center" vertical="center"/>
    </xf>
    <xf numFmtId="0" fontId="8" fillId="0" borderId="7" xfId="0" applyFont="1" applyBorder="1" applyAlignment="1">
      <alignment horizontal="center" vertical="center"/>
    </xf>
    <xf numFmtId="0" fontId="20" fillId="0" borderId="6" xfId="0" applyFont="1" applyBorder="1" applyAlignment="1">
      <alignment horizontal="center" vertical="center"/>
    </xf>
    <xf numFmtId="0" fontId="20" fillId="0" borderId="0" xfId="0"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8" fillId="0" borderId="20" xfId="0" applyFont="1" applyBorder="1" applyAlignment="1">
      <alignment horizontal="center" vertical="center"/>
    </xf>
    <xf numFmtId="0" fontId="8" fillId="0" borderId="28" xfId="0" applyFont="1" applyBorder="1" applyAlignment="1">
      <alignment horizontal="center" vertical="center"/>
    </xf>
    <xf numFmtId="38" fontId="13" fillId="0" borderId="27" xfId="1" applyFont="1" applyBorder="1" applyAlignment="1">
      <alignment horizontal="center" vertical="center"/>
    </xf>
    <xf numFmtId="38" fontId="13" fillId="0" borderId="2" xfId="1"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27" fillId="0" borderId="35" xfId="2" applyFont="1" applyBorder="1" applyAlignment="1">
      <alignment horizontal="center" vertical="center"/>
    </xf>
    <xf numFmtId="0" fontId="27" fillId="0" borderId="36" xfId="2" applyFont="1" applyBorder="1" applyAlignment="1">
      <alignment horizontal="center" vertical="center"/>
    </xf>
    <xf numFmtId="0" fontId="27" fillId="0" borderId="37" xfId="2" applyFont="1" applyBorder="1" applyAlignment="1">
      <alignment horizontal="center" vertical="center"/>
    </xf>
    <xf numFmtId="179" fontId="27" fillId="0" borderId="33" xfId="2" applyNumberFormat="1" applyFont="1" applyBorder="1" applyAlignment="1">
      <alignment horizontal="center" vertical="center"/>
    </xf>
    <xf numFmtId="179" fontId="27" fillId="0" borderId="34" xfId="2" applyNumberFormat="1" applyFont="1" applyBorder="1" applyAlignment="1">
      <alignment horizontal="center" vertical="center"/>
    </xf>
    <xf numFmtId="0" fontId="27" fillId="0" borderId="32" xfId="2" applyFont="1" applyBorder="1" applyAlignment="1">
      <alignment horizontal="center" vertical="center"/>
    </xf>
    <xf numFmtId="0" fontId="27" fillId="0" borderId="33" xfId="2" applyFont="1" applyBorder="1" applyAlignment="1">
      <alignment horizontal="center" vertical="center"/>
    </xf>
    <xf numFmtId="0" fontId="27" fillId="0" borderId="29" xfId="2" applyFont="1" applyBorder="1" applyAlignment="1">
      <alignment horizontal="center" vertical="center"/>
    </xf>
    <xf numFmtId="0" fontId="27" fillId="0" borderId="30" xfId="2" applyFont="1" applyBorder="1" applyAlignment="1">
      <alignment horizontal="center" vertical="center"/>
    </xf>
    <xf numFmtId="178" fontId="27" fillId="0" borderId="33" xfId="2" applyNumberFormat="1" applyFont="1" applyBorder="1" applyAlignment="1">
      <alignment horizontal="center" vertical="center"/>
    </xf>
    <xf numFmtId="177" fontId="27" fillId="0" borderId="33" xfId="2" applyNumberFormat="1" applyFont="1" applyBorder="1" applyAlignment="1">
      <alignment horizontal="center" vertical="center"/>
    </xf>
    <xf numFmtId="177" fontId="27" fillId="0" borderId="34" xfId="2" applyNumberFormat="1" applyFont="1" applyBorder="1" applyAlignment="1">
      <alignment horizontal="center" vertical="center"/>
    </xf>
    <xf numFmtId="0" fontId="27" fillId="0" borderId="31" xfId="2"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left" vertical="center"/>
    </xf>
    <xf numFmtId="0" fontId="24" fillId="0" borderId="0" xfId="0" applyFont="1" applyBorder="1" applyAlignment="1">
      <alignment horizontal="left" vertical="center"/>
    </xf>
    <xf numFmtId="38" fontId="25" fillId="0" borderId="0" xfId="1" applyFont="1" applyBorder="1" applyAlignment="1">
      <alignment horizontal="center" vertical="center"/>
    </xf>
    <xf numFmtId="0" fontId="21" fillId="0" borderId="0" xfId="0" applyFont="1" applyAlignment="1">
      <alignment horizontal="center" vertical="center" shrinkToFit="1"/>
    </xf>
    <xf numFmtId="0" fontId="24" fillId="0" borderId="0" xfId="0" applyFont="1" applyBorder="1" applyAlignment="1">
      <alignment horizontal="left" vertical="center" wrapText="1"/>
    </xf>
    <xf numFmtId="0" fontId="22" fillId="0" borderId="0" xfId="0" applyFont="1" applyAlignment="1">
      <alignment horizontal="center" vertical="center"/>
    </xf>
    <xf numFmtId="0" fontId="24" fillId="0" borderId="0" xfId="0" applyNumberFormat="1" applyFont="1" applyBorder="1" applyAlignment="1">
      <alignment horizontal="left" vertical="center"/>
    </xf>
    <xf numFmtId="31" fontId="21" fillId="0" borderId="0" xfId="0" applyNumberFormat="1" applyFont="1" applyBorder="1" applyAlignment="1">
      <alignment horizontal="right" vertical="center" shrinkToFit="1"/>
    </xf>
  </cellXfs>
  <cellStyles count="3">
    <cellStyle name="桁区切り" xfId="1" builtinId="6"/>
    <cellStyle name="標準" xfId="0" builtinId="0"/>
    <cellStyle name="標準 2" xfId="2" xr:uid="{BDD0DCCE-64FB-4E08-A488-D2BCEED00D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3FB3F-555F-495D-87C3-E256672D0C18}">
  <sheetPr codeName="Sheet2">
    <tabColor rgb="FFFF0000"/>
  </sheetPr>
  <dimension ref="A2:D74"/>
  <sheetViews>
    <sheetView tabSelected="1" zoomScale="130" zoomScaleNormal="130" workbookViewId="0">
      <selection activeCell="D5" sqref="D5"/>
    </sheetView>
  </sheetViews>
  <sheetFormatPr defaultRowHeight="18.75"/>
  <cols>
    <col min="1" max="1" width="24.3984375" style="64" customWidth="1"/>
    <col min="2" max="2" width="77" style="64" customWidth="1"/>
    <col min="3" max="3" width="8.796875" style="64"/>
    <col min="4" max="4" width="15.19921875" style="64" customWidth="1"/>
    <col min="5" max="16384" width="8.796875" style="64"/>
  </cols>
  <sheetData>
    <row r="2" spans="1:4" ht="42" customHeight="1">
      <c r="A2" s="103" t="s">
        <v>272</v>
      </c>
      <c r="B2" s="104"/>
      <c r="C2" s="105"/>
      <c r="D2" s="105"/>
    </row>
    <row r="3" spans="1:4" ht="14.25" customHeight="1">
      <c r="A3" s="74"/>
      <c r="B3" s="74"/>
    </row>
    <row r="5" spans="1:4" s="76" customFormat="1" ht="25.5">
      <c r="A5" s="95" t="s">
        <v>291</v>
      </c>
      <c r="B5" s="75"/>
    </row>
    <row r="6" spans="1:4" ht="19.5" thickBot="1"/>
    <row r="7" spans="1:4" ht="30" customHeight="1" thickBot="1">
      <c r="A7" s="65"/>
      <c r="B7" s="111" t="s">
        <v>292</v>
      </c>
    </row>
    <row r="8" spans="1:4" ht="24">
      <c r="A8" s="65"/>
      <c r="B8" s="66"/>
    </row>
    <row r="9" spans="1:4" ht="25.5">
      <c r="A9" s="95" t="s">
        <v>287</v>
      </c>
      <c r="B9" s="70"/>
    </row>
    <row r="10" spans="1:4" ht="24.75" thickBot="1">
      <c r="A10" s="65"/>
      <c r="B10" s="66"/>
    </row>
    <row r="11" spans="1:4" ht="30" customHeight="1" thickBot="1">
      <c r="A11" s="65"/>
      <c r="B11" s="112"/>
    </row>
    <row r="12" spans="1:4" ht="24">
      <c r="A12" s="65"/>
      <c r="B12" s="66"/>
    </row>
    <row r="13" spans="1:4" ht="24">
      <c r="A13" s="77"/>
      <c r="B13" s="78"/>
    </row>
    <row r="14" spans="1:4" ht="25.5">
      <c r="A14" s="95" t="s">
        <v>0</v>
      </c>
      <c r="B14" s="70"/>
    </row>
    <row r="15" spans="1:4" ht="24.75" thickBot="1">
      <c r="A15" s="65"/>
      <c r="B15" s="66"/>
    </row>
    <row r="16" spans="1:4" ht="30" customHeight="1" thickBot="1">
      <c r="A16" s="94" t="s">
        <v>1</v>
      </c>
      <c r="B16" s="112"/>
    </row>
    <row r="17" spans="1:2" ht="30" customHeight="1" thickBot="1">
      <c r="A17" s="94" t="s">
        <v>2</v>
      </c>
      <c r="B17" s="112"/>
    </row>
    <row r="18" spans="1:2" ht="24">
      <c r="A18" s="65"/>
      <c r="B18" s="66"/>
    </row>
    <row r="19" spans="1:2" ht="24">
      <c r="A19" s="77"/>
      <c r="B19" s="78"/>
    </row>
    <row r="20" spans="1:2" ht="25.5">
      <c r="A20" s="95" t="s">
        <v>286</v>
      </c>
      <c r="B20" s="70"/>
    </row>
    <row r="21" spans="1:2" ht="24.75" thickBot="1">
      <c r="A21" s="65"/>
      <c r="B21" s="66"/>
    </row>
    <row r="22" spans="1:2" ht="30" customHeight="1" thickBot="1">
      <c r="A22" s="65"/>
      <c r="B22" s="112"/>
    </row>
    <row r="23" spans="1:2" ht="24">
      <c r="A23" s="65"/>
      <c r="B23" s="66"/>
    </row>
    <row r="24" spans="1:2" ht="24">
      <c r="A24" s="77"/>
      <c r="B24" s="68"/>
    </row>
    <row r="25" spans="1:2" ht="25.5">
      <c r="A25" s="95" t="s">
        <v>12</v>
      </c>
      <c r="B25" s="71"/>
    </row>
    <row r="26" spans="1:2" ht="24">
      <c r="A26" s="72" t="s">
        <v>3</v>
      </c>
      <c r="B26" s="71"/>
    </row>
    <row r="27" spans="1:2" ht="24.75" thickBot="1">
      <c r="B27" s="68"/>
    </row>
    <row r="28" spans="1:2" ht="30" customHeight="1" thickBot="1">
      <c r="A28" s="94" t="s">
        <v>4</v>
      </c>
      <c r="B28" s="113"/>
    </row>
    <row r="29" spans="1:2" ht="26.25" thickBot="1">
      <c r="A29" s="94"/>
      <c r="B29" s="68"/>
    </row>
    <row r="30" spans="1:2" ht="30" customHeight="1" thickBot="1">
      <c r="A30" s="94" t="s">
        <v>5</v>
      </c>
      <c r="B30" s="113"/>
    </row>
    <row r="31" spans="1:2" ht="24">
      <c r="A31" s="65"/>
      <c r="B31" s="68"/>
    </row>
    <row r="32" spans="1:2" ht="24">
      <c r="A32" s="77"/>
      <c r="B32" s="68"/>
    </row>
    <row r="33" spans="1:2" ht="25.5">
      <c r="A33" s="95" t="s">
        <v>13</v>
      </c>
      <c r="B33" s="71"/>
    </row>
    <row r="34" spans="1:2" ht="24">
      <c r="A34" s="69" t="s">
        <v>6</v>
      </c>
      <c r="B34" s="71"/>
    </row>
    <row r="35" spans="1:2" ht="24.75" thickBot="1">
      <c r="B35" s="68"/>
    </row>
    <row r="36" spans="1:2" ht="30" customHeight="1" thickBot="1">
      <c r="A36" s="94" t="s">
        <v>4</v>
      </c>
      <c r="B36" s="113"/>
    </row>
    <row r="37" spans="1:2" ht="26.25" thickBot="1">
      <c r="A37" s="94"/>
      <c r="B37" s="68"/>
    </row>
    <row r="38" spans="1:2" ht="30" customHeight="1" thickBot="1">
      <c r="A38" s="94" t="s">
        <v>5</v>
      </c>
      <c r="B38" s="113"/>
    </row>
    <row r="39" spans="1:2" ht="24">
      <c r="A39" s="65"/>
      <c r="B39" s="68"/>
    </row>
    <row r="40" spans="1:2" ht="24">
      <c r="A40" s="77"/>
      <c r="B40" s="78"/>
    </row>
    <row r="41" spans="1:2" ht="25.5">
      <c r="A41" s="95" t="s">
        <v>14</v>
      </c>
      <c r="B41" s="70"/>
    </row>
    <row r="42" spans="1:2" ht="24.75" thickBot="1">
      <c r="A42" s="65"/>
      <c r="B42" s="66"/>
    </row>
    <row r="43" spans="1:2" ht="30" customHeight="1" thickBot="1">
      <c r="A43" s="94" t="s">
        <v>7</v>
      </c>
      <c r="B43" s="112" t="s">
        <v>288</v>
      </c>
    </row>
    <row r="44" spans="1:2" ht="30" customHeight="1" thickBot="1">
      <c r="A44" s="94" t="s">
        <v>192</v>
      </c>
      <c r="B44" s="114"/>
    </row>
    <row r="45" spans="1:2" ht="24.75" thickBot="1">
      <c r="A45" s="67"/>
      <c r="B45" s="66"/>
    </row>
    <row r="46" spans="1:2" ht="30" customHeight="1" thickBot="1">
      <c r="A46" s="94" t="s">
        <v>8</v>
      </c>
      <c r="B46" s="112" t="s">
        <v>289</v>
      </c>
    </row>
    <row r="47" spans="1:2" ht="30" customHeight="1" thickBot="1">
      <c r="A47" s="94" t="s">
        <v>193</v>
      </c>
      <c r="B47" s="115"/>
    </row>
    <row r="48" spans="1:2" ht="24">
      <c r="A48" s="65"/>
      <c r="B48" s="66"/>
    </row>
    <row r="49" spans="1:2" ht="24">
      <c r="A49" s="77"/>
      <c r="B49" s="78"/>
    </row>
    <row r="50" spans="1:2" ht="25.5">
      <c r="A50" s="96" t="s">
        <v>15</v>
      </c>
      <c r="B50" s="73"/>
    </row>
    <row r="51" spans="1:2" ht="25.5">
      <c r="A51" s="81" t="s">
        <v>9</v>
      </c>
      <c r="B51" s="73"/>
    </row>
    <row r="52" spans="1:2" ht="24.75" thickBot="1">
      <c r="A52" s="65"/>
      <c r="B52" s="66"/>
    </row>
    <row r="53" spans="1:2" ht="30" customHeight="1" thickBot="1">
      <c r="A53" s="65"/>
      <c r="B53" s="112" t="s">
        <v>271</v>
      </c>
    </row>
    <row r="54" spans="1:2" ht="24">
      <c r="A54" s="65"/>
      <c r="B54" s="66"/>
    </row>
    <row r="55" spans="1:2" ht="24">
      <c r="A55" s="77"/>
      <c r="B55" s="78"/>
    </row>
    <row r="56" spans="1:2" ht="25.5">
      <c r="A56" s="97" t="s">
        <v>280</v>
      </c>
      <c r="B56" s="79"/>
    </row>
    <row r="57" spans="1:2" ht="39.75">
      <c r="A57" s="110" t="s">
        <v>11</v>
      </c>
      <c r="B57" s="70"/>
    </row>
    <row r="58" spans="1:2" ht="24.75" thickBot="1">
      <c r="A58" s="65"/>
      <c r="B58" s="66"/>
    </row>
    <row r="59" spans="1:2" ht="30" customHeight="1" thickBot="1">
      <c r="A59" s="94" t="s">
        <v>10</v>
      </c>
      <c r="B59" s="116"/>
    </row>
    <row r="60" spans="1:2" ht="26.25" thickBot="1">
      <c r="A60" s="94"/>
      <c r="B60" s="66"/>
    </row>
    <row r="61" spans="1:2" ht="30" customHeight="1" thickBot="1">
      <c r="A61" s="94" t="s">
        <v>300</v>
      </c>
      <c r="B61" s="117" t="s">
        <v>290</v>
      </c>
    </row>
    <row r="62" spans="1:2" ht="18.75" customHeight="1">
      <c r="A62" s="65"/>
      <c r="B62" s="66"/>
    </row>
    <row r="63" spans="1:2" ht="18.75" customHeight="1">
      <c r="A63" s="80"/>
      <c r="B63" s="80"/>
    </row>
    <row r="64" spans="1:2" ht="42" customHeight="1">
      <c r="A64" s="103" t="s">
        <v>274</v>
      </c>
      <c r="B64" s="105"/>
    </row>
    <row r="65" spans="1:2" ht="18.75" customHeight="1">
      <c r="B65" s="82"/>
    </row>
    <row r="66" spans="1:2" ht="42" customHeight="1">
      <c r="A66" s="103" t="s">
        <v>273</v>
      </c>
      <c r="B66" s="106"/>
    </row>
    <row r="67" spans="1:2" ht="18.75" customHeight="1">
      <c r="B67" s="83"/>
    </row>
    <row r="68" spans="1:2" ht="18.75" customHeight="1">
      <c r="B68" s="83"/>
    </row>
    <row r="69" spans="1:2" ht="18.75" customHeight="1">
      <c r="B69" s="83"/>
    </row>
    <row r="70" spans="1:2" ht="18.75" customHeight="1">
      <c r="B70" s="83"/>
    </row>
    <row r="71" spans="1:2" ht="18.75" customHeight="1">
      <c r="B71" s="83"/>
    </row>
    <row r="72" spans="1:2" ht="18.75" customHeight="1"/>
    <row r="73" spans="1:2" ht="18.75" customHeight="1"/>
    <row r="74" spans="1:2" ht="18.75" customHeight="1"/>
  </sheetData>
  <phoneticPr fontId="3"/>
  <dataValidations count="2">
    <dataValidation imeMode="halfKatakana" allowBlank="1" showInputMessage="1" showErrorMessage="1" sqref="B61" xr:uid="{EEFC26C8-F33A-4402-B4C1-BC561245F04F}"/>
    <dataValidation imeMode="halfAlpha" allowBlank="1" showInputMessage="1" showErrorMessage="1" sqref="B44" xr:uid="{2F716CA5-C3FA-44F5-AB71-6BD5FEC2EF5F}"/>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7C00C-A151-434A-9EE7-310C52B83E0B}">
  <sheetPr codeName="Sheet1">
    <tabColor rgb="FFFF0000"/>
  </sheetPr>
  <dimension ref="A1:H34"/>
  <sheetViews>
    <sheetView zoomScale="130" zoomScaleNormal="130" workbookViewId="0">
      <pane ySplit="9" topLeftCell="A10" activePane="bottomLeft" state="frozen"/>
      <selection activeCell="A12" sqref="A12:C12"/>
      <selection pane="bottomLeft" activeCell="B6" sqref="B6"/>
    </sheetView>
  </sheetViews>
  <sheetFormatPr defaultRowHeight="18.75"/>
  <cols>
    <col min="1" max="1" width="5.796875" style="64" customWidth="1"/>
    <col min="2" max="2" width="15.59765625" style="64" customWidth="1"/>
    <col min="3" max="3" width="21" style="64" customWidth="1"/>
    <col min="4" max="4" width="26.796875" style="64" customWidth="1"/>
    <col min="5" max="5" width="15.3984375" style="64" bestFit="1" customWidth="1"/>
    <col min="6" max="7" width="18.8984375" style="64" customWidth="1"/>
    <col min="8" max="8" width="16.296875" style="64" customWidth="1"/>
    <col min="9" max="9" width="8.796875" style="64"/>
    <col min="10" max="10" width="26.69921875" style="64" customWidth="1"/>
    <col min="11" max="16384" width="8.796875" style="64"/>
  </cols>
  <sheetData>
    <row r="1" spans="1:8" ht="35.25">
      <c r="A1" s="103" t="s">
        <v>275</v>
      </c>
      <c r="B1" s="103"/>
      <c r="C1" s="107"/>
      <c r="D1" s="107"/>
      <c r="E1" s="107"/>
      <c r="F1" s="107"/>
      <c r="G1" s="108"/>
      <c r="H1" s="105"/>
    </row>
    <row r="2" spans="1:8" ht="35.25">
      <c r="A2" s="103" t="s">
        <v>296</v>
      </c>
      <c r="B2" s="105"/>
      <c r="C2" s="105"/>
      <c r="D2" s="105"/>
      <c r="E2" s="105"/>
      <c r="F2" s="105"/>
      <c r="G2" s="105"/>
      <c r="H2" s="105"/>
    </row>
    <row r="3" spans="1:8" ht="35.25">
      <c r="A3" s="103" t="s">
        <v>297</v>
      </c>
      <c r="B3" s="105"/>
      <c r="C3" s="105"/>
      <c r="D3" s="105"/>
      <c r="E3" s="105"/>
      <c r="F3" s="105"/>
      <c r="G3" s="105"/>
      <c r="H3" s="105"/>
    </row>
    <row r="4" spans="1:8" ht="35.25">
      <c r="A4" s="103" t="s">
        <v>298</v>
      </c>
      <c r="B4" s="105"/>
      <c r="C4" s="105"/>
      <c r="D4" s="105"/>
      <c r="E4" s="105"/>
      <c r="F4" s="105"/>
      <c r="G4" s="105"/>
      <c r="H4" s="105"/>
    </row>
    <row r="5" spans="1:8" ht="35.25">
      <c r="A5" s="103" t="s">
        <v>299</v>
      </c>
      <c r="B5" s="105"/>
      <c r="C5" s="105"/>
      <c r="D5" s="105"/>
      <c r="E5" s="105"/>
      <c r="F5" s="105"/>
      <c r="G5" s="105"/>
      <c r="H5" s="105"/>
    </row>
    <row r="6" spans="1:8" ht="24">
      <c r="A6" s="93" t="s">
        <v>183</v>
      </c>
    </row>
    <row r="7" spans="1:8" ht="4.5" customHeight="1">
      <c r="A7" s="84"/>
    </row>
    <row r="8" spans="1:8" ht="30" customHeight="1">
      <c r="A8" s="118" t="s">
        <v>41</v>
      </c>
      <c r="B8" s="118"/>
      <c r="C8" s="118"/>
      <c r="D8" s="118"/>
      <c r="E8" s="118"/>
      <c r="F8" s="118"/>
      <c r="G8" s="85"/>
    </row>
    <row r="9" spans="1:8" ht="38.25">
      <c r="A9" s="86" t="s">
        <v>42</v>
      </c>
      <c r="B9" s="87" t="s">
        <v>277</v>
      </c>
      <c r="C9" s="86" t="s">
        <v>44</v>
      </c>
      <c r="D9" s="86" t="s">
        <v>56</v>
      </c>
      <c r="E9" s="88" t="s">
        <v>108</v>
      </c>
      <c r="F9" s="88" t="s">
        <v>301</v>
      </c>
      <c r="G9" s="88" t="s">
        <v>276</v>
      </c>
      <c r="H9" s="88" t="s">
        <v>109</v>
      </c>
    </row>
    <row r="10" spans="1:8" ht="35.1" customHeight="1">
      <c r="A10" s="89">
        <v>1</v>
      </c>
      <c r="B10" s="90"/>
      <c r="C10" s="91"/>
      <c r="D10" s="91"/>
      <c r="E10" s="90"/>
      <c r="F10" s="90"/>
      <c r="G10" s="90"/>
      <c r="H10" s="92">
        <f>'計算用２（非表示にすること）'!Y11</f>
        <v>0</v>
      </c>
    </row>
    <row r="11" spans="1:8" ht="35.1" customHeight="1">
      <c r="A11" s="89">
        <v>2</v>
      </c>
      <c r="B11" s="90"/>
      <c r="C11" s="91"/>
      <c r="D11" s="91"/>
      <c r="E11" s="90"/>
      <c r="F11" s="90"/>
      <c r="G11" s="90"/>
      <c r="H11" s="92">
        <f>'計算用２（非表示にすること）'!Y12</f>
        <v>0</v>
      </c>
    </row>
    <row r="12" spans="1:8" ht="35.1" customHeight="1">
      <c r="A12" s="89">
        <v>3</v>
      </c>
      <c r="B12" s="90"/>
      <c r="C12" s="91"/>
      <c r="D12" s="91"/>
      <c r="E12" s="90"/>
      <c r="F12" s="90"/>
      <c r="G12" s="90"/>
      <c r="H12" s="92">
        <f>'計算用２（非表示にすること）'!Y13</f>
        <v>0</v>
      </c>
    </row>
    <row r="13" spans="1:8" ht="35.1" customHeight="1">
      <c r="A13" s="89">
        <v>4</v>
      </c>
      <c r="B13" s="90"/>
      <c r="C13" s="91"/>
      <c r="D13" s="91"/>
      <c r="E13" s="90"/>
      <c r="F13" s="90"/>
      <c r="G13" s="90"/>
      <c r="H13" s="92">
        <f>'計算用２（非表示にすること）'!Y14</f>
        <v>0</v>
      </c>
    </row>
    <row r="14" spans="1:8" ht="35.1" customHeight="1">
      <c r="A14" s="89">
        <v>5</v>
      </c>
      <c r="B14" s="90"/>
      <c r="C14" s="91"/>
      <c r="D14" s="91"/>
      <c r="E14" s="90"/>
      <c r="F14" s="90"/>
      <c r="G14" s="90"/>
      <c r="H14" s="92">
        <f>'計算用２（非表示にすること）'!Y15</f>
        <v>0</v>
      </c>
    </row>
    <row r="15" spans="1:8" ht="35.1" customHeight="1">
      <c r="A15" s="89">
        <v>6</v>
      </c>
      <c r="B15" s="90"/>
      <c r="C15" s="91"/>
      <c r="D15" s="91"/>
      <c r="E15" s="90"/>
      <c r="F15" s="90"/>
      <c r="G15" s="90"/>
      <c r="H15" s="92">
        <f>'計算用２（非表示にすること）'!Y16</f>
        <v>0</v>
      </c>
    </row>
    <row r="16" spans="1:8" ht="35.1" customHeight="1">
      <c r="A16" s="89">
        <v>7</v>
      </c>
      <c r="B16" s="90"/>
      <c r="C16" s="91"/>
      <c r="D16" s="91"/>
      <c r="E16" s="90"/>
      <c r="F16" s="90"/>
      <c r="G16" s="90"/>
      <c r="H16" s="92">
        <f>'計算用２（非表示にすること）'!Y17</f>
        <v>0</v>
      </c>
    </row>
    <row r="17" spans="1:8" ht="35.1" customHeight="1">
      <c r="A17" s="89">
        <v>8</v>
      </c>
      <c r="B17" s="90"/>
      <c r="C17" s="91"/>
      <c r="D17" s="91"/>
      <c r="E17" s="90"/>
      <c r="F17" s="90"/>
      <c r="G17" s="90"/>
      <c r="H17" s="92">
        <f>'計算用２（非表示にすること）'!Y18</f>
        <v>0</v>
      </c>
    </row>
    <row r="18" spans="1:8" ht="35.1" customHeight="1">
      <c r="A18" s="89">
        <v>9</v>
      </c>
      <c r="B18" s="90"/>
      <c r="C18" s="91"/>
      <c r="D18" s="91"/>
      <c r="E18" s="90"/>
      <c r="F18" s="90"/>
      <c r="G18" s="90"/>
      <c r="H18" s="92">
        <f>'計算用２（非表示にすること）'!Y19</f>
        <v>0</v>
      </c>
    </row>
    <row r="19" spans="1:8" ht="35.1" customHeight="1">
      <c r="A19" s="89">
        <v>10</v>
      </c>
      <c r="B19" s="90"/>
      <c r="C19" s="91"/>
      <c r="D19" s="91"/>
      <c r="E19" s="90"/>
      <c r="F19" s="90"/>
      <c r="G19" s="90"/>
      <c r="H19" s="92">
        <f>'計算用２（非表示にすること）'!Y20</f>
        <v>0</v>
      </c>
    </row>
    <row r="20" spans="1:8" ht="35.1" customHeight="1">
      <c r="A20" s="89">
        <v>11</v>
      </c>
      <c r="B20" s="90"/>
      <c r="C20" s="91"/>
      <c r="D20" s="91"/>
      <c r="E20" s="90"/>
      <c r="F20" s="90"/>
      <c r="G20" s="90"/>
      <c r="H20" s="92">
        <f>'計算用２（非表示にすること）'!Y21</f>
        <v>0</v>
      </c>
    </row>
    <row r="21" spans="1:8" ht="35.1" customHeight="1">
      <c r="A21" s="89">
        <v>12</v>
      </c>
      <c r="B21" s="90"/>
      <c r="C21" s="91"/>
      <c r="D21" s="91"/>
      <c r="E21" s="90"/>
      <c r="F21" s="90"/>
      <c r="G21" s="90"/>
      <c r="H21" s="92">
        <f>'計算用２（非表示にすること）'!Y22</f>
        <v>0</v>
      </c>
    </row>
    <row r="22" spans="1:8" ht="35.1" customHeight="1">
      <c r="A22" s="89">
        <v>13</v>
      </c>
      <c r="B22" s="90"/>
      <c r="C22" s="91"/>
      <c r="D22" s="91"/>
      <c r="E22" s="90"/>
      <c r="F22" s="90"/>
      <c r="G22" s="90"/>
      <c r="H22" s="92">
        <f>'計算用２（非表示にすること）'!Y23</f>
        <v>0</v>
      </c>
    </row>
    <row r="23" spans="1:8" ht="35.1" customHeight="1">
      <c r="A23" s="89">
        <v>14</v>
      </c>
      <c r="B23" s="90"/>
      <c r="C23" s="91"/>
      <c r="D23" s="91"/>
      <c r="E23" s="90"/>
      <c r="F23" s="90"/>
      <c r="G23" s="90"/>
      <c r="H23" s="92">
        <f>'計算用２（非表示にすること）'!Y24</f>
        <v>0</v>
      </c>
    </row>
    <row r="24" spans="1:8" ht="35.1" customHeight="1">
      <c r="A24" s="89">
        <v>15</v>
      </c>
      <c r="B24" s="90"/>
      <c r="C24" s="91"/>
      <c r="D24" s="91"/>
      <c r="E24" s="90"/>
      <c r="F24" s="90"/>
      <c r="G24" s="90"/>
      <c r="H24" s="92">
        <f>'計算用２（非表示にすること）'!Y25</f>
        <v>0</v>
      </c>
    </row>
    <row r="25" spans="1:8" ht="35.1" customHeight="1">
      <c r="A25" s="89">
        <v>16</v>
      </c>
      <c r="B25" s="90"/>
      <c r="C25" s="91"/>
      <c r="D25" s="91"/>
      <c r="E25" s="90"/>
      <c r="F25" s="90"/>
      <c r="G25" s="90"/>
      <c r="H25" s="92">
        <f>'計算用２（非表示にすること）'!Y26</f>
        <v>0</v>
      </c>
    </row>
    <row r="26" spans="1:8" ht="35.1" customHeight="1">
      <c r="A26" s="89">
        <v>17</v>
      </c>
      <c r="B26" s="90"/>
      <c r="C26" s="91"/>
      <c r="D26" s="91"/>
      <c r="E26" s="90"/>
      <c r="F26" s="90"/>
      <c r="G26" s="90"/>
      <c r="H26" s="92">
        <f>'計算用２（非表示にすること）'!Y27</f>
        <v>0</v>
      </c>
    </row>
    <row r="27" spans="1:8" ht="35.1" customHeight="1">
      <c r="A27" s="89">
        <v>18</v>
      </c>
      <c r="B27" s="90"/>
      <c r="C27" s="91"/>
      <c r="D27" s="91"/>
      <c r="E27" s="90"/>
      <c r="F27" s="90"/>
      <c r="G27" s="90"/>
      <c r="H27" s="92">
        <f>'計算用２（非表示にすること）'!Y28</f>
        <v>0</v>
      </c>
    </row>
    <row r="28" spans="1:8" ht="35.1" customHeight="1">
      <c r="A28" s="89">
        <v>19</v>
      </c>
      <c r="B28" s="90"/>
      <c r="C28" s="91"/>
      <c r="D28" s="91"/>
      <c r="E28" s="90"/>
      <c r="F28" s="90"/>
      <c r="G28" s="90"/>
      <c r="H28" s="92">
        <f>'計算用２（非表示にすること）'!Y29</f>
        <v>0</v>
      </c>
    </row>
    <row r="29" spans="1:8" ht="35.1" customHeight="1">
      <c r="A29" s="89">
        <v>20</v>
      </c>
      <c r="B29" s="90"/>
      <c r="C29" s="91"/>
      <c r="D29" s="91"/>
      <c r="E29" s="90"/>
      <c r="F29" s="90"/>
      <c r="G29" s="90"/>
      <c r="H29" s="92">
        <f>'計算用２（非表示にすること）'!Y30</f>
        <v>0</v>
      </c>
    </row>
    <row r="30" spans="1:8" ht="35.1" customHeight="1">
      <c r="A30" s="89">
        <v>21</v>
      </c>
      <c r="B30" s="90"/>
      <c r="C30" s="90"/>
      <c r="D30" s="91"/>
      <c r="E30" s="90"/>
      <c r="F30" s="90"/>
      <c r="G30" s="90"/>
      <c r="H30" s="92">
        <f>'計算用２（非表示にすること）'!Y31</f>
        <v>0</v>
      </c>
    </row>
    <row r="31" spans="1:8" ht="35.1" customHeight="1">
      <c r="A31" s="89">
        <v>22</v>
      </c>
      <c r="B31" s="90"/>
      <c r="C31" s="90"/>
      <c r="D31" s="91"/>
      <c r="E31" s="90"/>
      <c r="F31" s="90"/>
      <c r="G31" s="90"/>
      <c r="H31" s="92">
        <f>'計算用２（非表示にすること）'!Y32</f>
        <v>0</v>
      </c>
    </row>
    <row r="32" spans="1:8" ht="35.1" customHeight="1">
      <c r="A32" s="89">
        <v>23</v>
      </c>
      <c r="B32" s="90"/>
      <c r="C32" s="90"/>
      <c r="D32" s="91"/>
      <c r="E32" s="90"/>
      <c r="F32" s="90"/>
      <c r="G32" s="90"/>
      <c r="H32" s="92">
        <f>'計算用２（非表示にすること）'!Y33</f>
        <v>0</v>
      </c>
    </row>
    <row r="33" spans="1:8" ht="35.1" customHeight="1">
      <c r="A33" s="89">
        <v>24</v>
      </c>
      <c r="B33" s="90"/>
      <c r="C33" s="90"/>
      <c r="D33" s="91"/>
      <c r="E33" s="90"/>
      <c r="F33" s="90"/>
      <c r="G33" s="90"/>
      <c r="H33" s="92">
        <f>'計算用２（非表示にすること）'!Y34</f>
        <v>0</v>
      </c>
    </row>
    <row r="34" spans="1:8" ht="35.1" customHeight="1">
      <c r="A34" s="89">
        <v>25</v>
      </c>
      <c r="B34" s="90"/>
      <c r="C34" s="90"/>
      <c r="D34" s="91"/>
      <c r="E34" s="90"/>
      <c r="F34" s="90"/>
      <c r="G34" s="90"/>
      <c r="H34" s="92">
        <f>'計算用２（非表示にすること）'!Y35</f>
        <v>0</v>
      </c>
    </row>
  </sheetData>
  <autoFilter ref="B9:H9" xr:uid="{EC7B4704-6CC8-4169-8229-D7CEEE63A2BD}">
    <sortState xmlns:xlrd2="http://schemas.microsoft.com/office/spreadsheetml/2017/richdata2" ref="B10:H34">
      <sortCondition ref="E9"/>
    </sortState>
  </autoFilter>
  <mergeCells count="1">
    <mergeCell ref="A8:F8"/>
  </mergeCells>
  <phoneticPr fontId="3"/>
  <printOptions horizontalCentered="1"/>
  <pageMargins left="0.70866141732283472" right="0.70866141732283472" top="0.74803149606299213" bottom="0.74803149606299213" header="0.31496062992125984" footer="0.31496062992125984"/>
  <pageSetup paperSize="9" scale="46"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E93E0D1A-5CC9-4E9E-B77B-E3A72ADEA5B0}">
          <x14:formula1>
            <xm:f>'計算用（非表示にすること）'!$B$3:$B$29</xm:f>
          </x14:formula1>
          <xm:sqref>D10:D34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83781-F874-47D4-BBC2-BBD5A4D7FF38}">
  <sheetPr>
    <tabColor rgb="FFFFFF00"/>
  </sheetPr>
  <dimension ref="B2:D29"/>
  <sheetViews>
    <sheetView topLeftCell="B1" workbookViewId="0">
      <selection activeCell="J28" sqref="J28"/>
    </sheetView>
  </sheetViews>
  <sheetFormatPr defaultRowHeight="13.5"/>
  <cols>
    <col min="2" max="2" width="26.296875" bestFit="1" customWidth="1"/>
    <col min="3" max="3" width="22.8984375" bestFit="1" customWidth="1"/>
  </cols>
  <sheetData>
    <row r="2" spans="2:4" ht="18.75">
      <c r="B2" s="13" t="s">
        <v>158</v>
      </c>
      <c r="C2" s="13" t="s">
        <v>159</v>
      </c>
      <c r="D2" s="13" t="s">
        <v>157</v>
      </c>
    </row>
    <row r="3" spans="2:4" ht="18.75">
      <c r="B3" s="13" t="s">
        <v>84</v>
      </c>
      <c r="C3" s="13" t="s">
        <v>128</v>
      </c>
      <c r="D3" s="13">
        <v>1</v>
      </c>
    </row>
    <row r="4" spans="2:4" ht="18.75">
      <c r="B4" s="13" t="s">
        <v>110</v>
      </c>
      <c r="C4" s="13" t="s">
        <v>129</v>
      </c>
      <c r="D4" s="13">
        <v>1</v>
      </c>
    </row>
    <row r="5" spans="2:4" ht="18.75">
      <c r="B5" s="13" t="s">
        <v>111</v>
      </c>
      <c r="C5" s="13" t="s">
        <v>130</v>
      </c>
      <c r="D5" s="13">
        <v>1</v>
      </c>
    </row>
    <row r="6" spans="2:4" ht="18.75">
      <c r="B6" s="13" t="s">
        <v>112</v>
      </c>
      <c r="C6" s="13" t="s">
        <v>131</v>
      </c>
      <c r="D6" s="13">
        <v>1</v>
      </c>
    </row>
    <row r="7" spans="2:4" ht="18.75">
      <c r="B7" s="13" t="s">
        <v>119</v>
      </c>
      <c r="C7" s="13" t="s">
        <v>138</v>
      </c>
      <c r="D7" s="13">
        <v>1</v>
      </c>
    </row>
    <row r="8" spans="2:4" ht="18.75">
      <c r="B8" s="13" t="s">
        <v>114</v>
      </c>
      <c r="C8" s="13" t="s">
        <v>133</v>
      </c>
      <c r="D8" s="13">
        <v>2</v>
      </c>
    </row>
    <row r="9" spans="2:4" ht="18.75">
      <c r="B9" s="13" t="s">
        <v>115</v>
      </c>
      <c r="C9" s="13" t="s">
        <v>134</v>
      </c>
      <c r="D9" s="13">
        <v>2</v>
      </c>
    </row>
    <row r="10" spans="2:4" ht="18.75">
      <c r="B10" s="13" t="s">
        <v>116</v>
      </c>
      <c r="C10" s="13" t="s">
        <v>135</v>
      </c>
      <c r="D10" s="13">
        <v>2</v>
      </c>
    </row>
    <row r="11" spans="2:4" ht="18.75">
      <c r="B11" s="13" t="s">
        <v>117</v>
      </c>
      <c r="C11" s="13" t="s">
        <v>136</v>
      </c>
      <c r="D11" s="13">
        <v>2</v>
      </c>
    </row>
    <row r="12" spans="2:4" ht="18.75">
      <c r="B12" s="13" t="s">
        <v>118</v>
      </c>
      <c r="C12" s="13" t="s">
        <v>137</v>
      </c>
      <c r="D12" s="13">
        <v>2</v>
      </c>
    </row>
    <row r="13" spans="2:4" ht="18.75">
      <c r="B13" s="13" t="s">
        <v>113</v>
      </c>
      <c r="C13" s="13" t="s">
        <v>132</v>
      </c>
      <c r="D13" s="13">
        <v>3</v>
      </c>
    </row>
    <row r="14" spans="2:4" ht="18.75">
      <c r="B14" s="13" t="s">
        <v>120</v>
      </c>
      <c r="C14" s="13" t="s">
        <v>139</v>
      </c>
      <c r="D14" s="13">
        <v>4</v>
      </c>
    </row>
    <row r="15" spans="2:4" ht="18.75">
      <c r="B15" s="13" t="s">
        <v>121</v>
      </c>
      <c r="C15" s="13" t="s">
        <v>140</v>
      </c>
      <c r="D15" s="13">
        <v>4</v>
      </c>
    </row>
    <row r="16" spans="2:4" ht="18.75">
      <c r="B16" s="13" t="s">
        <v>151</v>
      </c>
      <c r="C16" s="13" t="s">
        <v>153</v>
      </c>
      <c r="D16" s="13">
        <v>4</v>
      </c>
    </row>
    <row r="17" spans="2:4" ht="18.75">
      <c r="B17" s="13" t="s">
        <v>152</v>
      </c>
      <c r="C17" s="13" t="s">
        <v>154</v>
      </c>
      <c r="D17" s="13">
        <v>4</v>
      </c>
    </row>
    <row r="18" spans="2:4" ht="18.75">
      <c r="B18" s="13" t="s">
        <v>148</v>
      </c>
      <c r="C18" s="13" t="s">
        <v>149</v>
      </c>
      <c r="D18" s="13">
        <v>4</v>
      </c>
    </row>
    <row r="19" spans="2:4" ht="18.75">
      <c r="B19" s="13" t="s">
        <v>147</v>
      </c>
      <c r="C19" s="13" t="s">
        <v>150</v>
      </c>
      <c r="D19" s="13">
        <v>4</v>
      </c>
    </row>
    <row r="20" spans="2:4" ht="18.75">
      <c r="B20" s="13" t="s">
        <v>122</v>
      </c>
      <c r="C20" s="13" t="s">
        <v>141</v>
      </c>
      <c r="D20" s="13">
        <v>4</v>
      </c>
    </row>
    <row r="21" spans="2:4" ht="18.75">
      <c r="B21" s="13" t="s">
        <v>123</v>
      </c>
      <c r="C21" s="13" t="s">
        <v>142</v>
      </c>
      <c r="D21" s="13">
        <v>4</v>
      </c>
    </row>
    <row r="22" spans="2:4" ht="18.75">
      <c r="B22" s="13" t="s">
        <v>125</v>
      </c>
      <c r="C22" s="13" t="s">
        <v>144</v>
      </c>
      <c r="D22" s="13">
        <v>5</v>
      </c>
    </row>
    <row r="23" spans="2:4" ht="18.75">
      <c r="B23" s="13" t="s">
        <v>126</v>
      </c>
      <c r="C23" s="13" t="s">
        <v>145</v>
      </c>
      <c r="D23" s="13">
        <v>5</v>
      </c>
    </row>
    <row r="24" spans="2:4" ht="18.75">
      <c r="B24" s="13" t="s">
        <v>282</v>
      </c>
      <c r="C24" s="13" t="s">
        <v>283</v>
      </c>
      <c r="D24" s="13">
        <v>6</v>
      </c>
    </row>
    <row r="25" spans="2:4" ht="18.75">
      <c r="B25" s="13" t="s">
        <v>105</v>
      </c>
      <c r="C25" s="13" t="s">
        <v>175</v>
      </c>
      <c r="D25" s="13">
        <v>6</v>
      </c>
    </row>
    <row r="26" spans="2:4" ht="18.75">
      <c r="B26" s="13" t="s">
        <v>127</v>
      </c>
      <c r="C26" s="13" t="s">
        <v>146</v>
      </c>
      <c r="D26" s="13">
        <v>6</v>
      </c>
    </row>
    <row r="27" spans="2:4" ht="18.75">
      <c r="B27" s="13" t="s">
        <v>179</v>
      </c>
      <c r="C27" s="13" t="s">
        <v>174</v>
      </c>
      <c r="D27" s="13">
        <v>6</v>
      </c>
    </row>
    <row r="28" spans="2:4" ht="18.75">
      <c r="B28" s="13" t="s">
        <v>155</v>
      </c>
      <c r="C28" s="13" t="s">
        <v>156</v>
      </c>
      <c r="D28" s="13">
        <v>8</v>
      </c>
    </row>
    <row r="29" spans="2:4" ht="18.75">
      <c r="B29" s="13" t="s">
        <v>124</v>
      </c>
      <c r="C29" s="13" t="s">
        <v>143</v>
      </c>
      <c r="D29" s="13">
        <v>9</v>
      </c>
    </row>
  </sheetData>
  <sortState xmlns:xlrd2="http://schemas.microsoft.com/office/spreadsheetml/2017/richdata2" ref="B3:D29">
    <sortCondition ref="D3"/>
  </sortState>
  <phoneticPr fontId="3"/>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87D03-5C68-4121-B4AE-F98D2162654F}">
  <sheetPr>
    <tabColor rgb="FFFFFF00"/>
  </sheetPr>
  <dimension ref="A1:C9"/>
  <sheetViews>
    <sheetView workbookViewId="0">
      <selection activeCell="J28" sqref="J28"/>
    </sheetView>
  </sheetViews>
  <sheetFormatPr defaultRowHeight="13.5"/>
  <cols>
    <col min="2" max="2" width="38.296875" customWidth="1"/>
  </cols>
  <sheetData>
    <row r="1" spans="1:3" ht="18.75">
      <c r="A1" s="13" t="s">
        <v>157</v>
      </c>
      <c r="B1" s="13"/>
      <c r="C1" s="13" t="s">
        <v>162</v>
      </c>
    </row>
    <row r="2" spans="1:3" ht="40.5" customHeight="1">
      <c r="A2" s="13">
        <v>1</v>
      </c>
      <c r="B2" s="22" t="str">
        <f t="array" ref="B2">_xlfn.TEXTJOIN("、",TRUE,IF('計算用（非表示にすること）'!$D$3:$D$29='補助額（非表示にすること）'!A2,'計算用（非表示にすること）'!$C$3:$C$29,""))</f>
        <v>居宅介護、重度訪問介護、行動援護、同行援護、移動支援</v>
      </c>
      <c r="C2" s="23">
        <v>50000</v>
      </c>
    </row>
    <row r="3" spans="1:3" ht="40.5" customHeight="1">
      <c r="A3" s="13">
        <v>2</v>
      </c>
      <c r="B3" s="22" t="str">
        <f t="array" ref="B3">_xlfn.TEXTJOIN("、",TRUE,IF('計算用（非表示にすること）'!$D$3:$D$29='補助額（非表示にすること）'!A3,'計算用（非表示にすること）'!$C$3:$C$29,""))</f>
        <v>計画相談支援、地域移行支援、地域定着支援、自立生活援助、障害児相談支援</v>
      </c>
      <c r="C3" s="23">
        <v>50000</v>
      </c>
    </row>
    <row r="4" spans="1:3" ht="40.5" customHeight="1">
      <c r="A4" s="13">
        <v>3</v>
      </c>
      <c r="B4" s="22" t="str">
        <f t="array" ref="B4">_xlfn.TEXTJOIN("、",TRUE,IF('計算用（非表示にすること）'!$D$3:$D$29='補助額（非表示にすること）'!A4,'計算用（非表示にすること）'!$C$3:$C$29,""))</f>
        <v>保育所等訪問支援</v>
      </c>
      <c r="C4" s="23">
        <v>50000</v>
      </c>
    </row>
    <row r="5" spans="1:3" ht="81.75" customHeight="1">
      <c r="A5" s="13">
        <v>4</v>
      </c>
      <c r="B5" s="22" t="str">
        <f t="array" ref="B5">_xlfn.TEXTJOIN("、",TRUE,IF('計算用（非表示にすること）'!$D$3:$D$29='補助額（非表示にすること）'!A5,'計算用（非表示にすること）'!$C$3:$C$29,""))</f>
        <v>生活介護、就労移行支援、自立訓練（機能訓練）、自立訓練（生活訓練）、就労継続支援Ａ型、就労継続支援Ｂ型、児童発達支援、放課後等デイサービス</v>
      </c>
      <c r="C5" s="23">
        <v>80000</v>
      </c>
    </row>
    <row r="6" spans="1:3" ht="40.5" customHeight="1">
      <c r="A6" s="13">
        <v>5</v>
      </c>
      <c r="B6" s="22" t="str">
        <f t="array" ref="B6">_xlfn.TEXTJOIN("、",TRUE,IF('計算用（非表示にすること）'!$D$3:$D$29='補助額（非表示にすること）'!A6,'計算用（非表示にすること）'!$C$3:$C$29,""))</f>
        <v>障害者地域作業所、地域活動支援センター</v>
      </c>
      <c r="C6" s="23">
        <v>0</v>
      </c>
    </row>
    <row r="7" spans="1:3" ht="40.5" customHeight="1">
      <c r="A7" s="13">
        <v>6</v>
      </c>
      <c r="B7" s="22" t="str">
        <f t="array" ref="B7">_xlfn.TEXTJOIN("、",TRUE,IF('計算用（非表示にすること）'!$D$3:$D$29='補助額（非表示にすること）'!A7,'計算用（非表示にすること）'!$C$3:$C$29,""))</f>
        <v>福祉型障害児入所施設、施設入所支援、共同生活援助、短期入所（空床型を除く）</v>
      </c>
      <c r="C7" s="23">
        <v>22000</v>
      </c>
    </row>
    <row r="8" spans="1:3" ht="18.75">
      <c r="A8" s="13">
        <v>8</v>
      </c>
      <c r="B8" s="22" t="str">
        <f t="array" ref="B8">_xlfn.TEXTJOIN("、",TRUE,IF('計算用（非表示にすること）'!$D$3:$D$29='補助額（非表示にすること）'!A8,'計算用（非表示にすること）'!$C$3:$C$29,""))</f>
        <v>短期入所（空床型）</v>
      </c>
      <c r="C8" s="23">
        <v>0</v>
      </c>
    </row>
    <row r="9" spans="1:3" ht="18.75">
      <c r="A9" s="13">
        <v>9</v>
      </c>
      <c r="B9" s="22" t="s">
        <v>177</v>
      </c>
      <c r="C9" s="23">
        <v>30000</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3A51B-F95E-4A1A-91E8-BD396DA823F9}">
  <sheetPr>
    <tabColor rgb="FFFFFF00"/>
  </sheetPr>
  <dimension ref="A1:Z91"/>
  <sheetViews>
    <sheetView zoomScaleNormal="100" workbookViewId="0">
      <selection activeCell="J28" sqref="J28"/>
    </sheetView>
  </sheetViews>
  <sheetFormatPr defaultRowHeight="13.5"/>
  <cols>
    <col min="1" max="1" width="5.796875" customWidth="1"/>
    <col min="2" max="2" width="9.3984375" bestFit="1" customWidth="1"/>
    <col min="3" max="3" width="19.69921875" customWidth="1"/>
    <col min="4" max="4" width="24.8984375" bestFit="1" customWidth="1"/>
    <col min="5" max="5" width="15.3984375" bestFit="1" customWidth="1"/>
    <col min="6" max="6" width="10.3984375" customWidth="1"/>
    <col min="7" max="8" width="7.796875" bestFit="1" customWidth="1"/>
    <col min="9" max="9" width="7.796875" customWidth="1"/>
    <col min="10" max="10" width="7.59765625" customWidth="1"/>
    <col min="11" max="11" width="12.796875" customWidth="1"/>
    <col min="12" max="12" width="6.8984375" bestFit="1" customWidth="1"/>
    <col min="13" max="15" width="11" customWidth="1"/>
    <col min="16" max="16" width="5.796875" customWidth="1"/>
    <col min="17" max="17" width="11.09765625" bestFit="1" customWidth="1"/>
    <col min="18" max="18" width="11.09765625" customWidth="1"/>
    <col min="19" max="22" width="12.69921875" customWidth="1"/>
    <col min="23" max="23" width="11.09765625" bestFit="1" customWidth="1"/>
    <col min="24" max="24" width="11.09765625" customWidth="1"/>
    <col min="25" max="25" width="9.19921875" bestFit="1" customWidth="1"/>
  </cols>
  <sheetData>
    <row r="1" spans="1:26" ht="14.25" thickBot="1"/>
    <row r="2" spans="1:26" ht="16.5">
      <c r="B2" s="119" t="s">
        <v>58</v>
      </c>
      <c r="C2" s="120"/>
      <c r="D2" s="120"/>
      <c r="E2" s="120"/>
      <c r="F2" s="121"/>
      <c r="G2" s="6"/>
      <c r="H2" s="7"/>
      <c r="I2" s="6"/>
    </row>
    <row r="3" spans="1:26" ht="16.5">
      <c r="B3" s="122"/>
      <c r="C3" s="123"/>
      <c r="D3" s="123"/>
      <c r="E3" s="123"/>
      <c r="F3" s="124"/>
      <c r="G3" s="6"/>
      <c r="H3" s="7"/>
      <c r="I3" s="6"/>
    </row>
    <row r="4" spans="1:26" ht="17.25" thickBot="1">
      <c r="B4" s="125"/>
      <c r="C4" s="126"/>
      <c r="D4" s="126"/>
      <c r="E4" s="126"/>
      <c r="F4" s="127"/>
      <c r="G4" s="6"/>
      <c r="H4" s="7"/>
      <c r="I4" s="6"/>
    </row>
    <row r="6" spans="1:26" ht="14.25">
      <c r="A6" s="15" t="s">
        <v>39</v>
      </c>
    </row>
    <row r="7" spans="1:26">
      <c r="A7" s="16" t="s">
        <v>40</v>
      </c>
    </row>
    <row r="8" spans="1:26">
      <c r="A8" s="2"/>
    </row>
    <row r="9" spans="1:26" ht="21">
      <c r="A9" s="128" t="s">
        <v>41</v>
      </c>
      <c r="B9" s="128"/>
      <c r="C9" s="128"/>
      <c r="D9" s="128"/>
      <c r="E9" s="128"/>
      <c r="F9" s="128"/>
      <c r="G9" s="4"/>
      <c r="I9" s="4"/>
    </row>
    <row r="10" spans="1:26" ht="45.75" customHeight="1">
      <c r="A10" s="17" t="s">
        <v>42</v>
      </c>
      <c r="B10" s="18" t="s">
        <v>43</v>
      </c>
      <c r="C10" s="17" t="s">
        <v>44</v>
      </c>
      <c r="D10" s="17" t="s">
        <v>56</v>
      </c>
      <c r="E10" s="19" t="s">
        <v>108</v>
      </c>
      <c r="F10" s="19" t="s">
        <v>45</v>
      </c>
      <c r="G10" s="19" t="s">
        <v>167</v>
      </c>
      <c r="H10" s="19" t="s">
        <v>161</v>
      </c>
      <c r="I10" s="19" t="s">
        <v>181</v>
      </c>
      <c r="J10" s="19" t="s">
        <v>160</v>
      </c>
      <c r="K10" s="19" t="s">
        <v>169</v>
      </c>
      <c r="L10" s="19" t="s">
        <v>157</v>
      </c>
      <c r="M10" s="19" t="s">
        <v>166</v>
      </c>
      <c r="N10" s="19" t="s">
        <v>168</v>
      </c>
      <c r="O10" s="19" t="s">
        <v>176</v>
      </c>
      <c r="P10" s="19" t="s">
        <v>163</v>
      </c>
      <c r="Q10" s="19" t="s">
        <v>173</v>
      </c>
      <c r="R10" s="19" t="s">
        <v>170</v>
      </c>
      <c r="S10" s="19" t="s">
        <v>171</v>
      </c>
      <c r="T10" s="19" t="s">
        <v>180</v>
      </c>
      <c r="U10" s="19"/>
      <c r="V10" s="19" t="s">
        <v>172</v>
      </c>
      <c r="W10" s="19" t="s">
        <v>165</v>
      </c>
      <c r="X10" s="19" t="s">
        <v>178</v>
      </c>
      <c r="Y10" s="19" t="s">
        <v>164</v>
      </c>
      <c r="Z10" s="14"/>
    </row>
    <row r="11" spans="1:26" ht="35.1" customHeight="1">
      <c r="A11" s="20">
        <v>1</v>
      </c>
      <c r="B11" s="24">
        <f>入力フォーム②!B10</f>
        <v>0</v>
      </c>
      <c r="C11" s="24">
        <f>入力フォーム②!C10</f>
        <v>0</v>
      </c>
      <c r="D11" s="24">
        <f>入力フォーム②!D10</f>
        <v>0</v>
      </c>
      <c r="E11" s="24" t="str">
        <f>ASC(入力フォーム②!E10)</f>
        <v/>
      </c>
      <c r="F11" s="24">
        <f>入力フォーム②!F10</f>
        <v>0</v>
      </c>
      <c r="G11" s="24">
        <f>入力フォーム②!G10</f>
        <v>0</v>
      </c>
      <c r="H11" s="24">
        <f>COUNTIF($E$11:E11,E11)</f>
        <v>1</v>
      </c>
      <c r="I11" s="24">
        <f>COUNTIFS($E$11:E11,E11,$L$11:L11,"&lt;&gt;9")</f>
        <v>1</v>
      </c>
      <c r="J11" s="24">
        <f>COUNTIF($B$11:B11,B11)</f>
        <v>1</v>
      </c>
      <c r="K11" s="24">
        <f>COUNTIFS($B$11:B11,B11,$E$11:E11,E11)</f>
        <v>1</v>
      </c>
      <c r="L11" s="24" t="e">
        <f>VLOOKUP(D11,'計算用（非表示にすること）'!B:D,3,FALSE)</f>
        <v>#N/A</v>
      </c>
      <c r="M11" s="24" t="e">
        <f>IF(L11=6,1,COUNTIF($L$11:L11,L11))</f>
        <v>#N/A</v>
      </c>
      <c r="N11" s="24" t="e">
        <f>IF(OR(L11={1,2,3}),COUNTIFS($L$11:L11,L11,$E$11:E11,E11),1)</f>
        <v>#N/A</v>
      </c>
      <c r="O11" s="24" t="e">
        <f>IF(L11=9,SUM(COUNTIFS($E$11:$E$35,E11,$L$11:$L$35,{4,6,9})),0)</f>
        <v>#N/A</v>
      </c>
      <c r="P11" s="24" t="e">
        <f>_xlfn.SWITCH(L11,1,1,2,1,3,1,4,1,5,1,6,F11,7,F11,8,0,9,1)</f>
        <v>#N/A</v>
      </c>
      <c r="Q11" s="21" t="e">
        <f>VLOOKUP(L11,'補助額（非表示にすること）'!$A$2:$C$9,3,FALSE)*'計算用２（非表示にすること）'!P11</f>
        <v>#N/A</v>
      </c>
      <c r="R11" s="24">
        <f>IF(I11=1,1,0)</f>
        <v>1</v>
      </c>
      <c r="S11" s="24">
        <f>IF(J11=1,1,0)</f>
        <v>1</v>
      </c>
      <c r="T11" s="24">
        <f>IF(K11=1,1,0)</f>
        <v>1</v>
      </c>
      <c r="U11" s="24" t="e">
        <f>IF(M11=1,1,0)</f>
        <v>#N/A</v>
      </c>
      <c r="V11" s="24" t="e">
        <f>IF(N11=1,1,0)</f>
        <v>#N/A</v>
      </c>
      <c r="W11" s="24" t="e">
        <f>IF(AND(IFERROR(MATCH(B11,$G$11:$G$35,0),0)&gt;0,L11=4),0,1)</f>
        <v>#N/A</v>
      </c>
      <c r="X11" s="24" t="e">
        <f t="shared" ref="X11:X35" si="0">IF(O11&gt;1,0,1)</f>
        <v>#N/A</v>
      </c>
      <c r="Y11" s="21">
        <f>IFERROR(IF(OR(R11=1,S11=1,T11=1,U11=1),1,0)*V11*X11*Q11,0)</f>
        <v>0</v>
      </c>
      <c r="Z11" s="14" t="e">
        <f t="shared" ref="Z11:Z19" si="1">W11*IF(OR(R11=1,S11=1),1,0)*V11*Q11</f>
        <v>#N/A</v>
      </c>
    </row>
    <row r="12" spans="1:26" ht="35.1" customHeight="1">
      <c r="A12" s="20">
        <v>2</v>
      </c>
      <c r="B12" s="24">
        <f>入力フォーム②!B11</f>
        <v>0</v>
      </c>
      <c r="C12" s="24">
        <f>入力フォーム②!C11</f>
        <v>0</v>
      </c>
      <c r="D12" s="24">
        <f>入力フォーム②!D11</f>
        <v>0</v>
      </c>
      <c r="E12" s="24" t="str">
        <f>ASC(入力フォーム②!E11)</f>
        <v/>
      </c>
      <c r="F12" s="24">
        <f>入力フォーム②!F11</f>
        <v>0</v>
      </c>
      <c r="G12" s="24">
        <f>入力フォーム②!G11</f>
        <v>0</v>
      </c>
      <c r="H12" s="24">
        <f>COUNTIF($E$11:E12,E12)</f>
        <v>2</v>
      </c>
      <c r="I12" s="24">
        <f>COUNTIFS($E$11:E12,E12,$L$11:L12,"&lt;&gt;9")</f>
        <v>2</v>
      </c>
      <c r="J12" s="24">
        <f>COUNTIF($B$11:B12,B12)</f>
        <v>2</v>
      </c>
      <c r="K12" s="24">
        <f>COUNTIFS($B$11:B12,B12,$E$11:E12,E12)</f>
        <v>2</v>
      </c>
      <c r="L12" s="24" t="e">
        <f>VLOOKUP(D12,'計算用（非表示にすること）'!B:D,3,FALSE)</f>
        <v>#N/A</v>
      </c>
      <c r="M12" s="24" t="e">
        <f>IF(L12=6,1,COUNTIF($L$11:L12,L12))</f>
        <v>#N/A</v>
      </c>
      <c r="N12" s="24" t="e">
        <f>IF(OR(L12={1,2,3}),COUNTIFS($L$11:L12,L12,$E$11:E12,E12),1)</f>
        <v>#N/A</v>
      </c>
      <c r="O12" s="24" t="e">
        <f>IF(L12=9,SUM(COUNTIFS($E$11:$E$35,E12,$L$11:$L$35,{4,6,9})),0)</f>
        <v>#N/A</v>
      </c>
      <c r="P12" s="24" t="e">
        <f t="shared" ref="P12:P35" si="2">_xlfn.SWITCH(L12,1,1,2,1,3,1,4,1,5,1,6,F12,7,F12,8,0,9,1)</f>
        <v>#N/A</v>
      </c>
      <c r="Q12" s="21" t="e">
        <f>VLOOKUP(L12,'補助額（非表示にすること）'!$A$2:$C$9,3,FALSE)*'計算用２（非表示にすること）'!P12</f>
        <v>#N/A</v>
      </c>
      <c r="R12" s="24">
        <f t="shared" ref="R12:R35" si="3">IF(I12=1,1,0)</f>
        <v>0</v>
      </c>
      <c r="S12" s="24">
        <f t="shared" ref="S12:S35" si="4">IF(J12=1,1,0)</f>
        <v>0</v>
      </c>
      <c r="T12" s="24">
        <f t="shared" ref="T12:T35" si="5">IF(K12=1,1,0)</f>
        <v>0</v>
      </c>
      <c r="U12" s="24" t="e">
        <f t="shared" ref="U12:U35" si="6">IF(M12=1,1,0)</f>
        <v>#N/A</v>
      </c>
      <c r="V12" s="24" t="e">
        <f t="shared" ref="V12:V35" si="7">IF(N12=1,1,0)</f>
        <v>#N/A</v>
      </c>
      <c r="W12" s="24" t="e">
        <f t="shared" ref="W12:W35" si="8">IF(AND(IFERROR(MATCH(B12,$G$11:$G$35,0),0)&gt;0,L12=4),0,1)</f>
        <v>#N/A</v>
      </c>
      <c r="X12" s="24" t="e">
        <f t="shared" si="0"/>
        <v>#N/A</v>
      </c>
      <c r="Y12" s="21">
        <f t="shared" ref="Y12:Y35" si="9">IFERROR(IF(OR(R12=1,S12=1,T12=1,U12=1),1,0)*V12*X12*Q12,0)</f>
        <v>0</v>
      </c>
      <c r="Z12" s="14" t="e">
        <f t="shared" si="1"/>
        <v>#N/A</v>
      </c>
    </row>
    <row r="13" spans="1:26" ht="35.1" customHeight="1">
      <c r="A13" s="20">
        <v>3</v>
      </c>
      <c r="B13" s="24">
        <f>入力フォーム②!B12</f>
        <v>0</v>
      </c>
      <c r="C13" s="24">
        <f>入力フォーム②!C12</f>
        <v>0</v>
      </c>
      <c r="D13" s="24">
        <f>入力フォーム②!D12</f>
        <v>0</v>
      </c>
      <c r="E13" s="24" t="str">
        <f>ASC(入力フォーム②!E12)</f>
        <v/>
      </c>
      <c r="F13" s="24">
        <f>入力フォーム②!F12</f>
        <v>0</v>
      </c>
      <c r="G13" s="24">
        <f>入力フォーム②!G12</f>
        <v>0</v>
      </c>
      <c r="H13" s="24">
        <f>COUNTIF($E$11:E13,E13)</f>
        <v>3</v>
      </c>
      <c r="I13" s="24">
        <f>COUNTIFS($E$11:E13,E13,$L$11:L13,"&lt;&gt;9")</f>
        <v>3</v>
      </c>
      <c r="J13" s="24">
        <f>COUNTIF($B$11:B13,B13)</f>
        <v>3</v>
      </c>
      <c r="K13" s="24">
        <f>COUNTIFS($B$11:B13,B13,$E$11:E13,E13)</f>
        <v>3</v>
      </c>
      <c r="L13" s="24" t="e">
        <f>VLOOKUP(D13,'計算用（非表示にすること）'!B:D,3,FALSE)</f>
        <v>#N/A</v>
      </c>
      <c r="M13" s="24" t="e">
        <f>IF(L13=6,1,COUNTIF($L$11:L13,L13))</f>
        <v>#N/A</v>
      </c>
      <c r="N13" s="24" t="e">
        <f>IF(OR(L13={1,2,3}),COUNTIFS($L$11:L13,L13,$E$11:E13,E13),1)</f>
        <v>#N/A</v>
      </c>
      <c r="O13" s="24" t="e">
        <f>IF(L13=9,SUM(COUNTIFS($E$11:$E$35,E13,$L$11:$L$35,{4,6,9})),0)</f>
        <v>#N/A</v>
      </c>
      <c r="P13" s="24" t="e">
        <f t="shared" si="2"/>
        <v>#N/A</v>
      </c>
      <c r="Q13" s="21" t="e">
        <f>VLOOKUP(L13,'補助額（非表示にすること）'!$A$2:$C$9,3,FALSE)*'計算用２（非表示にすること）'!P13</f>
        <v>#N/A</v>
      </c>
      <c r="R13" s="24">
        <f>IF(I13=1,1,0)</f>
        <v>0</v>
      </c>
      <c r="S13" s="24">
        <f t="shared" si="4"/>
        <v>0</v>
      </c>
      <c r="T13" s="24">
        <f t="shared" si="5"/>
        <v>0</v>
      </c>
      <c r="U13" s="24" t="e">
        <f t="shared" si="6"/>
        <v>#N/A</v>
      </c>
      <c r="V13" s="24" t="e">
        <f t="shared" si="7"/>
        <v>#N/A</v>
      </c>
      <c r="W13" s="24" t="e">
        <f t="shared" si="8"/>
        <v>#N/A</v>
      </c>
      <c r="X13" s="24" t="e">
        <f t="shared" si="0"/>
        <v>#N/A</v>
      </c>
      <c r="Y13" s="21">
        <f t="shared" si="9"/>
        <v>0</v>
      </c>
      <c r="Z13" s="14" t="e">
        <f t="shared" si="1"/>
        <v>#N/A</v>
      </c>
    </row>
    <row r="14" spans="1:26" ht="35.1" customHeight="1">
      <c r="A14" s="20">
        <v>4</v>
      </c>
      <c r="B14" s="24">
        <f>入力フォーム②!B13</f>
        <v>0</v>
      </c>
      <c r="C14" s="24">
        <f>入力フォーム②!C13</f>
        <v>0</v>
      </c>
      <c r="D14" s="24">
        <f>入力フォーム②!D13</f>
        <v>0</v>
      </c>
      <c r="E14" s="24" t="str">
        <f>ASC(入力フォーム②!E13)</f>
        <v/>
      </c>
      <c r="F14" s="24">
        <f>入力フォーム②!F13</f>
        <v>0</v>
      </c>
      <c r="G14" s="24">
        <f>入力フォーム②!G13</f>
        <v>0</v>
      </c>
      <c r="H14" s="24">
        <f>COUNTIF($E$11:E14,E14)</f>
        <v>4</v>
      </c>
      <c r="I14" s="24">
        <f>COUNTIFS($E$11:E14,E14,$L$11:L14,"&lt;&gt;9")</f>
        <v>4</v>
      </c>
      <c r="J14" s="24">
        <f>COUNTIF($B$11:B14,B14)</f>
        <v>4</v>
      </c>
      <c r="K14" s="24">
        <f>COUNTIFS($B$11:B14,B14,$E$11:E14,E14)</f>
        <v>4</v>
      </c>
      <c r="L14" s="24" t="e">
        <f>VLOOKUP(D14,'計算用（非表示にすること）'!B:D,3,FALSE)</f>
        <v>#N/A</v>
      </c>
      <c r="M14" s="24" t="e">
        <f>IF(L14=6,1,COUNTIF($L$11:L14,L14))</f>
        <v>#N/A</v>
      </c>
      <c r="N14" s="24" t="e">
        <f>IF(OR(L14={1,2,3}),COUNTIFS($L$11:L14,L14,$E$11:E14,E14),1)</f>
        <v>#N/A</v>
      </c>
      <c r="O14" s="24" t="e">
        <f>IF(L14=9,SUM(COUNTIFS($E$11:$E$35,E14,$L$11:$L$35,{4,6,9})),0)</f>
        <v>#N/A</v>
      </c>
      <c r="P14" s="24" t="e">
        <f t="shared" si="2"/>
        <v>#N/A</v>
      </c>
      <c r="Q14" s="21" t="e">
        <f>VLOOKUP(L14,'補助額（非表示にすること）'!$A$2:$C$9,3,FALSE)*'計算用２（非表示にすること）'!P14</f>
        <v>#N/A</v>
      </c>
      <c r="R14" s="24">
        <f t="shared" si="3"/>
        <v>0</v>
      </c>
      <c r="S14" s="24">
        <f t="shared" si="4"/>
        <v>0</v>
      </c>
      <c r="T14" s="24">
        <f t="shared" si="5"/>
        <v>0</v>
      </c>
      <c r="U14" s="24" t="e">
        <f t="shared" si="6"/>
        <v>#N/A</v>
      </c>
      <c r="V14" s="24" t="e">
        <f t="shared" si="7"/>
        <v>#N/A</v>
      </c>
      <c r="W14" s="24" t="e">
        <f t="shared" si="8"/>
        <v>#N/A</v>
      </c>
      <c r="X14" s="24" t="e">
        <f t="shared" si="0"/>
        <v>#N/A</v>
      </c>
      <c r="Y14" s="21">
        <f t="shared" si="9"/>
        <v>0</v>
      </c>
      <c r="Z14" s="14" t="e">
        <f t="shared" si="1"/>
        <v>#N/A</v>
      </c>
    </row>
    <row r="15" spans="1:26" ht="35.1" customHeight="1">
      <c r="A15" s="20">
        <v>5</v>
      </c>
      <c r="B15" s="24">
        <f>入力フォーム②!B14</f>
        <v>0</v>
      </c>
      <c r="C15" s="24">
        <f>入力フォーム②!C14</f>
        <v>0</v>
      </c>
      <c r="D15" s="24">
        <f>入力フォーム②!D14</f>
        <v>0</v>
      </c>
      <c r="E15" s="24" t="str">
        <f>ASC(入力フォーム②!E14)</f>
        <v/>
      </c>
      <c r="F15" s="24">
        <f>入力フォーム②!F14</f>
        <v>0</v>
      </c>
      <c r="G15" s="24">
        <f>入力フォーム②!G14</f>
        <v>0</v>
      </c>
      <c r="H15" s="24">
        <f>COUNTIF($E$11:E15,E15)</f>
        <v>5</v>
      </c>
      <c r="I15" s="24">
        <f>COUNTIFS($E$11:E15,E15,$L$11:L15,"&lt;&gt;9")</f>
        <v>5</v>
      </c>
      <c r="J15" s="24">
        <f>COUNTIF($B$11:B15,B15)</f>
        <v>5</v>
      </c>
      <c r="K15" s="24">
        <f>COUNTIFS($B$11:B15,B15,$E$11:E15,E15)</f>
        <v>5</v>
      </c>
      <c r="L15" s="24" t="e">
        <f>VLOOKUP(D15,'計算用（非表示にすること）'!B:D,3,FALSE)</f>
        <v>#N/A</v>
      </c>
      <c r="M15" s="24" t="e">
        <f>IF(L15=6,1,COUNTIF($L$11:L15,L15))</f>
        <v>#N/A</v>
      </c>
      <c r="N15" s="24" t="e">
        <f>IF(OR(L15={1,2,3}),COUNTIFS($L$11:L15,L15,$E$11:E15,E15),1)</f>
        <v>#N/A</v>
      </c>
      <c r="O15" s="24" t="e">
        <f>IF(L15=9,SUM(COUNTIFS($E$11:$E$35,E15,$L$11:$L$35,{4,6,9})),0)</f>
        <v>#N/A</v>
      </c>
      <c r="P15" s="24" t="e">
        <f t="shared" si="2"/>
        <v>#N/A</v>
      </c>
      <c r="Q15" s="21" t="e">
        <f>VLOOKUP(L15,'補助額（非表示にすること）'!$A$2:$C$9,3,FALSE)*'計算用２（非表示にすること）'!P15</f>
        <v>#N/A</v>
      </c>
      <c r="R15" s="24">
        <f t="shared" si="3"/>
        <v>0</v>
      </c>
      <c r="S15" s="24">
        <f t="shared" si="4"/>
        <v>0</v>
      </c>
      <c r="T15" s="24">
        <f t="shared" si="5"/>
        <v>0</v>
      </c>
      <c r="U15" s="24" t="e">
        <f t="shared" si="6"/>
        <v>#N/A</v>
      </c>
      <c r="V15" s="24" t="e">
        <f t="shared" si="7"/>
        <v>#N/A</v>
      </c>
      <c r="W15" s="24" t="e">
        <f t="shared" si="8"/>
        <v>#N/A</v>
      </c>
      <c r="X15" s="24" t="e">
        <f t="shared" si="0"/>
        <v>#N/A</v>
      </c>
      <c r="Y15" s="21">
        <f t="shared" si="9"/>
        <v>0</v>
      </c>
      <c r="Z15" s="14" t="e">
        <f t="shared" si="1"/>
        <v>#N/A</v>
      </c>
    </row>
    <row r="16" spans="1:26" ht="35.1" customHeight="1">
      <c r="A16" s="20">
        <v>6</v>
      </c>
      <c r="B16" s="24">
        <f>入力フォーム②!B15</f>
        <v>0</v>
      </c>
      <c r="C16" s="24">
        <f>入力フォーム②!C15</f>
        <v>0</v>
      </c>
      <c r="D16" s="24">
        <f>入力フォーム②!D15</f>
        <v>0</v>
      </c>
      <c r="E16" s="24" t="str">
        <f>ASC(入力フォーム②!E15)</f>
        <v/>
      </c>
      <c r="F16" s="24">
        <f>入力フォーム②!F15</f>
        <v>0</v>
      </c>
      <c r="G16" s="24">
        <f>入力フォーム②!G15</f>
        <v>0</v>
      </c>
      <c r="H16" s="24">
        <f>COUNTIF($E$11:E16,E16)</f>
        <v>6</v>
      </c>
      <c r="I16" s="24">
        <f>COUNTIFS($E$11:E16,E16,$L$11:L16,"&lt;&gt;9")</f>
        <v>6</v>
      </c>
      <c r="J16" s="24">
        <f>COUNTIF($B$11:B16,B16)</f>
        <v>6</v>
      </c>
      <c r="K16" s="24">
        <f>COUNTIFS($B$11:B16,B16,$E$11:E16,E16)</f>
        <v>6</v>
      </c>
      <c r="L16" s="24" t="e">
        <f>VLOOKUP(D16,'計算用（非表示にすること）'!B:D,3,FALSE)</f>
        <v>#N/A</v>
      </c>
      <c r="M16" s="24" t="e">
        <f>IF(L16=6,1,COUNTIF($L$11:L16,L16))</f>
        <v>#N/A</v>
      </c>
      <c r="N16" s="24" t="e">
        <f>IF(OR(L16={1,2,3}),COUNTIFS($L$11:L16,L16,$E$11:E16,E16),1)</f>
        <v>#N/A</v>
      </c>
      <c r="O16" s="24" t="e">
        <f>IF(L16=9,SUM(COUNTIFS($E$11:$E$35,E16,$L$11:$L$35,{4,6,9})),0)</f>
        <v>#N/A</v>
      </c>
      <c r="P16" s="24" t="e">
        <f t="shared" si="2"/>
        <v>#N/A</v>
      </c>
      <c r="Q16" s="21" t="e">
        <f>VLOOKUP(L16,'補助額（非表示にすること）'!$A$2:$C$9,3,FALSE)*'計算用２（非表示にすること）'!P16</f>
        <v>#N/A</v>
      </c>
      <c r="R16" s="24">
        <f t="shared" si="3"/>
        <v>0</v>
      </c>
      <c r="S16" s="24">
        <f t="shared" si="4"/>
        <v>0</v>
      </c>
      <c r="T16" s="24">
        <f t="shared" si="5"/>
        <v>0</v>
      </c>
      <c r="U16" s="24" t="e">
        <f t="shared" si="6"/>
        <v>#N/A</v>
      </c>
      <c r="V16" s="24" t="e">
        <f t="shared" si="7"/>
        <v>#N/A</v>
      </c>
      <c r="W16" s="24" t="e">
        <f t="shared" si="8"/>
        <v>#N/A</v>
      </c>
      <c r="X16" s="24" t="e">
        <f t="shared" si="0"/>
        <v>#N/A</v>
      </c>
      <c r="Y16" s="21">
        <f>IFERROR(IF(OR(R16=1,S16=1,T16=1,U16=1),1,0)*V16*X16*Q16,0)</f>
        <v>0</v>
      </c>
      <c r="Z16" s="14" t="e">
        <f t="shared" si="1"/>
        <v>#N/A</v>
      </c>
    </row>
    <row r="17" spans="1:26" ht="35.1" customHeight="1">
      <c r="A17" s="20">
        <v>7</v>
      </c>
      <c r="B17" s="24">
        <f>入力フォーム②!B16</f>
        <v>0</v>
      </c>
      <c r="C17" s="24">
        <f>入力フォーム②!C16</f>
        <v>0</v>
      </c>
      <c r="D17" s="24">
        <f>入力フォーム②!D16</f>
        <v>0</v>
      </c>
      <c r="E17" s="24" t="str">
        <f>ASC(入力フォーム②!E16)</f>
        <v/>
      </c>
      <c r="F17" s="24">
        <f>入力フォーム②!F16</f>
        <v>0</v>
      </c>
      <c r="G17" s="24">
        <f>入力フォーム②!G16</f>
        <v>0</v>
      </c>
      <c r="H17" s="24">
        <f>COUNTIF($E$11:E17,E17)</f>
        <v>7</v>
      </c>
      <c r="I17" s="24">
        <f>COUNTIFS($E$11:E17,E17,$L$11:L17,"&lt;&gt;9")</f>
        <v>7</v>
      </c>
      <c r="J17" s="24">
        <f>COUNTIF($B$11:B17,B17)</f>
        <v>7</v>
      </c>
      <c r="K17" s="24">
        <f>COUNTIFS($B$11:B17,B17,$E$11:E17,E17)</f>
        <v>7</v>
      </c>
      <c r="L17" s="24" t="e">
        <f>VLOOKUP(D17,'計算用（非表示にすること）'!B:D,3,FALSE)</f>
        <v>#N/A</v>
      </c>
      <c r="M17" s="24" t="e">
        <f>IF(L17=6,1,COUNTIF($L$11:L17,L17))</f>
        <v>#N/A</v>
      </c>
      <c r="N17" s="24" t="e">
        <f>IF(OR(L17={1,2,3}),COUNTIFS($L$11:L17,L17,$E$11:E17,E17),1)</f>
        <v>#N/A</v>
      </c>
      <c r="O17" s="24" t="e">
        <f>IF(L17=9,SUM(COUNTIFS($E$11:$E$35,E17,$L$11:$L$35,{4,6,9})),0)</f>
        <v>#N/A</v>
      </c>
      <c r="P17" s="24" t="e">
        <f t="shared" si="2"/>
        <v>#N/A</v>
      </c>
      <c r="Q17" s="21" t="e">
        <f>VLOOKUP(L17,'補助額（非表示にすること）'!$A$2:$C$9,3,FALSE)*'計算用２（非表示にすること）'!P17</f>
        <v>#N/A</v>
      </c>
      <c r="R17" s="24">
        <f t="shared" si="3"/>
        <v>0</v>
      </c>
      <c r="S17" s="24">
        <f t="shared" si="4"/>
        <v>0</v>
      </c>
      <c r="T17" s="24">
        <f t="shared" si="5"/>
        <v>0</v>
      </c>
      <c r="U17" s="24" t="e">
        <f t="shared" si="6"/>
        <v>#N/A</v>
      </c>
      <c r="V17" s="24" t="e">
        <f t="shared" si="7"/>
        <v>#N/A</v>
      </c>
      <c r="W17" s="24" t="e">
        <f t="shared" si="8"/>
        <v>#N/A</v>
      </c>
      <c r="X17" s="24" t="e">
        <f t="shared" si="0"/>
        <v>#N/A</v>
      </c>
      <c r="Y17" s="21">
        <f t="shared" si="9"/>
        <v>0</v>
      </c>
      <c r="Z17" s="14" t="e">
        <f t="shared" si="1"/>
        <v>#N/A</v>
      </c>
    </row>
    <row r="18" spans="1:26" ht="35.1" customHeight="1">
      <c r="A18" s="20">
        <v>8</v>
      </c>
      <c r="B18" s="24">
        <f>入力フォーム②!B17</f>
        <v>0</v>
      </c>
      <c r="C18" s="24">
        <f>入力フォーム②!C17</f>
        <v>0</v>
      </c>
      <c r="D18" s="24">
        <f>入力フォーム②!D17</f>
        <v>0</v>
      </c>
      <c r="E18" s="24" t="str">
        <f>ASC(入力フォーム②!E17)</f>
        <v/>
      </c>
      <c r="F18" s="24">
        <f>入力フォーム②!F17</f>
        <v>0</v>
      </c>
      <c r="G18" s="24">
        <f>入力フォーム②!G17</f>
        <v>0</v>
      </c>
      <c r="H18" s="24">
        <f>COUNTIF($E$11:E18,E18)</f>
        <v>8</v>
      </c>
      <c r="I18" s="24">
        <f>COUNTIFS($E$11:E18,E18,$L$11:L18,"&lt;&gt;9")</f>
        <v>8</v>
      </c>
      <c r="J18" s="24">
        <f>COUNTIF($B$11:B18,B18)</f>
        <v>8</v>
      </c>
      <c r="K18" s="24">
        <f>COUNTIFS($B$11:B18,B18,$E$11:E18,E18)</f>
        <v>8</v>
      </c>
      <c r="L18" s="24" t="e">
        <f>VLOOKUP(D18,'計算用（非表示にすること）'!B:D,3,FALSE)</f>
        <v>#N/A</v>
      </c>
      <c r="M18" s="24" t="e">
        <f>IF(L18=6,1,COUNTIF($L$11:L18,L18))</f>
        <v>#N/A</v>
      </c>
      <c r="N18" s="24" t="e">
        <f>IF(OR(L18={1,2,3}),COUNTIFS($L$11:L18,L18,$E$11:E18,E18),1)</f>
        <v>#N/A</v>
      </c>
      <c r="O18" s="24" t="e">
        <f>IF(L18=9,SUM(COUNTIFS($E$11:$E$35,E18,$L$11:$L$35,{4,6,9})),0)</f>
        <v>#N/A</v>
      </c>
      <c r="P18" s="24" t="e">
        <f t="shared" si="2"/>
        <v>#N/A</v>
      </c>
      <c r="Q18" s="21" t="e">
        <f>VLOOKUP(L18,'補助額（非表示にすること）'!$A$2:$C$9,3,FALSE)*'計算用２（非表示にすること）'!P18</f>
        <v>#N/A</v>
      </c>
      <c r="R18" s="24">
        <f t="shared" si="3"/>
        <v>0</v>
      </c>
      <c r="S18" s="24">
        <f t="shared" si="4"/>
        <v>0</v>
      </c>
      <c r="T18" s="24">
        <f t="shared" si="5"/>
        <v>0</v>
      </c>
      <c r="U18" s="24" t="e">
        <f t="shared" si="6"/>
        <v>#N/A</v>
      </c>
      <c r="V18" s="24" t="e">
        <f t="shared" si="7"/>
        <v>#N/A</v>
      </c>
      <c r="W18" s="24" t="e">
        <f t="shared" si="8"/>
        <v>#N/A</v>
      </c>
      <c r="X18" s="24" t="e">
        <f t="shared" si="0"/>
        <v>#N/A</v>
      </c>
      <c r="Y18" s="21">
        <f t="shared" si="9"/>
        <v>0</v>
      </c>
      <c r="Z18" s="14" t="e">
        <f t="shared" si="1"/>
        <v>#N/A</v>
      </c>
    </row>
    <row r="19" spans="1:26" ht="35.1" customHeight="1">
      <c r="A19" s="20">
        <v>9</v>
      </c>
      <c r="B19" s="24">
        <f>入力フォーム②!B18</f>
        <v>0</v>
      </c>
      <c r="C19" s="24">
        <f>入力フォーム②!C18</f>
        <v>0</v>
      </c>
      <c r="D19" s="24">
        <f>入力フォーム②!D18</f>
        <v>0</v>
      </c>
      <c r="E19" s="24" t="str">
        <f>ASC(入力フォーム②!E18)</f>
        <v/>
      </c>
      <c r="F19" s="24">
        <f>入力フォーム②!F18</f>
        <v>0</v>
      </c>
      <c r="G19" s="24">
        <f>入力フォーム②!G18</f>
        <v>0</v>
      </c>
      <c r="H19" s="24">
        <f>COUNTIF($E$11:E19,E19)</f>
        <v>9</v>
      </c>
      <c r="I19" s="24">
        <f>COUNTIFS($E$11:E19,E19,$L$11:L19,"&lt;&gt;9")</f>
        <v>9</v>
      </c>
      <c r="J19" s="24">
        <f>COUNTIF($B$11:B19,B19)</f>
        <v>9</v>
      </c>
      <c r="K19" s="24">
        <f>COUNTIFS($B$11:B19,B19,$E$11:E19,E19)</f>
        <v>9</v>
      </c>
      <c r="L19" s="24" t="e">
        <f>VLOOKUP(D19,'計算用（非表示にすること）'!B:D,3,FALSE)</f>
        <v>#N/A</v>
      </c>
      <c r="M19" s="24" t="e">
        <f>IF(L19=6,1,COUNTIF($L$11:L19,L19))</f>
        <v>#N/A</v>
      </c>
      <c r="N19" s="24" t="e">
        <f>IF(OR(L19={1,2,3}),COUNTIFS($L$11:L19,L19,$E$11:E19,E19),1)</f>
        <v>#N/A</v>
      </c>
      <c r="O19" s="24" t="e">
        <f>IF(L19=9,SUM(COUNTIFS($E$11:$E$35,E19,$L$11:$L$35,{4,6,9})),0)</f>
        <v>#N/A</v>
      </c>
      <c r="P19" s="24" t="e">
        <f t="shared" si="2"/>
        <v>#N/A</v>
      </c>
      <c r="Q19" s="21" t="e">
        <f>VLOOKUP(L19,'補助額（非表示にすること）'!$A$2:$C$9,3,FALSE)*'計算用２（非表示にすること）'!P19</f>
        <v>#N/A</v>
      </c>
      <c r="R19" s="24">
        <f t="shared" si="3"/>
        <v>0</v>
      </c>
      <c r="S19" s="24">
        <f t="shared" si="4"/>
        <v>0</v>
      </c>
      <c r="T19" s="24">
        <f t="shared" si="5"/>
        <v>0</v>
      </c>
      <c r="U19" s="24" t="e">
        <f t="shared" si="6"/>
        <v>#N/A</v>
      </c>
      <c r="V19" s="24" t="e">
        <f t="shared" si="7"/>
        <v>#N/A</v>
      </c>
      <c r="W19" s="24" t="e">
        <f t="shared" si="8"/>
        <v>#N/A</v>
      </c>
      <c r="X19" s="24" t="e">
        <f t="shared" si="0"/>
        <v>#N/A</v>
      </c>
      <c r="Y19" s="21">
        <f t="shared" si="9"/>
        <v>0</v>
      </c>
      <c r="Z19" s="14" t="e">
        <f t="shared" si="1"/>
        <v>#N/A</v>
      </c>
    </row>
    <row r="20" spans="1:26" ht="35.1" customHeight="1">
      <c r="A20" s="20">
        <v>10</v>
      </c>
      <c r="B20" s="24">
        <f>入力フォーム②!B19</f>
        <v>0</v>
      </c>
      <c r="C20" s="24">
        <f>入力フォーム②!C19</f>
        <v>0</v>
      </c>
      <c r="D20" s="24">
        <f>入力フォーム②!D19</f>
        <v>0</v>
      </c>
      <c r="E20" s="24" t="str">
        <f>ASC(入力フォーム②!E19)</f>
        <v/>
      </c>
      <c r="F20" s="24">
        <f>入力フォーム②!F19</f>
        <v>0</v>
      </c>
      <c r="G20" s="24">
        <f>入力フォーム②!G19</f>
        <v>0</v>
      </c>
      <c r="H20" s="24">
        <f>COUNTIF($E$11:E20,E20)</f>
        <v>10</v>
      </c>
      <c r="I20" s="24">
        <f>COUNTIFS($E$11:E20,E20,$L$11:L20,"&lt;&gt;9")</f>
        <v>10</v>
      </c>
      <c r="J20" s="24">
        <f>COUNTIF($B$11:B20,B20)</f>
        <v>10</v>
      </c>
      <c r="K20" s="24">
        <f>COUNTIFS($B$11:B20,B20,$E$11:E20,E20)</f>
        <v>10</v>
      </c>
      <c r="L20" s="24" t="e">
        <f>VLOOKUP(D20,'計算用（非表示にすること）'!B:D,3,FALSE)</f>
        <v>#N/A</v>
      </c>
      <c r="M20" s="24" t="e">
        <f>IF(L20=6,1,COUNTIF($L$11:L20,L20))</f>
        <v>#N/A</v>
      </c>
      <c r="N20" s="24" t="e">
        <f>IF(OR(L20={1,2,3}),COUNTIFS($L$11:L20,L20,$E$11:E20,E20),1)</f>
        <v>#N/A</v>
      </c>
      <c r="O20" s="24" t="e">
        <f>IF(L20=9,SUM(COUNTIFS($E$11:$E$35,E20,$L$11:$L$35,{4,6,9})),0)</f>
        <v>#N/A</v>
      </c>
      <c r="P20" s="24" t="e">
        <f t="shared" si="2"/>
        <v>#N/A</v>
      </c>
      <c r="Q20" s="21" t="e">
        <f>VLOOKUP(L20,'補助額（非表示にすること）'!$A$2:$C$9,3,FALSE)*'計算用２（非表示にすること）'!P20</f>
        <v>#N/A</v>
      </c>
      <c r="R20" s="24">
        <f t="shared" si="3"/>
        <v>0</v>
      </c>
      <c r="S20" s="24">
        <f t="shared" si="4"/>
        <v>0</v>
      </c>
      <c r="T20" s="24">
        <f t="shared" si="5"/>
        <v>0</v>
      </c>
      <c r="U20" s="24" t="e">
        <f t="shared" si="6"/>
        <v>#N/A</v>
      </c>
      <c r="V20" s="24" t="e">
        <f t="shared" si="7"/>
        <v>#N/A</v>
      </c>
      <c r="W20" s="24" t="e">
        <f t="shared" si="8"/>
        <v>#N/A</v>
      </c>
      <c r="X20" s="24" t="e">
        <f t="shared" si="0"/>
        <v>#N/A</v>
      </c>
      <c r="Y20" s="21">
        <f t="shared" si="9"/>
        <v>0</v>
      </c>
      <c r="Z20" s="14" t="e">
        <f>W20*IF(OR(R20=1,S20=1),1,0)*Q20</f>
        <v>#N/A</v>
      </c>
    </row>
    <row r="21" spans="1:26" ht="35.1" customHeight="1">
      <c r="A21" s="20">
        <v>11</v>
      </c>
      <c r="B21" s="24">
        <f>入力フォーム②!B20</f>
        <v>0</v>
      </c>
      <c r="C21" s="24">
        <f>入力フォーム②!C20</f>
        <v>0</v>
      </c>
      <c r="D21" s="24">
        <f>入力フォーム②!D20</f>
        <v>0</v>
      </c>
      <c r="E21" s="24" t="str">
        <f>ASC(入力フォーム②!E20)</f>
        <v/>
      </c>
      <c r="F21" s="24">
        <f>入力フォーム②!F20</f>
        <v>0</v>
      </c>
      <c r="G21" s="24">
        <f>入力フォーム②!G20</f>
        <v>0</v>
      </c>
      <c r="H21" s="24">
        <f>COUNTIF($E$11:E21,E21)</f>
        <v>11</v>
      </c>
      <c r="I21" s="24">
        <f>COUNTIFS($E$11:E21,E21,$L$11:L21,"&lt;&gt;9")</f>
        <v>11</v>
      </c>
      <c r="J21" s="24">
        <f>COUNTIF($B$11:B21,B21)</f>
        <v>11</v>
      </c>
      <c r="K21" s="24">
        <f>COUNTIFS($B$11:B21,B21,$E$11:E21,E21)</f>
        <v>11</v>
      </c>
      <c r="L21" s="24" t="e">
        <f>VLOOKUP(D21,'計算用（非表示にすること）'!B:D,3,FALSE)</f>
        <v>#N/A</v>
      </c>
      <c r="M21" s="24" t="e">
        <f>IF(L21=6,1,COUNTIF($L$11:L21,L21))</f>
        <v>#N/A</v>
      </c>
      <c r="N21" s="24" t="e">
        <f>IF(OR(L21={1,2,3}),COUNTIFS($L$11:L21,L21,$E$11:E21,E21),1)</f>
        <v>#N/A</v>
      </c>
      <c r="O21" s="24" t="e">
        <f>IF(L21=9,SUM(COUNTIFS($E$11:$E$35,E21,$L$11:$L$35,{4,6,9})),0)</f>
        <v>#N/A</v>
      </c>
      <c r="P21" s="24" t="e">
        <f t="shared" si="2"/>
        <v>#N/A</v>
      </c>
      <c r="Q21" s="21" t="e">
        <f>VLOOKUP(L21,'補助額（非表示にすること）'!$A$2:$C$9,3,FALSE)*'計算用２（非表示にすること）'!P21</f>
        <v>#N/A</v>
      </c>
      <c r="R21" s="24">
        <f t="shared" si="3"/>
        <v>0</v>
      </c>
      <c r="S21" s="24">
        <f t="shared" si="4"/>
        <v>0</v>
      </c>
      <c r="T21" s="24">
        <f t="shared" si="5"/>
        <v>0</v>
      </c>
      <c r="U21" s="24" t="e">
        <f t="shared" si="6"/>
        <v>#N/A</v>
      </c>
      <c r="V21" s="24" t="e">
        <f t="shared" si="7"/>
        <v>#N/A</v>
      </c>
      <c r="W21" s="24" t="e">
        <f t="shared" si="8"/>
        <v>#N/A</v>
      </c>
      <c r="X21" s="24" t="e">
        <f t="shared" si="0"/>
        <v>#N/A</v>
      </c>
      <c r="Y21" s="21">
        <f t="shared" si="9"/>
        <v>0</v>
      </c>
      <c r="Z21" s="14"/>
    </row>
    <row r="22" spans="1:26" ht="35.1" customHeight="1">
      <c r="A22" s="20">
        <v>12</v>
      </c>
      <c r="B22" s="24">
        <f>入力フォーム②!B21</f>
        <v>0</v>
      </c>
      <c r="C22" s="24">
        <f>入力フォーム②!C21</f>
        <v>0</v>
      </c>
      <c r="D22" s="24">
        <f>入力フォーム②!D21</f>
        <v>0</v>
      </c>
      <c r="E22" s="24" t="str">
        <f>ASC(入力フォーム②!E21)</f>
        <v/>
      </c>
      <c r="F22" s="24">
        <f>入力フォーム②!F21</f>
        <v>0</v>
      </c>
      <c r="G22" s="24">
        <f>入力フォーム②!G21</f>
        <v>0</v>
      </c>
      <c r="H22" s="24">
        <f>COUNTIF($E$11:E22,E22)</f>
        <v>12</v>
      </c>
      <c r="I22" s="24">
        <f>COUNTIFS($E$11:E22,E22,$L$11:L22,"&lt;&gt;9")</f>
        <v>12</v>
      </c>
      <c r="J22" s="24">
        <f>COUNTIF($B$11:B22,B22)</f>
        <v>12</v>
      </c>
      <c r="K22" s="24">
        <f>COUNTIFS($B$11:B22,B22,$E$11:E22,E22)</f>
        <v>12</v>
      </c>
      <c r="L22" s="24" t="e">
        <f>VLOOKUP(D22,'計算用（非表示にすること）'!B:D,3,FALSE)</f>
        <v>#N/A</v>
      </c>
      <c r="M22" s="24" t="e">
        <f>IF(L22=6,1,COUNTIF($L$11:L22,L22))</f>
        <v>#N/A</v>
      </c>
      <c r="N22" s="24" t="e">
        <f>IF(OR(L22={1,2,3}),COUNTIFS($L$11:L22,L22,$E$11:E22,E22),1)</f>
        <v>#N/A</v>
      </c>
      <c r="O22" s="24" t="e">
        <f>IF(L22=9,SUM(COUNTIFS($E$11:$E$35,E22,$L$11:$L$35,{4,6,9})),0)</f>
        <v>#N/A</v>
      </c>
      <c r="P22" s="24" t="e">
        <f t="shared" si="2"/>
        <v>#N/A</v>
      </c>
      <c r="Q22" s="21" t="e">
        <f>VLOOKUP(L22,'補助額（非表示にすること）'!$A$2:$C$9,3,FALSE)*'計算用２（非表示にすること）'!P22</f>
        <v>#N/A</v>
      </c>
      <c r="R22" s="24">
        <f t="shared" si="3"/>
        <v>0</v>
      </c>
      <c r="S22" s="24">
        <f t="shared" si="4"/>
        <v>0</v>
      </c>
      <c r="T22" s="24">
        <f t="shared" si="5"/>
        <v>0</v>
      </c>
      <c r="U22" s="24" t="e">
        <f t="shared" si="6"/>
        <v>#N/A</v>
      </c>
      <c r="V22" s="24" t="e">
        <f t="shared" si="7"/>
        <v>#N/A</v>
      </c>
      <c r="W22" s="24" t="e">
        <f t="shared" si="8"/>
        <v>#N/A</v>
      </c>
      <c r="X22" s="24" t="e">
        <f t="shared" si="0"/>
        <v>#N/A</v>
      </c>
      <c r="Y22" s="21">
        <f t="shared" si="9"/>
        <v>0</v>
      </c>
      <c r="Z22" s="14"/>
    </row>
    <row r="23" spans="1:26" ht="35.1" customHeight="1">
      <c r="A23" s="20">
        <v>13</v>
      </c>
      <c r="B23" s="24">
        <f>入力フォーム②!B22</f>
        <v>0</v>
      </c>
      <c r="C23" s="24">
        <f>入力フォーム②!C22</f>
        <v>0</v>
      </c>
      <c r="D23" s="24">
        <f>入力フォーム②!D22</f>
        <v>0</v>
      </c>
      <c r="E23" s="24" t="str">
        <f>ASC(入力フォーム②!E22)</f>
        <v/>
      </c>
      <c r="F23" s="24">
        <f>入力フォーム②!F22</f>
        <v>0</v>
      </c>
      <c r="G23" s="24">
        <f>入力フォーム②!G22</f>
        <v>0</v>
      </c>
      <c r="H23" s="24">
        <f>COUNTIF($E$11:E23,E23)</f>
        <v>13</v>
      </c>
      <c r="I23" s="24">
        <f>COUNTIFS($E$11:E23,E23,$L$11:L23,"&lt;&gt;9")</f>
        <v>13</v>
      </c>
      <c r="J23" s="24">
        <f>COUNTIF($B$11:B23,B23)</f>
        <v>13</v>
      </c>
      <c r="K23" s="24">
        <f>COUNTIFS($B$11:B23,B23,$E$11:E23,E23)</f>
        <v>13</v>
      </c>
      <c r="L23" s="24" t="e">
        <f>VLOOKUP(D23,'計算用（非表示にすること）'!B:D,3,FALSE)</f>
        <v>#N/A</v>
      </c>
      <c r="M23" s="24" t="e">
        <f>IF(L23=6,1,COUNTIF($L$11:L23,L23))</f>
        <v>#N/A</v>
      </c>
      <c r="N23" s="24" t="e">
        <f>IF(OR(L23={1,2,3}),COUNTIFS($L$11:L23,L23,$E$11:E23,E23),1)</f>
        <v>#N/A</v>
      </c>
      <c r="O23" s="24" t="e">
        <f>IF(L23=9,SUM(COUNTIFS($E$11:$E$35,E23,$L$11:$L$35,{4,6,9})),0)</f>
        <v>#N/A</v>
      </c>
      <c r="P23" s="24" t="e">
        <f t="shared" si="2"/>
        <v>#N/A</v>
      </c>
      <c r="Q23" s="21" t="e">
        <f>VLOOKUP(L23,'補助額（非表示にすること）'!$A$2:$C$9,3,FALSE)*'計算用２（非表示にすること）'!P23</f>
        <v>#N/A</v>
      </c>
      <c r="R23" s="24">
        <f t="shared" si="3"/>
        <v>0</v>
      </c>
      <c r="S23" s="24">
        <f t="shared" si="4"/>
        <v>0</v>
      </c>
      <c r="T23" s="24">
        <f t="shared" si="5"/>
        <v>0</v>
      </c>
      <c r="U23" s="24" t="e">
        <f t="shared" si="6"/>
        <v>#N/A</v>
      </c>
      <c r="V23" s="24" t="e">
        <f t="shared" si="7"/>
        <v>#N/A</v>
      </c>
      <c r="W23" s="24" t="e">
        <f t="shared" si="8"/>
        <v>#N/A</v>
      </c>
      <c r="X23" s="24" t="e">
        <f t="shared" si="0"/>
        <v>#N/A</v>
      </c>
      <c r="Y23" s="21">
        <f t="shared" si="9"/>
        <v>0</v>
      </c>
      <c r="Z23" s="14"/>
    </row>
    <row r="24" spans="1:26" ht="35.1" customHeight="1">
      <c r="A24" s="20">
        <v>14</v>
      </c>
      <c r="B24" s="24">
        <f>入力フォーム②!B23</f>
        <v>0</v>
      </c>
      <c r="C24" s="24">
        <f>入力フォーム②!C23</f>
        <v>0</v>
      </c>
      <c r="D24" s="24">
        <f>入力フォーム②!D23</f>
        <v>0</v>
      </c>
      <c r="E24" s="24" t="str">
        <f>ASC(入力フォーム②!E23)</f>
        <v/>
      </c>
      <c r="F24" s="24">
        <f>入力フォーム②!F23</f>
        <v>0</v>
      </c>
      <c r="G24" s="24">
        <f>入力フォーム②!G23</f>
        <v>0</v>
      </c>
      <c r="H24" s="24">
        <f>COUNTIF($E$11:E24,E24)</f>
        <v>14</v>
      </c>
      <c r="I24" s="24">
        <f>COUNTIFS($E$11:E24,E24,$L$11:L24,"&lt;&gt;9")</f>
        <v>14</v>
      </c>
      <c r="J24" s="24">
        <f>COUNTIF($B$11:B24,B24)</f>
        <v>14</v>
      </c>
      <c r="K24" s="24">
        <f>COUNTIFS($B$11:B24,B24,$E$11:E24,E24)</f>
        <v>14</v>
      </c>
      <c r="L24" s="24" t="e">
        <f>VLOOKUP(D24,'計算用（非表示にすること）'!B:D,3,FALSE)</f>
        <v>#N/A</v>
      </c>
      <c r="M24" s="24" t="e">
        <f>IF(L24=6,1,COUNTIF($L$11:L24,L24))</f>
        <v>#N/A</v>
      </c>
      <c r="N24" s="24" t="e">
        <f>IF(OR(L24={1,2,3}),COUNTIFS($L$11:L24,L24,$E$11:E24,E24),1)</f>
        <v>#N/A</v>
      </c>
      <c r="O24" s="24" t="e">
        <f>IF(L24=9,SUM(COUNTIFS($E$11:$E$35,E24,$L$11:$L$35,{4,6,9})),0)</f>
        <v>#N/A</v>
      </c>
      <c r="P24" s="24" t="e">
        <f t="shared" si="2"/>
        <v>#N/A</v>
      </c>
      <c r="Q24" s="21" t="e">
        <f>VLOOKUP(L24,'補助額（非表示にすること）'!$A$2:$C$9,3,FALSE)*'計算用２（非表示にすること）'!P24</f>
        <v>#N/A</v>
      </c>
      <c r="R24" s="24">
        <f t="shared" si="3"/>
        <v>0</v>
      </c>
      <c r="S24" s="24">
        <f t="shared" si="4"/>
        <v>0</v>
      </c>
      <c r="T24" s="24">
        <f t="shared" si="5"/>
        <v>0</v>
      </c>
      <c r="U24" s="24" t="e">
        <f t="shared" si="6"/>
        <v>#N/A</v>
      </c>
      <c r="V24" s="24" t="e">
        <f t="shared" si="7"/>
        <v>#N/A</v>
      </c>
      <c r="W24" s="24" t="e">
        <f t="shared" si="8"/>
        <v>#N/A</v>
      </c>
      <c r="X24" s="24" t="e">
        <f t="shared" si="0"/>
        <v>#N/A</v>
      </c>
      <c r="Y24" s="21">
        <f t="shared" si="9"/>
        <v>0</v>
      </c>
      <c r="Z24" s="14"/>
    </row>
    <row r="25" spans="1:26" ht="35.1" customHeight="1">
      <c r="A25" s="20">
        <v>15</v>
      </c>
      <c r="B25" s="24">
        <f>入力フォーム②!B24</f>
        <v>0</v>
      </c>
      <c r="C25" s="24">
        <f>入力フォーム②!C24</f>
        <v>0</v>
      </c>
      <c r="D25" s="24">
        <f>入力フォーム②!D24</f>
        <v>0</v>
      </c>
      <c r="E25" s="24" t="str">
        <f>ASC(入力フォーム②!E24)</f>
        <v/>
      </c>
      <c r="F25" s="24">
        <f>入力フォーム②!F24</f>
        <v>0</v>
      </c>
      <c r="G25" s="24">
        <f>入力フォーム②!G24</f>
        <v>0</v>
      </c>
      <c r="H25" s="24">
        <f>COUNTIF($E$11:E25,E25)</f>
        <v>15</v>
      </c>
      <c r="I25" s="24">
        <f>COUNTIFS($E$11:E25,E25,$L$11:L25,"&lt;&gt;9")</f>
        <v>15</v>
      </c>
      <c r="J25" s="24">
        <f>COUNTIF($B$11:B25,B25)</f>
        <v>15</v>
      </c>
      <c r="K25" s="24">
        <f>COUNTIFS($B$11:B25,B25,$E$11:E25,E25)</f>
        <v>15</v>
      </c>
      <c r="L25" s="24" t="e">
        <f>VLOOKUP(D25,'計算用（非表示にすること）'!B:D,3,FALSE)</f>
        <v>#N/A</v>
      </c>
      <c r="M25" s="24" t="e">
        <f>IF(L25=6,1,COUNTIF($L$11:L25,L25))</f>
        <v>#N/A</v>
      </c>
      <c r="N25" s="24" t="e">
        <f>IF(OR(L25={1,2,3}),COUNTIFS($L$11:L25,L25,$E$11:E25,E25),1)</f>
        <v>#N/A</v>
      </c>
      <c r="O25" s="24" t="e">
        <f>IF(L25=9,SUM(COUNTIFS($E$11:$E$35,E25,$L$11:$L$35,{4,6,9})),0)</f>
        <v>#N/A</v>
      </c>
      <c r="P25" s="24" t="e">
        <f t="shared" si="2"/>
        <v>#N/A</v>
      </c>
      <c r="Q25" s="21" t="e">
        <f>VLOOKUP(L25,'補助額（非表示にすること）'!$A$2:$C$9,3,FALSE)*'計算用２（非表示にすること）'!P25</f>
        <v>#N/A</v>
      </c>
      <c r="R25" s="24">
        <f t="shared" si="3"/>
        <v>0</v>
      </c>
      <c r="S25" s="24">
        <f t="shared" si="4"/>
        <v>0</v>
      </c>
      <c r="T25" s="24">
        <f t="shared" si="5"/>
        <v>0</v>
      </c>
      <c r="U25" s="24" t="e">
        <f t="shared" si="6"/>
        <v>#N/A</v>
      </c>
      <c r="V25" s="24" t="e">
        <f t="shared" si="7"/>
        <v>#N/A</v>
      </c>
      <c r="W25" s="24" t="e">
        <f t="shared" si="8"/>
        <v>#N/A</v>
      </c>
      <c r="X25" s="24" t="e">
        <f t="shared" si="0"/>
        <v>#N/A</v>
      </c>
      <c r="Y25" s="21">
        <f t="shared" si="9"/>
        <v>0</v>
      </c>
      <c r="Z25" s="14"/>
    </row>
    <row r="26" spans="1:26" ht="35.1" customHeight="1">
      <c r="A26" s="20">
        <v>16</v>
      </c>
      <c r="B26" s="24">
        <f>入力フォーム②!B25</f>
        <v>0</v>
      </c>
      <c r="C26" s="24">
        <f>入力フォーム②!C25</f>
        <v>0</v>
      </c>
      <c r="D26" s="24">
        <f>入力フォーム②!D25</f>
        <v>0</v>
      </c>
      <c r="E26" s="24" t="str">
        <f>ASC(入力フォーム②!E25)</f>
        <v/>
      </c>
      <c r="F26" s="24">
        <f>入力フォーム②!F25</f>
        <v>0</v>
      </c>
      <c r="G26" s="24">
        <f>入力フォーム②!G25</f>
        <v>0</v>
      </c>
      <c r="H26" s="24">
        <f>COUNTIF($E$11:E26,E26)</f>
        <v>16</v>
      </c>
      <c r="I26" s="24">
        <f>COUNTIFS($E$11:E26,E26,$L$11:L26,"&lt;&gt;9")</f>
        <v>16</v>
      </c>
      <c r="J26" s="24">
        <f>COUNTIF($B$11:B26,B26)</f>
        <v>16</v>
      </c>
      <c r="K26" s="24">
        <f>COUNTIFS($B$11:B26,B26,$E$11:E26,E26)</f>
        <v>16</v>
      </c>
      <c r="L26" s="24" t="e">
        <f>VLOOKUP(D26,'計算用（非表示にすること）'!B:D,3,FALSE)</f>
        <v>#N/A</v>
      </c>
      <c r="M26" s="24" t="e">
        <f>IF(L26=6,1,COUNTIF($L$11:L26,L26))</f>
        <v>#N/A</v>
      </c>
      <c r="N26" s="24" t="e">
        <f>IF(OR(L26={1,2,3}),COUNTIFS($L$11:L26,L26,$E$11:E26,E26),1)</f>
        <v>#N/A</v>
      </c>
      <c r="O26" s="24" t="e">
        <f>IF(L26=9,SUM(COUNTIFS($E$11:$E$35,E26,$L$11:$L$35,{4,6,9})),0)</f>
        <v>#N/A</v>
      </c>
      <c r="P26" s="24" t="e">
        <f t="shared" si="2"/>
        <v>#N/A</v>
      </c>
      <c r="Q26" s="21" t="e">
        <f>VLOOKUP(L26,'補助額（非表示にすること）'!$A$2:$C$9,3,FALSE)*'計算用２（非表示にすること）'!P26</f>
        <v>#N/A</v>
      </c>
      <c r="R26" s="24">
        <f t="shared" si="3"/>
        <v>0</v>
      </c>
      <c r="S26" s="24">
        <f t="shared" si="4"/>
        <v>0</v>
      </c>
      <c r="T26" s="24">
        <f t="shared" si="5"/>
        <v>0</v>
      </c>
      <c r="U26" s="24" t="e">
        <f t="shared" si="6"/>
        <v>#N/A</v>
      </c>
      <c r="V26" s="24" t="e">
        <f t="shared" si="7"/>
        <v>#N/A</v>
      </c>
      <c r="W26" s="24" t="e">
        <f t="shared" si="8"/>
        <v>#N/A</v>
      </c>
      <c r="X26" s="24" t="e">
        <f t="shared" si="0"/>
        <v>#N/A</v>
      </c>
      <c r="Y26" s="21">
        <f t="shared" si="9"/>
        <v>0</v>
      </c>
      <c r="Z26" s="14"/>
    </row>
    <row r="27" spans="1:26" ht="35.1" customHeight="1">
      <c r="A27" s="20">
        <v>17</v>
      </c>
      <c r="B27" s="24">
        <f>入力フォーム②!B26</f>
        <v>0</v>
      </c>
      <c r="C27" s="24">
        <f>入力フォーム②!C26</f>
        <v>0</v>
      </c>
      <c r="D27" s="24">
        <f>入力フォーム②!D26</f>
        <v>0</v>
      </c>
      <c r="E27" s="24" t="str">
        <f>ASC(入力フォーム②!E26)</f>
        <v/>
      </c>
      <c r="F27" s="24">
        <f>入力フォーム②!F26</f>
        <v>0</v>
      </c>
      <c r="G27" s="24">
        <f>入力フォーム②!G26</f>
        <v>0</v>
      </c>
      <c r="H27" s="24">
        <f>COUNTIF($E$11:E27,E27)</f>
        <v>17</v>
      </c>
      <c r="I27" s="24">
        <f>COUNTIFS($E$11:E27,E27,$L$11:L27,"&lt;&gt;9")</f>
        <v>17</v>
      </c>
      <c r="J27" s="24">
        <f>COUNTIF($B$11:B27,B27)</f>
        <v>17</v>
      </c>
      <c r="K27" s="24">
        <f>COUNTIFS($B$11:B27,B27,$E$11:E27,E27)</f>
        <v>17</v>
      </c>
      <c r="L27" s="24" t="e">
        <f>VLOOKUP(D27,'計算用（非表示にすること）'!B:D,3,FALSE)</f>
        <v>#N/A</v>
      </c>
      <c r="M27" s="24" t="e">
        <f>IF(L27=6,1,COUNTIF($L$11:L27,L27))</f>
        <v>#N/A</v>
      </c>
      <c r="N27" s="24" t="e">
        <f>IF(OR(L27={1,2,3}),COUNTIFS($L$11:L27,L27,$E$11:E27,E27),1)</f>
        <v>#N/A</v>
      </c>
      <c r="O27" s="24" t="e">
        <f>IF(L27=9,SUM(COUNTIFS($E$11:$E$35,E27,$L$11:$L$35,{4,6,9})),0)</f>
        <v>#N/A</v>
      </c>
      <c r="P27" s="24" t="e">
        <f t="shared" si="2"/>
        <v>#N/A</v>
      </c>
      <c r="Q27" s="21" t="e">
        <f>VLOOKUP(L27,'補助額（非表示にすること）'!$A$2:$C$9,3,FALSE)*'計算用２（非表示にすること）'!P27</f>
        <v>#N/A</v>
      </c>
      <c r="R27" s="24">
        <f t="shared" si="3"/>
        <v>0</v>
      </c>
      <c r="S27" s="24">
        <f t="shared" si="4"/>
        <v>0</v>
      </c>
      <c r="T27" s="24">
        <f t="shared" si="5"/>
        <v>0</v>
      </c>
      <c r="U27" s="24" t="e">
        <f t="shared" si="6"/>
        <v>#N/A</v>
      </c>
      <c r="V27" s="24" t="e">
        <f t="shared" si="7"/>
        <v>#N/A</v>
      </c>
      <c r="W27" s="24" t="e">
        <f t="shared" si="8"/>
        <v>#N/A</v>
      </c>
      <c r="X27" s="24" t="e">
        <f t="shared" si="0"/>
        <v>#N/A</v>
      </c>
      <c r="Y27" s="21">
        <f t="shared" si="9"/>
        <v>0</v>
      </c>
      <c r="Z27" s="14"/>
    </row>
    <row r="28" spans="1:26" ht="35.1" customHeight="1">
      <c r="A28" s="20">
        <v>18</v>
      </c>
      <c r="B28" s="24">
        <f>入力フォーム②!B27</f>
        <v>0</v>
      </c>
      <c r="C28" s="24">
        <f>入力フォーム②!C27</f>
        <v>0</v>
      </c>
      <c r="D28" s="24">
        <f>入力フォーム②!D27</f>
        <v>0</v>
      </c>
      <c r="E28" s="24" t="str">
        <f>ASC(入力フォーム②!E27)</f>
        <v/>
      </c>
      <c r="F28" s="24">
        <f>入力フォーム②!F27</f>
        <v>0</v>
      </c>
      <c r="G28" s="24">
        <f>入力フォーム②!G27</f>
        <v>0</v>
      </c>
      <c r="H28" s="24">
        <f>COUNTIF($E$11:E28,E28)</f>
        <v>18</v>
      </c>
      <c r="I28" s="24">
        <f>COUNTIFS($E$11:E28,E28,$L$11:L28,"&lt;&gt;9")</f>
        <v>18</v>
      </c>
      <c r="J28" s="24">
        <f>COUNTIF($B$11:B28,B28)</f>
        <v>18</v>
      </c>
      <c r="K28" s="24">
        <f>COUNTIFS($B$11:B28,B28,$E$11:E28,E28)</f>
        <v>18</v>
      </c>
      <c r="L28" s="24" t="e">
        <f>VLOOKUP(D28,'計算用（非表示にすること）'!B:D,3,FALSE)</f>
        <v>#N/A</v>
      </c>
      <c r="M28" s="24" t="e">
        <f>IF(L28=6,1,COUNTIF($L$11:L28,L28))</f>
        <v>#N/A</v>
      </c>
      <c r="N28" s="24" t="e">
        <f>IF(OR(L28={1,2,3}),COUNTIFS($L$11:L28,L28,$E$11:E28,E28),1)</f>
        <v>#N/A</v>
      </c>
      <c r="O28" s="24" t="e">
        <f>IF(L28=9,SUM(COUNTIFS($E$11:$E$35,E28,$L$11:$L$35,{4,6,9})),0)</f>
        <v>#N/A</v>
      </c>
      <c r="P28" s="24" t="e">
        <f t="shared" si="2"/>
        <v>#N/A</v>
      </c>
      <c r="Q28" s="21" t="e">
        <f>VLOOKUP(L28,'補助額（非表示にすること）'!$A$2:$C$9,3,FALSE)*'計算用２（非表示にすること）'!P28</f>
        <v>#N/A</v>
      </c>
      <c r="R28" s="24">
        <f t="shared" si="3"/>
        <v>0</v>
      </c>
      <c r="S28" s="24">
        <f t="shared" si="4"/>
        <v>0</v>
      </c>
      <c r="T28" s="24">
        <f t="shared" si="5"/>
        <v>0</v>
      </c>
      <c r="U28" s="24" t="e">
        <f t="shared" si="6"/>
        <v>#N/A</v>
      </c>
      <c r="V28" s="24" t="e">
        <f t="shared" si="7"/>
        <v>#N/A</v>
      </c>
      <c r="W28" s="24" t="e">
        <f t="shared" si="8"/>
        <v>#N/A</v>
      </c>
      <c r="X28" s="24" t="e">
        <f t="shared" si="0"/>
        <v>#N/A</v>
      </c>
      <c r="Y28" s="21">
        <f t="shared" si="9"/>
        <v>0</v>
      </c>
      <c r="Z28" s="14"/>
    </row>
    <row r="29" spans="1:26" ht="35.1" customHeight="1">
      <c r="A29" s="20">
        <v>19</v>
      </c>
      <c r="B29" s="24">
        <f>入力フォーム②!B28</f>
        <v>0</v>
      </c>
      <c r="C29" s="24">
        <f>入力フォーム②!C28</f>
        <v>0</v>
      </c>
      <c r="D29" s="24">
        <f>入力フォーム②!D28</f>
        <v>0</v>
      </c>
      <c r="E29" s="24" t="str">
        <f>ASC(入力フォーム②!E28)</f>
        <v/>
      </c>
      <c r="F29" s="24">
        <f>入力フォーム②!F28</f>
        <v>0</v>
      </c>
      <c r="G29" s="24">
        <f>入力フォーム②!G28</f>
        <v>0</v>
      </c>
      <c r="H29" s="24">
        <f>COUNTIF($E$11:E29,E29)</f>
        <v>19</v>
      </c>
      <c r="I29" s="24">
        <f>COUNTIFS($E$11:E29,E29,$L$11:L29,"&lt;&gt;9")</f>
        <v>19</v>
      </c>
      <c r="J29" s="24">
        <f>COUNTIF($B$11:B29,B29)</f>
        <v>19</v>
      </c>
      <c r="K29" s="24">
        <f>COUNTIFS($B$11:B29,B29,$E$11:E29,E29)</f>
        <v>19</v>
      </c>
      <c r="L29" s="24" t="e">
        <f>VLOOKUP(D29,'計算用（非表示にすること）'!B:D,3,FALSE)</f>
        <v>#N/A</v>
      </c>
      <c r="M29" s="24" t="e">
        <f>IF(L29=6,1,COUNTIF($L$11:L29,L29))</f>
        <v>#N/A</v>
      </c>
      <c r="N29" s="24" t="e">
        <f>IF(OR(L29={1,2,3}),COUNTIFS($L$11:L29,L29,$E$11:E29,E29),1)</f>
        <v>#N/A</v>
      </c>
      <c r="O29" s="24" t="e">
        <f>IF(L29=9,SUM(COUNTIFS($E$11:$E$35,E29,$L$11:$L$35,{4,6,9})),0)</f>
        <v>#N/A</v>
      </c>
      <c r="P29" s="24" t="e">
        <f t="shared" si="2"/>
        <v>#N/A</v>
      </c>
      <c r="Q29" s="21" t="e">
        <f>VLOOKUP(L29,'補助額（非表示にすること）'!$A$2:$C$9,3,FALSE)*'計算用２（非表示にすること）'!P29</f>
        <v>#N/A</v>
      </c>
      <c r="R29" s="24">
        <f t="shared" si="3"/>
        <v>0</v>
      </c>
      <c r="S29" s="24">
        <f t="shared" si="4"/>
        <v>0</v>
      </c>
      <c r="T29" s="24">
        <f t="shared" si="5"/>
        <v>0</v>
      </c>
      <c r="U29" s="24" t="e">
        <f t="shared" si="6"/>
        <v>#N/A</v>
      </c>
      <c r="V29" s="24" t="e">
        <f t="shared" si="7"/>
        <v>#N/A</v>
      </c>
      <c r="W29" s="24" t="e">
        <f t="shared" si="8"/>
        <v>#N/A</v>
      </c>
      <c r="X29" s="24" t="e">
        <f t="shared" si="0"/>
        <v>#N/A</v>
      </c>
      <c r="Y29" s="21">
        <f t="shared" si="9"/>
        <v>0</v>
      </c>
      <c r="Z29" s="14"/>
    </row>
    <row r="30" spans="1:26" ht="35.1" customHeight="1">
      <c r="A30" s="20">
        <v>20</v>
      </c>
      <c r="B30" s="24">
        <f>入力フォーム②!B29</f>
        <v>0</v>
      </c>
      <c r="C30" s="24">
        <f>入力フォーム②!C29</f>
        <v>0</v>
      </c>
      <c r="D30" s="24">
        <f>入力フォーム②!D29</f>
        <v>0</v>
      </c>
      <c r="E30" s="24" t="str">
        <f>ASC(入力フォーム②!E29)</f>
        <v/>
      </c>
      <c r="F30" s="24">
        <f>入力フォーム②!F29</f>
        <v>0</v>
      </c>
      <c r="G30" s="24">
        <f>入力フォーム②!G29</f>
        <v>0</v>
      </c>
      <c r="H30" s="24">
        <f>COUNTIF($E$11:E30,E30)</f>
        <v>20</v>
      </c>
      <c r="I30" s="24">
        <f>COUNTIFS($E$11:E30,E30,$L$11:L30,"&lt;&gt;9")</f>
        <v>20</v>
      </c>
      <c r="J30" s="24">
        <f>COUNTIF($B$11:B30,B30)</f>
        <v>20</v>
      </c>
      <c r="K30" s="24">
        <f>COUNTIFS($B$11:B30,B30,$E$11:E30,E30)</f>
        <v>20</v>
      </c>
      <c r="L30" s="24" t="e">
        <f>VLOOKUP(D30,'計算用（非表示にすること）'!B:D,3,FALSE)</f>
        <v>#N/A</v>
      </c>
      <c r="M30" s="24" t="e">
        <f>IF(L30=6,1,COUNTIF($L$11:L30,L30))</f>
        <v>#N/A</v>
      </c>
      <c r="N30" s="24" t="e">
        <f>IF(OR(L30={1,2,3}),COUNTIFS($L$11:L30,L30,$E$11:E30,E30),1)</f>
        <v>#N/A</v>
      </c>
      <c r="O30" s="24" t="e">
        <f>IF(L30=9,SUM(COUNTIFS($E$11:$E$35,E30,$L$11:$L$35,{4,6,9})),0)</f>
        <v>#N/A</v>
      </c>
      <c r="P30" s="24" t="e">
        <f t="shared" si="2"/>
        <v>#N/A</v>
      </c>
      <c r="Q30" s="21" t="e">
        <f>VLOOKUP(L30,'補助額（非表示にすること）'!$A$2:$C$9,3,FALSE)*'計算用２（非表示にすること）'!P30</f>
        <v>#N/A</v>
      </c>
      <c r="R30" s="24">
        <f t="shared" si="3"/>
        <v>0</v>
      </c>
      <c r="S30" s="24">
        <f t="shared" si="4"/>
        <v>0</v>
      </c>
      <c r="T30" s="24">
        <f t="shared" si="5"/>
        <v>0</v>
      </c>
      <c r="U30" s="24" t="e">
        <f t="shared" si="6"/>
        <v>#N/A</v>
      </c>
      <c r="V30" s="24" t="e">
        <f t="shared" si="7"/>
        <v>#N/A</v>
      </c>
      <c r="W30" s="24" t="e">
        <f t="shared" si="8"/>
        <v>#N/A</v>
      </c>
      <c r="X30" s="24" t="e">
        <f t="shared" si="0"/>
        <v>#N/A</v>
      </c>
      <c r="Y30" s="21">
        <f t="shared" si="9"/>
        <v>0</v>
      </c>
      <c r="Z30" s="14"/>
    </row>
    <row r="31" spans="1:26" ht="35.1" customHeight="1">
      <c r="A31" s="20">
        <v>21</v>
      </c>
      <c r="B31" s="24">
        <f>入力フォーム②!B30</f>
        <v>0</v>
      </c>
      <c r="C31" s="24">
        <f>入力フォーム②!C30</f>
        <v>0</v>
      </c>
      <c r="D31" s="24">
        <f>入力フォーム②!D30</f>
        <v>0</v>
      </c>
      <c r="E31" s="24" t="str">
        <f>ASC(入力フォーム②!E30)</f>
        <v/>
      </c>
      <c r="F31" s="24">
        <f>入力フォーム②!F30</f>
        <v>0</v>
      </c>
      <c r="G31" s="24">
        <f>入力フォーム②!G30</f>
        <v>0</v>
      </c>
      <c r="H31" s="24">
        <f>COUNTIF($E$11:E31,E31)</f>
        <v>21</v>
      </c>
      <c r="I31" s="24">
        <f>COUNTIFS($E$11:E31,E31,$L$11:L31,"&lt;&gt;9")</f>
        <v>21</v>
      </c>
      <c r="J31" s="24">
        <f>COUNTIF($B$11:B31,B31)</f>
        <v>21</v>
      </c>
      <c r="K31" s="24">
        <f>COUNTIFS($B$11:B31,B31,$E$11:E31,E31)</f>
        <v>21</v>
      </c>
      <c r="L31" s="24" t="e">
        <f>VLOOKUP(D31,'計算用（非表示にすること）'!B:D,3,FALSE)</f>
        <v>#N/A</v>
      </c>
      <c r="M31" s="24" t="e">
        <f>IF(L31=6,1,COUNTIF($L$11:L31,L31))</f>
        <v>#N/A</v>
      </c>
      <c r="N31" s="24" t="e">
        <f>IF(OR(L31={1,2,3}),COUNTIFS($L$11:L31,L31,$E$11:E31,E31),1)</f>
        <v>#N/A</v>
      </c>
      <c r="O31" s="24" t="e">
        <f>IF(L31=9,SUM(COUNTIFS($E$11:$E$35,E31,$L$11:$L$35,{4,6,9})),0)</f>
        <v>#N/A</v>
      </c>
      <c r="P31" s="24" t="e">
        <f t="shared" si="2"/>
        <v>#N/A</v>
      </c>
      <c r="Q31" s="21" t="e">
        <f>VLOOKUP(L31,'補助額（非表示にすること）'!$A$2:$C$9,3,FALSE)*'計算用２（非表示にすること）'!P31</f>
        <v>#N/A</v>
      </c>
      <c r="R31" s="24">
        <f t="shared" si="3"/>
        <v>0</v>
      </c>
      <c r="S31" s="24">
        <f t="shared" si="4"/>
        <v>0</v>
      </c>
      <c r="T31" s="24">
        <f t="shared" si="5"/>
        <v>0</v>
      </c>
      <c r="U31" s="24" t="e">
        <f t="shared" si="6"/>
        <v>#N/A</v>
      </c>
      <c r="V31" s="24" t="e">
        <f t="shared" si="7"/>
        <v>#N/A</v>
      </c>
      <c r="W31" s="24" t="e">
        <f t="shared" si="8"/>
        <v>#N/A</v>
      </c>
      <c r="X31" s="24" t="e">
        <f t="shared" si="0"/>
        <v>#N/A</v>
      </c>
      <c r="Y31" s="21">
        <f t="shared" si="9"/>
        <v>0</v>
      </c>
      <c r="Z31" s="14"/>
    </row>
    <row r="32" spans="1:26" ht="35.1" customHeight="1">
      <c r="A32" s="20">
        <v>22</v>
      </c>
      <c r="B32" s="24">
        <f>入力フォーム②!B31</f>
        <v>0</v>
      </c>
      <c r="C32" s="24">
        <f>入力フォーム②!C31</f>
        <v>0</v>
      </c>
      <c r="D32" s="24">
        <f>入力フォーム②!D31</f>
        <v>0</v>
      </c>
      <c r="E32" s="24" t="str">
        <f>ASC(入力フォーム②!E31)</f>
        <v/>
      </c>
      <c r="F32" s="24">
        <f>入力フォーム②!F31</f>
        <v>0</v>
      </c>
      <c r="G32" s="24">
        <f>入力フォーム②!G31</f>
        <v>0</v>
      </c>
      <c r="H32" s="24">
        <f>COUNTIF($E$11:E32,E32)</f>
        <v>22</v>
      </c>
      <c r="I32" s="24">
        <f>COUNTIFS($E$11:E32,E32,$L$11:L32,"&lt;&gt;9")</f>
        <v>22</v>
      </c>
      <c r="J32" s="24">
        <f>COUNTIF($B$11:B32,B32)</f>
        <v>22</v>
      </c>
      <c r="K32" s="24">
        <f>COUNTIFS($B$11:B32,B32,$E$11:E32,E32)</f>
        <v>22</v>
      </c>
      <c r="L32" s="24" t="e">
        <f>VLOOKUP(D32,'計算用（非表示にすること）'!B:D,3,FALSE)</f>
        <v>#N/A</v>
      </c>
      <c r="M32" s="24" t="e">
        <f>IF(L32=6,1,COUNTIF($L$11:L32,L32))</f>
        <v>#N/A</v>
      </c>
      <c r="N32" s="24" t="e">
        <f>IF(OR(L32={1,2,3}),COUNTIFS($L$11:L32,L32,$E$11:E32,E32),1)</f>
        <v>#N/A</v>
      </c>
      <c r="O32" s="24" t="e">
        <f>IF(L32=9,SUM(COUNTIFS($E$11:$E$35,E32,$L$11:$L$35,{4,6,9})),0)</f>
        <v>#N/A</v>
      </c>
      <c r="P32" s="24" t="e">
        <f t="shared" si="2"/>
        <v>#N/A</v>
      </c>
      <c r="Q32" s="21" t="e">
        <f>VLOOKUP(L32,'補助額（非表示にすること）'!$A$2:$C$9,3,FALSE)*'計算用２（非表示にすること）'!P32</f>
        <v>#N/A</v>
      </c>
      <c r="R32" s="24">
        <f t="shared" si="3"/>
        <v>0</v>
      </c>
      <c r="S32" s="24">
        <f t="shared" si="4"/>
        <v>0</v>
      </c>
      <c r="T32" s="24">
        <f t="shared" si="5"/>
        <v>0</v>
      </c>
      <c r="U32" s="24" t="e">
        <f t="shared" si="6"/>
        <v>#N/A</v>
      </c>
      <c r="V32" s="24" t="e">
        <f t="shared" si="7"/>
        <v>#N/A</v>
      </c>
      <c r="W32" s="24" t="e">
        <f t="shared" si="8"/>
        <v>#N/A</v>
      </c>
      <c r="X32" s="24" t="e">
        <f t="shared" si="0"/>
        <v>#N/A</v>
      </c>
      <c r="Y32" s="21">
        <f t="shared" si="9"/>
        <v>0</v>
      </c>
      <c r="Z32" s="14"/>
    </row>
    <row r="33" spans="1:26" ht="35.1" customHeight="1">
      <c r="A33" s="20">
        <v>23</v>
      </c>
      <c r="B33" s="24">
        <f>入力フォーム②!B32</f>
        <v>0</v>
      </c>
      <c r="C33" s="24">
        <f>入力フォーム②!C32</f>
        <v>0</v>
      </c>
      <c r="D33" s="24">
        <f>入力フォーム②!D32</f>
        <v>0</v>
      </c>
      <c r="E33" s="24" t="str">
        <f>ASC(入力フォーム②!E32)</f>
        <v/>
      </c>
      <c r="F33" s="24">
        <f>入力フォーム②!F32</f>
        <v>0</v>
      </c>
      <c r="G33" s="24">
        <f>入力フォーム②!G32</f>
        <v>0</v>
      </c>
      <c r="H33" s="24">
        <f>COUNTIF($E$11:E33,E33)</f>
        <v>23</v>
      </c>
      <c r="I33" s="24">
        <f>COUNTIFS($E$11:E33,E33,$L$11:L33,"&lt;&gt;9")</f>
        <v>23</v>
      </c>
      <c r="J33" s="24">
        <f>COUNTIF($B$11:B33,B33)</f>
        <v>23</v>
      </c>
      <c r="K33" s="24">
        <f>COUNTIFS($B$11:B33,B33,$E$11:E33,E33)</f>
        <v>23</v>
      </c>
      <c r="L33" s="24" t="e">
        <f>VLOOKUP(D33,'計算用（非表示にすること）'!B:D,3,FALSE)</f>
        <v>#N/A</v>
      </c>
      <c r="M33" s="24" t="e">
        <f>IF(L33=6,1,COUNTIF($L$11:L33,L33))</f>
        <v>#N/A</v>
      </c>
      <c r="N33" s="24" t="e">
        <f>IF(OR(L33={1,2,3}),COUNTIFS($L$11:L33,L33,$E$11:E33,E33),1)</f>
        <v>#N/A</v>
      </c>
      <c r="O33" s="24" t="e">
        <f>IF(L33=9,SUM(COUNTIFS($E$11:$E$35,E33,$L$11:$L$35,{4,6,9})),0)</f>
        <v>#N/A</v>
      </c>
      <c r="P33" s="24" t="e">
        <f t="shared" si="2"/>
        <v>#N/A</v>
      </c>
      <c r="Q33" s="21" t="e">
        <f>VLOOKUP(L33,'補助額（非表示にすること）'!$A$2:$C$9,3,FALSE)*'計算用２（非表示にすること）'!P33</f>
        <v>#N/A</v>
      </c>
      <c r="R33" s="24">
        <f t="shared" si="3"/>
        <v>0</v>
      </c>
      <c r="S33" s="24">
        <f t="shared" si="4"/>
        <v>0</v>
      </c>
      <c r="T33" s="24">
        <f t="shared" si="5"/>
        <v>0</v>
      </c>
      <c r="U33" s="24" t="e">
        <f t="shared" si="6"/>
        <v>#N/A</v>
      </c>
      <c r="V33" s="24" t="e">
        <f t="shared" si="7"/>
        <v>#N/A</v>
      </c>
      <c r="W33" s="24" t="e">
        <f t="shared" si="8"/>
        <v>#N/A</v>
      </c>
      <c r="X33" s="24" t="e">
        <f t="shared" si="0"/>
        <v>#N/A</v>
      </c>
      <c r="Y33" s="21">
        <f t="shared" si="9"/>
        <v>0</v>
      </c>
      <c r="Z33" s="14"/>
    </row>
    <row r="34" spans="1:26" ht="35.1" customHeight="1">
      <c r="A34" s="20">
        <v>24</v>
      </c>
      <c r="B34" s="24">
        <f>入力フォーム②!B33</f>
        <v>0</v>
      </c>
      <c r="C34" s="24">
        <f>入力フォーム②!C33</f>
        <v>0</v>
      </c>
      <c r="D34" s="24">
        <f>入力フォーム②!D33</f>
        <v>0</v>
      </c>
      <c r="E34" s="24" t="str">
        <f>ASC(入力フォーム②!E33)</f>
        <v/>
      </c>
      <c r="F34" s="24">
        <f>入力フォーム②!F33</f>
        <v>0</v>
      </c>
      <c r="G34" s="24">
        <f>入力フォーム②!G33</f>
        <v>0</v>
      </c>
      <c r="H34" s="24">
        <f>COUNTIF($E$11:E34,E34)</f>
        <v>24</v>
      </c>
      <c r="I34" s="24">
        <f>COUNTIFS($E$11:E34,E34,$L$11:L34,"&lt;&gt;9")</f>
        <v>24</v>
      </c>
      <c r="J34" s="24">
        <f>COUNTIF($B$11:B34,B34)</f>
        <v>24</v>
      </c>
      <c r="K34" s="24">
        <f>COUNTIFS($B$11:B34,B34,$E$11:E34,E34)</f>
        <v>24</v>
      </c>
      <c r="L34" s="24" t="e">
        <f>VLOOKUP(D34,'計算用（非表示にすること）'!B:D,3,FALSE)</f>
        <v>#N/A</v>
      </c>
      <c r="M34" s="24" t="e">
        <f>IF(L34=6,1,COUNTIF($L$11:L34,L34))</f>
        <v>#N/A</v>
      </c>
      <c r="N34" s="24" t="e">
        <f>IF(OR(L34={1,2,3}),COUNTIFS($L$11:L34,L34,$E$11:E34,E34),1)</f>
        <v>#N/A</v>
      </c>
      <c r="O34" s="24" t="e">
        <f>IF(L34=9,SUM(COUNTIFS($E$11:$E$35,E34,$L$11:$L$35,{4,6,9})),0)</f>
        <v>#N/A</v>
      </c>
      <c r="P34" s="24" t="e">
        <f t="shared" si="2"/>
        <v>#N/A</v>
      </c>
      <c r="Q34" s="21" t="e">
        <f>VLOOKUP(L34,'補助額（非表示にすること）'!$A$2:$C$9,3,FALSE)*'計算用２（非表示にすること）'!P34</f>
        <v>#N/A</v>
      </c>
      <c r="R34" s="24">
        <f t="shared" si="3"/>
        <v>0</v>
      </c>
      <c r="S34" s="24">
        <f t="shared" si="4"/>
        <v>0</v>
      </c>
      <c r="T34" s="24">
        <f t="shared" si="5"/>
        <v>0</v>
      </c>
      <c r="U34" s="24" t="e">
        <f t="shared" si="6"/>
        <v>#N/A</v>
      </c>
      <c r="V34" s="24" t="e">
        <f t="shared" si="7"/>
        <v>#N/A</v>
      </c>
      <c r="W34" s="24" t="e">
        <f t="shared" si="8"/>
        <v>#N/A</v>
      </c>
      <c r="X34" s="24" t="e">
        <f t="shared" si="0"/>
        <v>#N/A</v>
      </c>
      <c r="Y34" s="21">
        <f t="shared" si="9"/>
        <v>0</v>
      </c>
      <c r="Z34" s="14"/>
    </row>
    <row r="35" spans="1:26" ht="35.1" customHeight="1">
      <c r="A35" s="20">
        <v>25</v>
      </c>
      <c r="B35" s="24">
        <f>入力フォーム②!B34</f>
        <v>0</v>
      </c>
      <c r="C35" s="24">
        <f>入力フォーム②!C34</f>
        <v>0</v>
      </c>
      <c r="D35" s="24">
        <f>入力フォーム②!D34</f>
        <v>0</v>
      </c>
      <c r="E35" s="24" t="str">
        <f>ASC(入力フォーム②!E34)</f>
        <v/>
      </c>
      <c r="F35" s="24">
        <f>入力フォーム②!F34</f>
        <v>0</v>
      </c>
      <c r="G35" s="24">
        <f>入力フォーム②!G34</f>
        <v>0</v>
      </c>
      <c r="H35" s="24">
        <f>COUNTIF($E$11:E35,E35)</f>
        <v>25</v>
      </c>
      <c r="I35" s="24">
        <f>COUNTIFS($E$11:E35,E35,$L$11:L35,"&lt;&gt;9")</f>
        <v>25</v>
      </c>
      <c r="J35" s="24">
        <f>COUNTIF($B$11:B35,B35)</f>
        <v>25</v>
      </c>
      <c r="K35" s="24">
        <f>COUNTIFS($B$11:B35,B35,$E$11:E35,E35)</f>
        <v>25</v>
      </c>
      <c r="L35" s="24" t="e">
        <f>VLOOKUP(D35,'計算用（非表示にすること）'!B:D,3,FALSE)</f>
        <v>#N/A</v>
      </c>
      <c r="M35" s="24" t="e">
        <f>IF(L35=6,1,COUNTIF($L$11:L35,L35))</f>
        <v>#N/A</v>
      </c>
      <c r="N35" s="24" t="e">
        <f>IF(OR(L35={1,2,3}),COUNTIFS($L$11:L35,L35,$E$11:E35,E35),1)</f>
        <v>#N/A</v>
      </c>
      <c r="O35" s="24" t="e">
        <f>IF(L35=9,SUM(COUNTIFS($E$11:$E$35,E35,$L$11:$L$35,{4,6,9})),0)</f>
        <v>#N/A</v>
      </c>
      <c r="P35" s="24" t="e">
        <f t="shared" si="2"/>
        <v>#N/A</v>
      </c>
      <c r="Q35" s="21" t="e">
        <f>VLOOKUP(L35,'補助額（非表示にすること）'!$A$2:$C$9,3,FALSE)*'計算用２（非表示にすること）'!P35</f>
        <v>#N/A</v>
      </c>
      <c r="R35" s="24">
        <f t="shared" si="3"/>
        <v>0</v>
      </c>
      <c r="S35" s="24">
        <f t="shared" si="4"/>
        <v>0</v>
      </c>
      <c r="T35" s="24">
        <f t="shared" si="5"/>
        <v>0</v>
      </c>
      <c r="U35" s="24" t="e">
        <f t="shared" si="6"/>
        <v>#N/A</v>
      </c>
      <c r="V35" s="24" t="e">
        <f t="shared" si="7"/>
        <v>#N/A</v>
      </c>
      <c r="W35" s="24" t="e">
        <f t="shared" si="8"/>
        <v>#N/A</v>
      </c>
      <c r="X35" s="24" t="e">
        <f t="shared" si="0"/>
        <v>#N/A</v>
      </c>
      <c r="Y35" s="21">
        <f t="shared" si="9"/>
        <v>0</v>
      </c>
      <c r="Z35" s="14"/>
    </row>
    <row r="37" spans="1:26" ht="14.25" thickBot="1"/>
    <row r="38" spans="1:26" ht="16.5">
      <c r="B38" s="119" t="s">
        <v>59</v>
      </c>
      <c r="C38" s="120"/>
      <c r="D38" s="120"/>
      <c r="E38" s="120"/>
      <c r="F38" s="121"/>
      <c r="G38" s="3"/>
      <c r="I38" s="5"/>
    </row>
    <row r="39" spans="1:26" ht="16.5">
      <c r="B39" s="122"/>
      <c r="C39" s="123"/>
      <c r="D39" s="123"/>
      <c r="E39" s="123"/>
      <c r="F39" s="124"/>
      <c r="G39" s="3"/>
      <c r="I39" s="5"/>
    </row>
    <row r="40" spans="1:26" ht="17.25" thickBot="1">
      <c r="B40" s="125"/>
      <c r="C40" s="126"/>
      <c r="D40" s="126"/>
      <c r="E40" s="126"/>
      <c r="F40" s="127"/>
      <c r="G40" s="3"/>
      <c r="I40" s="5"/>
    </row>
    <row r="45" spans="1:26">
      <c r="C45" t="s">
        <v>61</v>
      </c>
    </row>
    <row r="46" spans="1:26">
      <c r="C46" t="s">
        <v>62</v>
      </c>
    </row>
    <row r="47" spans="1:26">
      <c r="C47" t="s">
        <v>63</v>
      </c>
    </row>
    <row r="48" spans="1:26">
      <c r="C48" t="s">
        <v>64</v>
      </c>
    </row>
    <row r="49" spans="3:3">
      <c r="C49" t="s">
        <v>65</v>
      </c>
    </row>
    <row r="50" spans="3:3">
      <c r="C50" t="s">
        <v>66</v>
      </c>
    </row>
    <row r="51" spans="3:3">
      <c r="C51" t="s">
        <v>67</v>
      </c>
    </row>
    <row r="52" spans="3:3">
      <c r="C52" t="s">
        <v>68</v>
      </c>
    </row>
    <row r="53" spans="3:3">
      <c r="C53" t="s">
        <v>69</v>
      </c>
    </row>
    <row r="54" spans="3:3">
      <c r="C54" t="s">
        <v>70</v>
      </c>
    </row>
    <row r="55" spans="3:3">
      <c r="C55" t="s">
        <v>71</v>
      </c>
    </row>
    <row r="56" spans="3:3">
      <c r="C56" t="s">
        <v>72</v>
      </c>
    </row>
    <row r="57" spans="3:3">
      <c r="C57" t="s">
        <v>73</v>
      </c>
    </row>
    <row r="58" spans="3:3">
      <c r="C58" t="s">
        <v>74</v>
      </c>
    </row>
    <row r="59" spans="3:3">
      <c r="C59" t="s">
        <v>75</v>
      </c>
    </row>
    <row r="60" spans="3:3">
      <c r="C60" t="s">
        <v>76</v>
      </c>
    </row>
    <row r="61" spans="3:3">
      <c r="C61" t="s">
        <v>77</v>
      </c>
    </row>
    <row r="62" spans="3:3">
      <c r="C62" t="s">
        <v>78</v>
      </c>
    </row>
    <row r="63" spans="3:3">
      <c r="C63" t="s">
        <v>79</v>
      </c>
    </row>
    <row r="64" spans="3:3">
      <c r="C64" t="s">
        <v>80</v>
      </c>
    </row>
    <row r="65" spans="3:3">
      <c r="C65" t="s">
        <v>81</v>
      </c>
    </row>
    <row r="66" spans="3:3">
      <c r="C66" t="s">
        <v>82</v>
      </c>
    </row>
    <row r="67" spans="3:3">
      <c r="C67" t="s">
        <v>83</v>
      </c>
    </row>
    <row r="68" spans="3:3">
      <c r="C68" t="s">
        <v>84</v>
      </c>
    </row>
    <row r="69" spans="3:3">
      <c r="C69" t="s">
        <v>85</v>
      </c>
    </row>
    <row r="70" spans="3:3">
      <c r="C70" t="s">
        <v>86</v>
      </c>
    </row>
    <row r="71" spans="3:3">
      <c r="C71" t="s">
        <v>87</v>
      </c>
    </row>
    <row r="72" spans="3:3">
      <c r="C72" t="s">
        <v>88</v>
      </c>
    </row>
    <row r="73" spans="3:3">
      <c r="C73" t="s">
        <v>89</v>
      </c>
    </row>
    <row r="74" spans="3:3">
      <c r="C74" t="s">
        <v>90</v>
      </c>
    </row>
    <row r="75" spans="3:3">
      <c r="C75" t="s">
        <v>91</v>
      </c>
    </row>
    <row r="76" spans="3:3">
      <c r="C76" t="s">
        <v>92</v>
      </c>
    </row>
    <row r="77" spans="3:3">
      <c r="C77" t="s">
        <v>93</v>
      </c>
    </row>
    <row r="78" spans="3:3">
      <c r="C78" t="s">
        <v>94</v>
      </c>
    </row>
    <row r="79" spans="3:3">
      <c r="C79" t="s">
        <v>95</v>
      </c>
    </row>
    <row r="80" spans="3:3">
      <c r="C80" t="s">
        <v>96</v>
      </c>
    </row>
    <row r="81" spans="3:3">
      <c r="C81" t="s">
        <v>97</v>
      </c>
    </row>
    <row r="82" spans="3:3">
      <c r="C82" t="s">
        <v>98</v>
      </c>
    </row>
    <row r="83" spans="3:3">
      <c r="C83" t="s">
        <v>99</v>
      </c>
    </row>
    <row r="84" spans="3:3">
      <c r="C84" t="s">
        <v>100</v>
      </c>
    </row>
    <row r="85" spans="3:3">
      <c r="C85" t="s">
        <v>101</v>
      </c>
    </row>
    <row r="86" spans="3:3">
      <c r="C86" t="s">
        <v>102</v>
      </c>
    </row>
    <row r="87" spans="3:3">
      <c r="C87" t="s">
        <v>103</v>
      </c>
    </row>
    <row r="88" spans="3:3">
      <c r="C88" t="s">
        <v>104</v>
      </c>
    </row>
    <row r="89" spans="3:3">
      <c r="C89" t="s">
        <v>105</v>
      </c>
    </row>
    <row r="90" spans="3:3">
      <c r="C90" t="s">
        <v>106</v>
      </c>
    </row>
    <row r="91" spans="3:3">
      <c r="C91" t="s">
        <v>107</v>
      </c>
    </row>
  </sheetData>
  <mergeCells count="3">
    <mergeCell ref="B2:F4"/>
    <mergeCell ref="A9:F9"/>
    <mergeCell ref="B38:F40"/>
  </mergeCells>
  <phoneticPr fontId="3"/>
  <printOptions horizontalCentered="1"/>
  <pageMargins left="0.70866141732283472" right="0.70866141732283472" top="0.74803149606299213" bottom="0.74803149606299213" header="0.31496062992125984" footer="0.31496062992125984"/>
  <pageSetup paperSize="9" scale="68"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B62E8-790D-4561-B29A-34B383F49EE7}">
  <sheetPr codeName="Sheet3"/>
  <dimension ref="A1:D8"/>
  <sheetViews>
    <sheetView zoomScale="145" zoomScaleNormal="145" workbookViewId="0">
      <selection activeCell="C8" sqref="C8"/>
    </sheetView>
  </sheetViews>
  <sheetFormatPr defaultRowHeight="13.5"/>
  <cols>
    <col min="1" max="1" width="18.3984375" customWidth="1"/>
    <col min="2" max="2" width="18.09765625" bestFit="1" customWidth="1"/>
    <col min="3" max="3" width="8.3984375" customWidth="1"/>
    <col min="4" max="4" width="11.59765625" customWidth="1"/>
  </cols>
  <sheetData>
    <row r="1" spans="1:4" ht="35.25">
      <c r="A1" s="103" t="s">
        <v>281</v>
      </c>
      <c r="B1" s="109"/>
      <c r="C1" s="109"/>
      <c r="D1" s="109"/>
    </row>
    <row r="2" spans="1:4" ht="13.5" customHeight="1"/>
    <row r="4" spans="1:4" s="102" customFormat="1" ht="17.25">
      <c r="A4" s="101"/>
      <c r="B4" s="101" t="s">
        <v>51</v>
      </c>
      <c r="C4" s="101" t="s">
        <v>52</v>
      </c>
      <c r="D4" s="101" t="s">
        <v>50</v>
      </c>
    </row>
    <row r="5" spans="1:4" ht="17.25">
      <c r="A5" s="98" t="s">
        <v>54</v>
      </c>
      <c r="B5" s="99">
        <f>COUNTIFS('計算用２（非表示にすること）'!$L$11:$L$35,1,'計算用２（非表示にすること）'!$Y$11:$Y$35,"&lt;&gt;0")
+COUNTIFS('計算用２（非表示にすること）'!$L$11:$L$35,2,'計算用２（非表示にすること）'!$Y$11:$Y$35,"&lt;&gt;0")
+COUNTIFS('計算用２（非表示にすること）'!$L$11:$L$35,3,'計算用２（非表示にすること）'!$Y$11:$Y$35,"&lt;&gt;0")</f>
        <v>0</v>
      </c>
      <c r="C5" s="100">
        <v>50000</v>
      </c>
      <c r="D5" s="98">
        <f>B5*C5</f>
        <v>0</v>
      </c>
    </row>
    <row r="6" spans="1:4" ht="17.25">
      <c r="A6" s="98" t="s">
        <v>182</v>
      </c>
      <c r="B6" s="99">
        <f>COUNTIFS('計算用２（非表示にすること）'!$L$11:$L$35,4,'計算用２（非表示にすること）'!$Y$11:$Y$35,"&lt;&gt;0")
+COUNTIFS('計算用２（非表示にすること）'!$L$11:$L$35,9,'計算用２（非表示にすること）'!$Y$11:$Y$35,"&lt;&gt;0")</f>
        <v>0</v>
      </c>
      <c r="C6" s="100">
        <v>80000</v>
      </c>
      <c r="D6" s="98">
        <f t="shared" ref="D6:D7" si="0">B6*C6</f>
        <v>0</v>
      </c>
    </row>
    <row r="7" spans="1:4" ht="17.25">
      <c r="A7" s="98" t="s">
        <v>55</v>
      </c>
      <c r="B7" s="99">
        <f>SUMIFS('計算用２（非表示にすること）'!$F$11:$F$35,'計算用２（非表示にすること）'!$L$11:$L$35,6,'計算用２（非表示にすること）'!$Y$11:$Y$35,"&lt;&gt;0")</f>
        <v>0</v>
      </c>
      <c r="C7" s="100">
        <v>22000</v>
      </c>
      <c r="D7" s="98">
        <f t="shared" si="0"/>
        <v>0</v>
      </c>
    </row>
    <row r="8" spans="1:4" ht="17.25">
      <c r="A8" s="98"/>
      <c r="B8" s="98"/>
      <c r="C8" s="98"/>
      <c r="D8" s="100">
        <f>SUM(入力フォーム②!H10:H34)</f>
        <v>0</v>
      </c>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B2D4A-E2CD-4554-B377-6065F915EABF}">
  <sheetPr codeName="Sheet4"/>
  <dimension ref="A1:G27"/>
  <sheetViews>
    <sheetView view="pageBreakPreview" zoomScale="160" zoomScaleNormal="100" zoomScaleSheetLayoutView="160" workbookViewId="0">
      <selection activeCell="F12" sqref="F12:G12"/>
    </sheetView>
  </sheetViews>
  <sheetFormatPr defaultRowHeight="13.5"/>
  <cols>
    <col min="4" max="4" width="5.69921875" customWidth="1"/>
    <col min="7" max="7" width="11.69921875" customWidth="1"/>
  </cols>
  <sheetData>
    <row r="1" spans="1:7" ht="14.25" thickBot="1"/>
    <row r="2" spans="1:7">
      <c r="A2" s="129" t="s">
        <v>60</v>
      </c>
      <c r="B2" s="130"/>
      <c r="C2" s="130"/>
      <c r="D2" s="130"/>
      <c r="E2" s="130"/>
      <c r="F2" s="130"/>
      <c r="G2" s="131"/>
    </row>
    <row r="3" spans="1:7">
      <c r="A3" s="132"/>
      <c r="B3" s="133"/>
      <c r="C3" s="133"/>
      <c r="D3" s="133"/>
      <c r="E3" s="133"/>
      <c r="F3" s="133"/>
      <c r="G3" s="134"/>
    </row>
    <row r="4" spans="1:7">
      <c r="A4" s="132"/>
      <c r="B4" s="133"/>
      <c r="C4" s="133"/>
      <c r="D4" s="133"/>
      <c r="E4" s="133"/>
      <c r="F4" s="133"/>
      <c r="G4" s="134"/>
    </row>
    <row r="5" spans="1:7" ht="14.25" thickBot="1">
      <c r="A5" s="135"/>
      <c r="B5" s="136"/>
      <c r="C5" s="136"/>
      <c r="D5" s="136"/>
      <c r="E5" s="136"/>
      <c r="F5" s="136"/>
      <c r="G5" s="137"/>
    </row>
    <row r="7" spans="1:7" ht="14.25">
      <c r="A7" s="12"/>
      <c r="B7" s="12"/>
      <c r="C7" s="12"/>
      <c r="D7" s="12"/>
      <c r="E7" s="12"/>
      <c r="F7" s="12"/>
      <c r="G7" s="25" t="s">
        <v>16</v>
      </c>
    </row>
    <row r="8" spans="1:7">
      <c r="A8" s="12"/>
      <c r="B8" s="12"/>
      <c r="C8" s="12"/>
      <c r="D8" s="12"/>
      <c r="E8" s="12"/>
      <c r="F8" s="12"/>
      <c r="G8" s="12"/>
    </row>
    <row r="9" spans="1:7" ht="17.25">
      <c r="A9" s="156" t="s">
        <v>278</v>
      </c>
      <c r="B9" s="156"/>
      <c r="C9" s="156"/>
      <c r="D9" s="156"/>
      <c r="E9" s="156"/>
      <c r="F9" s="156"/>
      <c r="G9" s="156"/>
    </row>
    <row r="10" spans="1:7" ht="18" thickBot="1">
      <c r="A10" s="26"/>
      <c r="B10" s="26"/>
      <c r="C10" s="26"/>
      <c r="D10" s="26"/>
      <c r="E10" s="26"/>
      <c r="F10" s="26"/>
      <c r="G10" s="26"/>
    </row>
    <row r="11" spans="1:7">
      <c r="A11" s="27"/>
      <c r="B11" s="28"/>
      <c r="C11" s="28"/>
      <c r="D11" s="28"/>
      <c r="E11" s="28"/>
      <c r="F11" s="28"/>
      <c r="G11" s="29"/>
    </row>
    <row r="12" spans="1:7">
      <c r="A12" s="30"/>
      <c r="B12" s="31"/>
      <c r="C12" s="31"/>
      <c r="D12" s="31"/>
      <c r="E12" s="31"/>
      <c r="F12" s="157" t="str">
        <f>データ反映シート!A8</f>
        <v>令和７年（2025年）３月　日</v>
      </c>
      <c r="G12" s="158"/>
    </row>
    <row r="13" spans="1:7">
      <c r="A13" s="30"/>
      <c r="B13" s="31"/>
      <c r="C13" s="31"/>
      <c r="D13" s="31"/>
      <c r="E13" s="31"/>
      <c r="F13" s="32"/>
      <c r="G13" s="33"/>
    </row>
    <row r="14" spans="1:7" ht="14.25">
      <c r="A14" s="159" t="s">
        <v>17</v>
      </c>
      <c r="B14" s="160"/>
      <c r="C14" s="34"/>
      <c r="D14" s="34"/>
      <c r="E14" s="34"/>
      <c r="F14" s="34"/>
      <c r="G14" s="35"/>
    </row>
    <row r="15" spans="1:7" ht="14.25">
      <c r="A15" s="36"/>
      <c r="B15" s="37"/>
      <c r="C15" s="34"/>
      <c r="D15" s="34"/>
      <c r="E15" s="34"/>
      <c r="F15" s="34"/>
      <c r="G15" s="35"/>
    </row>
    <row r="16" spans="1:7" ht="14.25">
      <c r="A16" s="38"/>
      <c r="B16" s="34"/>
      <c r="C16" s="34"/>
      <c r="D16" s="34"/>
      <c r="E16" s="142" t="str">
        <f>IF(入力フォーム①!$B16="","",入力フォーム①!$B16)</f>
        <v/>
      </c>
      <c r="F16" s="142"/>
      <c r="G16" s="143"/>
    </row>
    <row r="17" spans="1:7" ht="39.950000000000003" customHeight="1">
      <c r="A17" s="38"/>
      <c r="B17" s="34"/>
      <c r="C17" s="34"/>
      <c r="D17" s="34" t="s">
        <v>2</v>
      </c>
      <c r="E17" s="154" t="str">
        <f>データ反映シート!C8</f>
        <v/>
      </c>
      <c r="F17" s="154"/>
      <c r="G17" s="155"/>
    </row>
    <row r="18" spans="1:7" ht="14.25">
      <c r="A18" s="38"/>
      <c r="B18" s="34"/>
      <c r="C18" s="34"/>
      <c r="D18" s="34"/>
      <c r="E18" s="39"/>
      <c r="F18" s="39"/>
      <c r="G18" s="40"/>
    </row>
    <row r="19" spans="1:7" ht="14.25">
      <c r="A19" s="38"/>
      <c r="B19" s="34"/>
      <c r="C19" s="34" t="s">
        <v>18</v>
      </c>
      <c r="D19" s="34"/>
      <c r="E19" s="34"/>
      <c r="F19" s="34"/>
      <c r="G19" s="35"/>
    </row>
    <row r="20" spans="1:7" ht="39.950000000000003" customHeight="1">
      <c r="A20" s="38"/>
      <c r="B20" s="34"/>
      <c r="C20" s="34"/>
      <c r="D20" s="34" t="s">
        <v>4</v>
      </c>
      <c r="E20" s="154" t="str">
        <f>データ反映シート!B8</f>
        <v/>
      </c>
      <c r="F20" s="154"/>
      <c r="G20" s="155"/>
    </row>
    <row r="21" spans="1:7" ht="39.950000000000003" customHeight="1">
      <c r="A21" s="38"/>
      <c r="B21" s="34"/>
      <c r="C21" s="34"/>
      <c r="D21" s="34"/>
      <c r="E21" s="142" t="str">
        <f>データ反映シート!D8</f>
        <v/>
      </c>
      <c r="F21" s="142"/>
      <c r="G21" s="143"/>
    </row>
    <row r="22" spans="1:7" ht="14.25">
      <c r="A22" s="38"/>
      <c r="B22" s="34"/>
      <c r="C22" s="34"/>
      <c r="D22" s="34"/>
      <c r="E22" s="39"/>
      <c r="F22" s="39"/>
      <c r="G22" s="40"/>
    </row>
    <row r="23" spans="1:7" ht="15" thickBot="1">
      <c r="A23" s="41"/>
      <c r="B23" s="42"/>
      <c r="C23" s="42"/>
      <c r="D23" s="42"/>
      <c r="E23" s="42"/>
      <c r="F23" s="42"/>
      <c r="G23" s="43"/>
    </row>
    <row r="24" spans="1:7" ht="45" customHeight="1">
      <c r="A24" s="144" t="s">
        <v>19</v>
      </c>
      <c r="B24" s="145"/>
      <c r="C24" s="146" t="s">
        <v>294</v>
      </c>
      <c r="D24" s="146"/>
      <c r="E24" s="146"/>
      <c r="F24" s="146"/>
      <c r="G24" s="147"/>
    </row>
    <row r="25" spans="1:7" ht="45" customHeight="1">
      <c r="A25" s="148" t="s">
        <v>20</v>
      </c>
      <c r="B25" s="149"/>
      <c r="C25" s="150" t="s">
        <v>295</v>
      </c>
      <c r="D25" s="150"/>
      <c r="E25" s="150"/>
      <c r="F25" s="150"/>
      <c r="G25" s="151"/>
    </row>
    <row r="26" spans="1:7" ht="45" customHeight="1">
      <c r="A26" s="148" t="s">
        <v>21</v>
      </c>
      <c r="B26" s="149"/>
      <c r="C26" s="152">
        <f>データ反映シート!E8</f>
        <v>0</v>
      </c>
      <c r="D26" s="153"/>
      <c r="E26" s="153"/>
      <c r="F26" s="153"/>
      <c r="G26" s="44" t="s">
        <v>22</v>
      </c>
    </row>
    <row r="27" spans="1:7" ht="45" customHeight="1" thickBot="1">
      <c r="A27" s="138" t="s">
        <v>23</v>
      </c>
      <c r="B27" s="139"/>
      <c r="C27" s="140"/>
      <c r="D27" s="140"/>
      <c r="E27" s="140"/>
      <c r="F27" s="140"/>
      <c r="G27" s="141"/>
    </row>
  </sheetData>
  <mergeCells count="16">
    <mergeCell ref="A2:G5"/>
    <mergeCell ref="A27:B27"/>
    <mergeCell ref="C27:G27"/>
    <mergeCell ref="E21:G21"/>
    <mergeCell ref="A24:B24"/>
    <mergeCell ref="C24:G24"/>
    <mergeCell ref="A25:B25"/>
    <mergeCell ref="C25:G25"/>
    <mergeCell ref="A26:B26"/>
    <mergeCell ref="C26:F26"/>
    <mergeCell ref="E20:G20"/>
    <mergeCell ref="A9:G9"/>
    <mergeCell ref="F12:G12"/>
    <mergeCell ref="A14:B14"/>
    <mergeCell ref="E16:G16"/>
    <mergeCell ref="E17:G17"/>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11F66-B8AD-47A7-829C-08B9712B9A88}">
  <sheetPr codeName="Sheet6">
    <tabColor rgb="FFFFFF00"/>
  </sheetPr>
  <dimension ref="A1:G38"/>
  <sheetViews>
    <sheetView zoomScaleNormal="100" workbookViewId="0">
      <selection activeCell="A9" sqref="A9:G9"/>
    </sheetView>
  </sheetViews>
  <sheetFormatPr defaultRowHeight="13.5"/>
  <cols>
    <col min="4" max="4" width="4.69921875" customWidth="1"/>
    <col min="7" max="7" width="12.69921875" customWidth="1"/>
  </cols>
  <sheetData>
    <row r="1" spans="1:7" ht="14.25" thickBot="1"/>
    <row r="2" spans="1:7">
      <c r="A2" s="129" t="s">
        <v>60</v>
      </c>
      <c r="B2" s="130"/>
      <c r="C2" s="130"/>
      <c r="D2" s="130"/>
      <c r="E2" s="130"/>
      <c r="F2" s="130"/>
      <c r="G2" s="131"/>
    </row>
    <row r="3" spans="1:7">
      <c r="A3" s="132"/>
      <c r="B3" s="133"/>
      <c r="C3" s="133"/>
      <c r="D3" s="133"/>
      <c r="E3" s="133"/>
      <c r="F3" s="133"/>
      <c r="G3" s="134"/>
    </row>
    <row r="4" spans="1:7">
      <c r="A4" s="132"/>
      <c r="B4" s="133"/>
      <c r="C4" s="133"/>
      <c r="D4" s="133"/>
      <c r="E4" s="133"/>
      <c r="F4" s="133"/>
      <c r="G4" s="134"/>
    </row>
    <row r="5" spans="1:7" ht="14.25" thickBot="1">
      <c r="A5" s="135"/>
      <c r="B5" s="136"/>
      <c r="C5" s="136"/>
      <c r="D5" s="136"/>
      <c r="E5" s="136"/>
      <c r="F5" s="136"/>
      <c r="G5" s="137"/>
    </row>
    <row r="7" spans="1:7" ht="14.25">
      <c r="A7" s="12"/>
      <c r="B7" s="12"/>
      <c r="C7" s="12"/>
      <c r="D7" s="12"/>
      <c r="E7" s="12"/>
      <c r="F7" s="12"/>
      <c r="G7" s="25" t="s">
        <v>24</v>
      </c>
    </row>
    <row r="8" spans="1:7">
      <c r="A8" s="12"/>
      <c r="B8" s="12"/>
      <c r="C8" s="12"/>
      <c r="D8" s="12"/>
      <c r="E8" s="12"/>
      <c r="F8" s="12"/>
      <c r="G8" s="12"/>
    </row>
    <row r="9" spans="1:7" ht="17.25">
      <c r="A9" s="156" t="s">
        <v>279</v>
      </c>
      <c r="B9" s="156"/>
      <c r="C9" s="156"/>
      <c r="D9" s="156"/>
      <c r="E9" s="156"/>
      <c r="F9" s="156"/>
      <c r="G9" s="156"/>
    </row>
    <row r="10" spans="1:7" ht="18" thickBot="1">
      <c r="A10" s="26"/>
      <c r="B10" s="26"/>
      <c r="C10" s="26"/>
      <c r="D10" s="26"/>
      <c r="E10" s="26"/>
      <c r="F10" s="26"/>
      <c r="G10" s="26"/>
    </row>
    <row r="11" spans="1:7">
      <c r="A11" s="27"/>
      <c r="B11" s="28"/>
      <c r="C11" s="28"/>
      <c r="D11" s="28"/>
      <c r="E11" s="28"/>
      <c r="F11" s="28"/>
      <c r="G11" s="29"/>
    </row>
    <row r="12" spans="1:7">
      <c r="A12" s="30"/>
      <c r="B12" s="31"/>
      <c r="C12" s="31"/>
      <c r="D12" s="31"/>
      <c r="E12" s="31" t="s">
        <v>25</v>
      </c>
      <c r="F12" s="157" t="str">
        <f>データ反映シート!$A$8</f>
        <v>令和７年（2025年）３月　日</v>
      </c>
      <c r="G12" s="158"/>
    </row>
    <row r="13" spans="1:7">
      <c r="A13" s="30"/>
      <c r="B13" s="31"/>
      <c r="C13" s="31"/>
      <c r="D13" s="31"/>
      <c r="E13" s="31"/>
      <c r="F13" s="32"/>
      <c r="G13" s="33"/>
    </row>
    <row r="14" spans="1:7" ht="14.25">
      <c r="A14" s="159" t="s">
        <v>17</v>
      </c>
      <c r="B14" s="160"/>
      <c r="C14" s="34"/>
      <c r="D14" s="34"/>
      <c r="E14" s="34"/>
      <c r="F14" s="34"/>
      <c r="G14" s="35"/>
    </row>
    <row r="15" spans="1:7" ht="14.25">
      <c r="A15" s="36"/>
      <c r="B15" s="37"/>
      <c r="C15" s="34"/>
      <c r="D15" s="34"/>
      <c r="E15" s="34"/>
      <c r="F15" s="34"/>
      <c r="G15" s="35"/>
    </row>
    <row r="16" spans="1:7" ht="14.25">
      <c r="A16" s="38"/>
      <c r="B16" s="34"/>
      <c r="C16" s="34"/>
      <c r="D16" s="34"/>
      <c r="E16" s="142" t="str">
        <f>IF(入力フォーム①!$B16="","",入力フォーム①!$B16)</f>
        <v/>
      </c>
      <c r="F16" s="142"/>
      <c r="G16" s="143"/>
    </row>
    <row r="17" spans="1:7" ht="39.950000000000003" customHeight="1">
      <c r="A17" s="38"/>
      <c r="B17" s="34"/>
      <c r="C17" s="34"/>
      <c r="D17" s="34" t="s">
        <v>2</v>
      </c>
      <c r="E17" s="154" t="str">
        <f>データ反映シート!$C$8</f>
        <v/>
      </c>
      <c r="F17" s="154"/>
      <c r="G17" s="155"/>
    </row>
    <row r="18" spans="1:7" ht="14.25">
      <c r="A18" s="38"/>
      <c r="B18" s="34"/>
      <c r="C18" s="34"/>
      <c r="D18" s="34"/>
      <c r="E18" s="39"/>
      <c r="F18" s="39"/>
      <c r="G18" s="40"/>
    </row>
    <row r="19" spans="1:7" ht="14.25">
      <c r="A19" s="38"/>
      <c r="B19" s="34"/>
      <c r="C19" s="34" t="s">
        <v>18</v>
      </c>
      <c r="D19" s="34"/>
      <c r="E19" s="34"/>
      <c r="F19" s="34"/>
      <c r="G19" s="35"/>
    </row>
    <row r="20" spans="1:7" ht="39.950000000000003" customHeight="1">
      <c r="A20" s="38"/>
      <c r="B20" s="34"/>
      <c r="C20" s="34"/>
      <c r="D20" s="34" t="s">
        <v>4</v>
      </c>
      <c r="E20" s="154" t="str">
        <f>データ反映シート!$B$8</f>
        <v/>
      </c>
      <c r="F20" s="154"/>
      <c r="G20" s="155"/>
    </row>
    <row r="21" spans="1:7" ht="39.950000000000003" customHeight="1">
      <c r="A21" s="38"/>
      <c r="B21" s="34"/>
      <c r="C21" s="34"/>
      <c r="D21" s="34"/>
      <c r="E21" s="142" t="str">
        <f>データ反映シート!$D$8</f>
        <v/>
      </c>
      <c r="F21" s="142"/>
      <c r="G21" s="143"/>
    </row>
    <row r="22" spans="1:7" ht="14.25">
      <c r="A22" s="38"/>
      <c r="B22" s="34"/>
      <c r="C22" s="34"/>
      <c r="D22" s="34"/>
      <c r="E22" s="39"/>
      <c r="F22" s="39"/>
      <c r="G22" s="40"/>
    </row>
    <row r="23" spans="1:7" ht="15" thickBot="1">
      <c r="A23" s="41"/>
      <c r="B23" s="42"/>
      <c r="C23" s="42"/>
      <c r="D23" s="42"/>
      <c r="E23" s="42"/>
      <c r="F23" s="42"/>
      <c r="G23" s="43"/>
    </row>
    <row r="24" spans="1:7" ht="39.950000000000003" customHeight="1">
      <c r="A24" s="171" t="s">
        <v>20</v>
      </c>
      <c r="B24" s="172"/>
      <c r="C24" s="173" t="s">
        <v>285</v>
      </c>
      <c r="D24" s="173"/>
      <c r="E24" s="173"/>
      <c r="F24" s="173"/>
      <c r="G24" s="174"/>
    </row>
    <row r="25" spans="1:7" ht="39.950000000000003" customHeight="1">
      <c r="A25" s="148" t="s">
        <v>26</v>
      </c>
      <c r="B25" s="149"/>
      <c r="C25" s="152">
        <f>データ反映シート!E8</f>
        <v>0</v>
      </c>
      <c r="D25" s="153"/>
      <c r="E25" s="153"/>
      <c r="F25" s="153"/>
      <c r="G25" s="44" t="s">
        <v>22</v>
      </c>
    </row>
    <row r="26" spans="1:7" ht="39.950000000000003" customHeight="1">
      <c r="A26" s="163" t="s">
        <v>27</v>
      </c>
      <c r="B26" s="164"/>
      <c r="C26" s="169">
        <f>データ反映シート!E8</f>
        <v>0</v>
      </c>
      <c r="D26" s="170"/>
      <c r="E26" s="170"/>
      <c r="F26" s="170"/>
      <c r="G26" s="45" t="s">
        <v>22</v>
      </c>
    </row>
    <row r="27" spans="1:7" ht="39.950000000000003" customHeight="1">
      <c r="A27" s="163" t="s">
        <v>28</v>
      </c>
      <c r="B27" s="164"/>
      <c r="C27" s="165" t="s">
        <v>284</v>
      </c>
      <c r="D27" s="165"/>
      <c r="E27" s="165"/>
      <c r="F27" s="165"/>
      <c r="G27" s="166"/>
    </row>
    <row r="28" spans="1:7" ht="39.950000000000003" customHeight="1">
      <c r="A28" s="163" t="s">
        <v>29</v>
      </c>
      <c r="B28" s="164"/>
      <c r="C28" s="165"/>
      <c r="D28" s="165"/>
      <c r="E28" s="165"/>
      <c r="F28" s="165"/>
      <c r="G28" s="166"/>
    </row>
    <row r="29" spans="1:7" ht="39.950000000000003" customHeight="1" thickBot="1">
      <c r="A29" s="138" t="s">
        <v>30</v>
      </c>
      <c r="B29" s="139"/>
      <c r="C29" s="167"/>
      <c r="D29" s="167"/>
      <c r="E29" s="167"/>
      <c r="F29" s="167"/>
      <c r="G29" s="168"/>
    </row>
    <row r="30" spans="1:7">
      <c r="A30" s="161" t="s">
        <v>31</v>
      </c>
      <c r="B30" s="162"/>
      <c r="C30" s="28"/>
      <c r="D30" s="28"/>
      <c r="E30" s="28"/>
      <c r="F30" s="28"/>
      <c r="G30" s="29"/>
    </row>
    <row r="31" spans="1:7">
      <c r="A31" s="30"/>
      <c r="B31" s="31"/>
      <c r="C31" s="31"/>
      <c r="D31" s="31"/>
      <c r="E31" s="31"/>
      <c r="F31" s="31"/>
      <c r="G31" s="46"/>
    </row>
    <row r="32" spans="1:7">
      <c r="A32" s="30"/>
      <c r="B32" s="31"/>
      <c r="C32" s="31"/>
      <c r="D32" s="31"/>
      <c r="E32" s="31"/>
      <c r="F32" s="31"/>
      <c r="G32" s="46"/>
    </row>
    <row r="33" spans="1:7">
      <c r="A33" s="30"/>
      <c r="B33" s="31"/>
      <c r="C33" s="31"/>
      <c r="D33" s="31"/>
      <c r="E33" s="31"/>
      <c r="F33" s="31"/>
      <c r="G33" s="46"/>
    </row>
    <row r="34" spans="1:7">
      <c r="A34" s="30"/>
      <c r="B34" s="31"/>
      <c r="C34" s="31"/>
      <c r="D34" s="31"/>
      <c r="E34" s="31"/>
      <c r="F34" s="31"/>
      <c r="G34" s="46"/>
    </row>
    <row r="35" spans="1:7">
      <c r="A35" s="30"/>
      <c r="B35" s="31"/>
      <c r="C35" s="31"/>
      <c r="D35" s="31"/>
      <c r="E35" s="31"/>
      <c r="F35" s="31"/>
      <c r="G35" s="46"/>
    </row>
    <row r="36" spans="1:7">
      <c r="A36" s="30"/>
      <c r="B36" s="31"/>
      <c r="C36" s="31"/>
      <c r="D36" s="31"/>
      <c r="E36" s="31"/>
      <c r="F36" s="31"/>
      <c r="G36" s="46"/>
    </row>
    <row r="37" spans="1:7">
      <c r="A37" s="30"/>
      <c r="B37" s="31"/>
      <c r="C37" s="31"/>
      <c r="D37" s="31"/>
      <c r="E37" s="31"/>
      <c r="F37" s="31"/>
      <c r="G37" s="46"/>
    </row>
    <row r="38" spans="1:7" ht="14.25" thickBot="1">
      <c r="A38" s="47"/>
      <c r="B38" s="48"/>
      <c r="C38" s="48"/>
      <c r="D38" s="48"/>
      <c r="E38" s="48"/>
      <c r="F38" s="48"/>
      <c r="G38" s="49"/>
    </row>
  </sheetData>
  <mergeCells count="21">
    <mergeCell ref="E21:G21"/>
    <mergeCell ref="A24:B24"/>
    <mergeCell ref="C24:G24"/>
    <mergeCell ref="A25:B25"/>
    <mergeCell ref="C25:F25"/>
    <mergeCell ref="A2:G5"/>
    <mergeCell ref="A30:B30"/>
    <mergeCell ref="A27:B27"/>
    <mergeCell ref="C27:G27"/>
    <mergeCell ref="A28:B28"/>
    <mergeCell ref="C28:G28"/>
    <mergeCell ref="A29:B29"/>
    <mergeCell ref="C29:G29"/>
    <mergeCell ref="A26:B26"/>
    <mergeCell ref="C26:F26"/>
    <mergeCell ref="A9:G9"/>
    <mergeCell ref="F12:G12"/>
    <mergeCell ref="A14:B14"/>
    <mergeCell ref="E16:G16"/>
    <mergeCell ref="E17:G17"/>
    <mergeCell ref="E20:G20"/>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034AD-32BE-4BE2-BB3B-80229E66EF86}">
  <sheetPr codeName="Sheet5"/>
  <dimension ref="A1:H43"/>
  <sheetViews>
    <sheetView view="pageBreakPreview" zoomScale="160" zoomScaleNormal="100" zoomScaleSheetLayoutView="160" workbookViewId="0">
      <selection activeCell="F16" sqref="F16"/>
    </sheetView>
  </sheetViews>
  <sheetFormatPr defaultRowHeight="13.5"/>
  <sheetData>
    <row r="1" spans="1:8" ht="14.25" thickBot="1"/>
    <row r="2" spans="1:8">
      <c r="A2" s="129" t="s">
        <v>60</v>
      </c>
      <c r="B2" s="130"/>
      <c r="C2" s="130"/>
      <c r="D2" s="130"/>
      <c r="E2" s="130"/>
      <c r="F2" s="130"/>
      <c r="G2" s="131"/>
    </row>
    <row r="3" spans="1:8">
      <c r="A3" s="132"/>
      <c r="B3" s="133"/>
      <c r="C3" s="133"/>
      <c r="D3" s="133"/>
      <c r="E3" s="133"/>
      <c r="F3" s="133"/>
      <c r="G3" s="134"/>
    </row>
    <row r="4" spans="1:8">
      <c r="A4" s="132"/>
      <c r="B4" s="133"/>
      <c r="C4" s="133"/>
      <c r="D4" s="133"/>
      <c r="E4" s="133"/>
      <c r="F4" s="133"/>
      <c r="G4" s="134"/>
    </row>
    <row r="5" spans="1:8" ht="14.25" thickBot="1">
      <c r="A5" s="135"/>
      <c r="B5" s="136"/>
      <c r="C5" s="136"/>
      <c r="D5" s="136"/>
      <c r="E5" s="136"/>
      <c r="F5" s="136"/>
      <c r="G5" s="137"/>
    </row>
    <row r="7" spans="1:8" ht="14.25">
      <c r="G7" s="1"/>
    </row>
    <row r="8" spans="1:8">
      <c r="A8" s="50"/>
      <c r="B8" s="50"/>
      <c r="C8" s="50"/>
      <c r="D8" s="50"/>
      <c r="E8" s="50"/>
      <c r="F8" s="50"/>
      <c r="G8" s="50"/>
      <c r="H8" s="50"/>
    </row>
    <row r="9" spans="1:8" ht="21">
      <c r="A9" s="194" t="s">
        <v>32</v>
      </c>
      <c r="B9" s="194"/>
      <c r="C9" s="194"/>
      <c r="D9" s="194"/>
      <c r="E9" s="194"/>
      <c r="F9" s="194"/>
      <c r="G9" s="194"/>
      <c r="H9" s="194"/>
    </row>
    <row r="10" spans="1:8" ht="17.25">
      <c r="A10" s="51"/>
      <c r="B10" s="51"/>
      <c r="C10" s="51"/>
      <c r="D10" s="51"/>
      <c r="E10" s="51"/>
      <c r="F10" s="51"/>
      <c r="G10" s="51"/>
      <c r="H10" s="50"/>
    </row>
    <row r="11" spans="1:8">
      <c r="A11" s="50"/>
      <c r="B11" s="50"/>
      <c r="C11" s="52"/>
      <c r="D11" s="52"/>
      <c r="E11" s="52"/>
      <c r="F11" s="52"/>
      <c r="G11" s="52"/>
      <c r="H11" s="50"/>
    </row>
    <row r="12" spans="1:8" ht="14.25">
      <c r="A12" s="190" t="s">
        <v>33</v>
      </c>
      <c r="B12" s="190"/>
      <c r="C12" s="190"/>
      <c r="D12" s="52"/>
      <c r="E12" s="52" t="s">
        <v>25</v>
      </c>
      <c r="F12" s="50"/>
      <c r="G12" s="50"/>
      <c r="H12" s="50"/>
    </row>
    <row r="13" spans="1:8">
      <c r="A13" s="52"/>
      <c r="B13" s="52"/>
      <c r="C13" s="52"/>
      <c r="D13" s="52"/>
      <c r="E13" s="52"/>
      <c r="F13" s="53"/>
      <c r="G13" s="54"/>
      <c r="H13" s="50"/>
    </row>
    <row r="14" spans="1:8" ht="14.25">
      <c r="A14" s="50"/>
      <c r="B14" s="50"/>
      <c r="C14" s="55"/>
      <c r="D14" s="55"/>
      <c r="E14" s="55"/>
      <c r="F14" s="55"/>
      <c r="G14" s="55"/>
      <c r="H14" s="50"/>
    </row>
    <row r="15" spans="1:8" ht="14.25">
      <c r="A15" s="56"/>
      <c r="B15" s="56"/>
      <c r="C15" s="55"/>
      <c r="D15" s="55"/>
      <c r="E15" s="55"/>
      <c r="F15" s="196" t="s">
        <v>302</v>
      </c>
      <c r="G15" s="196"/>
      <c r="H15" s="196"/>
    </row>
    <row r="16" spans="1:8" ht="14.25">
      <c r="A16" s="56"/>
      <c r="B16" s="56"/>
      <c r="C16" s="55"/>
      <c r="D16" s="55"/>
      <c r="E16" s="55"/>
      <c r="F16" s="53"/>
      <c r="G16" s="54"/>
      <c r="H16" s="50"/>
    </row>
    <row r="17" spans="1:8" ht="14.25">
      <c r="A17" s="56"/>
      <c r="B17" s="56"/>
      <c r="C17" s="55"/>
      <c r="D17" s="55"/>
      <c r="E17" s="55"/>
      <c r="F17" s="53"/>
      <c r="G17" s="54"/>
      <c r="H17" s="50"/>
    </row>
    <row r="18" spans="1:8" ht="39.950000000000003" customHeight="1">
      <c r="A18" s="56"/>
      <c r="B18" s="56"/>
      <c r="C18" s="55"/>
      <c r="D18" s="55" t="s">
        <v>34</v>
      </c>
      <c r="E18" s="193" t="str">
        <f>データ反映シート!$B$8</f>
        <v/>
      </c>
      <c r="F18" s="193"/>
      <c r="G18" s="193"/>
      <c r="H18" s="50"/>
    </row>
    <row r="19" spans="1:8" ht="14.25">
      <c r="A19" s="56"/>
      <c r="B19" s="56"/>
      <c r="C19" s="55"/>
      <c r="D19" s="55"/>
      <c r="E19" s="57"/>
      <c r="F19" s="57"/>
      <c r="G19" s="57"/>
      <c r="H19" s="50"/>
    </row>
    <row r="20" spans="1:8" ht="14.25" customHeight="1">
      <c r="A20" s="55"/>
      <c r="B20" s="55"/>
      <c r="C20" s="55"/>
      <c r="D20" s="55"/>
      <c r="E20" s="195" t="str">
        <f>"〒"&amp;IF(入力フォーム①!$B16="","",入力フォーム①!$B16)</f>
        <v>〒</v>
      </c>
      <c r="F20" s="195"/>
      <c r="G20" s="195"/>
      <c r="H20" s="50"/>
    </row>
    <row r="21" spans="1:8" ht="39.950000000000003" customHeight="1">
      <c r="A21" s="55"/>
      <c r="B21" s="55"/>
      <c r="C21" s="55"/>
      <c r="D21" s="55" t="s">
        <v>2</v>
      </c>
      <c r="E21" s="193" t="str">
        <f>データ反映シート!$C$8</f>
        <v/>
      </c>
      <c r="F21" s="193"/>
      <c r="G21" s="193"/>
      <c r="H21" s="50"/>
    </row>
    <row r="22" spans="1:8" ht="14.25">
      <c r="A22" s="55"/>
      <c r="B22" s="55"/>
      <c r="C22" s="55"/>
      <c r="D22" s="55"/>
      <c r="E22" s="58"/>
      <c r="F22" s="58"/>
      <c r="G22" s="58"/>
      <c r="H22" s="50"/>
    </row>
    <row r="23" spans="1:8" ht="14.25">
      <c r="A23" s="55"/>
      <c r="B23" s="55"/>
      <c r="C23" s="55"/>
      <c r="D23" s="55"/>
      <c r="E23" s="55"/>
      <c r="F23" s="55"/>
      <c r="G23" s="55"/>
      <c r="H23" s="50"/>
    </row>
    <row r="24" spans="1:8" ht="39.950000000000003" customHeight="1">
      <c r="A24" s="55"/>
      <c r="B24" s="55"/>
      <c r="C24" s="55"/>
      <c r="D24" s="55" t="s">
        <v>35</v>
      </c>
      <c r="E24" s="190" t="str">
        <f>データ反映シート!$D$8</f>
        <v/>
      </c>
      <c r="F24" s="190"/>
      <c r="G24" s="190"/>
      <c r="H24" s="59"/>
    </row>
    <row r="25" spans="1:8" ht="14.25">
      <c r="A25" s="55"/>
      <c r="B25" s="55"/>
      <c r="C25" s="55"/>
      <c r="D25" s="55"/>
      <c r="E25" s="58"/>
      <c r="F25" s="58"/>
      <c r="G25" s="58"/>
      <c r="H25" s="50"/>
    </row>
    <row r="26" spans="1:8" ht="14.25">
      <c r="A26" s="55"/>
      <c r="B26" s="55"/>
      <c r="C26" s="55"/>
      <c r="D26" s="55"/>
      <c r="E26" s="55"/>
      <c r="F26" s="55"/>
      <c r="G26" s="55"/>
      <c r="H26" s="50"/>
    </row>
    <row r="27" spans="1:8" ht="25.5">
      <c r="A27" s="50"/>
      <c r="B27" s="60" t="s">
        <v>36</v>
      </c>
      <c r="C27" s="191">
        <f>データ反映シート!E8</f>
        <v>0</v>
      </c>
      <c r="D27" s="191"/>
      <c r="E27" s="191"/>
      <c r="F27" s="191"/>
      <c r="G27" s="60" t="s">
        <v>22</v>
      </c>
      <c r="H27" s="50"/>
    </row>
    <row r="28" spans="1:8">
      <c r="A28" s="50"/>
      <c r="B28" s="50"/>
      <c r="C28" s="50"/>
      <c r="D28" s="50"/>
      <c r="E28" s="50"/>
      <c r="F28" s="50"/>
      <c r="G28" s="50"/>
      <c r="H28" s="50"/>
    </row>
    <row r="29" spans="1:8">
      <c r="A29" s="50"/>
      <c r="B29" s="50"/>
      <c r="C29" s="50"/>
      <c r="D29" s="50"/>
      <c r="E29" s="50"/>
      <c r="F29" s="50"/>
      <c r="G29" s="50"/>
      <c r="H29" s="50"/>
    </row>
    <row r="30" spans="1:8">
      <c r="A30" s="50"/>
      <c r="B30" s="50"/>
      <c r="C30" s="50"/>
      <c r="D30" s="50"/>
      <c r="E30" s="50"/>
      <c r="F30" s="50"/>
      <c r="G30" s="50"/>
      <c r="H30" s="50"/>
    </row>
    <row r="31" spans="1:8">
      <c r="A31" s="192" t="s">
        <v>293</v>
      </c>
      <c r="B31" s="192"/>
      <c r="C31" s="192"/>
      <c r="D31" s="192"/>
      <c r="E31" s="192"/>
      <c r="F31" s="192"/>
      <c r="G31" s="192"/>
      <c r="H31" s="192"/>
    </row>
    <row r="32" spans="1:8">
      <c r="A32" s="50"/>
      <c r="B32" s="50"/>
      <c r="C32" s="50"/>
      <c r="D32" s="50"/>
      <c r="E32" s="50"/>
      <c r="F32" s="50"/>
      <c r="G32" s="50"/>
      <c r="H32" s="50"/>
    </row>
    <row r="33" spans="1:8" s="8" customFormat="1" ht="21.75" customHeight="1">
      <c r="A33" s="182" t="s">
        <v>184</v>
      </c>
      <c r="B33" s="183"/>
      <c r="C33" s="183" t="str">
        <f>入力フォーム①!B43</f>
        <v>○○銀行</v>
      </c>
      <c r="D33" s="183"/>
      <c r="E33" s="61" t="s">
        <v>190</v>
      </c>
      <c r="F33" s="183" t="str">
        <f>入力フォーム①!B46</f>
        <v>○○支店</v>
      </c>
      <c r="G33" s="183"/>
      <c r="H33" s="187"/>
    </row>
    <row r="34" spans="1:8" s="8" customFormat="1" ht="22.5" customHeight="1">
      <c r="A34" s="180" t="s">
        <v>185</v>
      </c>
      <c r="B34" s="181"/>
      <c r="C34" s="184">
        <f>入力フォーム①!B44</f>
        <v>0</v>
      </c>
      <c r="D34" s="184"/>
      <c r="E34" s="62" t="s">
        <v>186</v>
      </c>
      <c r="F34" s="185">
        <f>入力フォーム①!B47</f>
        <v>0</v>
      </c>
      <c r="G34" s="185"/>
      <c r="H34" s="186"/>
    </row>
    <row r="35" spans="1:8" s="8" customFormat="1" ht="27" customHeight="1">
      <c r="A35" s="180" t="s">
        <v>187</v>
      </c>
      <c r="B35" s="181"/>
      <c r="C35" s="181" t="str">
        <f>入力フォーム①!B53</f>
        <v>普通</v>
      </c>
      <c r="D35" s="181"/>
      <c r="E35" s="62" t="s">
        <v>188</v>
      </c>
      <c r="F35" s="178">
        <f>入力フォーム①!B59</f>
        <v>0</v>
      </c>
      <c r="G35" s="178"/>
      <c r="H35" s="179"/>
    </row>
    <row r="36" spans="1:8" s="8" customFormat="1" ht="27" customHeight="1">
      <c r="A36" s="175" t="s">
        <v>189</v>
      </c>
      <c r="B36" s="176"/>
      <c r="C36" s="176" t="str">
        <f>入力フォーム①!B61</f>
        <v>ﾊﾝｶｸｶﾀｶﾅ</v>
      </c>
      <c r="D36" s="176"/>
      <c r="E36" s="176"/>
      <c r="F36" s="176"/>
      <c r="G36" s="176"/>
      <c r="H36" s="177"/>
    </row>
    <row r="37" spans="1:8" s="8" customFormat="1" ht="27" customHeight="1">
      <c r="A37" s="63"/>
      <c r="B37" s="63"/>
      <c r="C37" s="63"/>
      <c r="D37" s="63"/>
      <c r="E37" s="63"/>
      <c r="F37" s="63"/>
      <c r="G37" s="63"/>
      <c r="H37" s="63"/>
    </row>
    <row r="38" spans="1:8">
      <c r="A38" s="50"/>
      <c r="B38" s="50"/>
      <c r="C38" s="50"/>
      <c r="D38" s="50"/>
      <c r="E38" s="50"/>
      <c r="F38" s="50"/>
      <c r="G38" s="50"/>
      <c r="H38" s="50"/>
    </row>
    <row r="39" spans="1:8" ht="30" customHeight="1">
      <c r="A39" s="188" t="s">
        <v>37</v>
      </c>
      <c r="B39" s="188"/>
      <c r="C39" s="50" t="s">
        <v>4</v>
      </c>
      <c r="D39" s="189" t="str">
        <f>IF(入力フォーム①!$B28="","",入力フォーム①!$B28)</f>
        <v/>
      </c>
      <c r="E39" s="189"/>
      <c r="F39" s="189"/>
      <c r="G39" s="189"/>
      <c r="H39" s="50"/>
    </row>
    <row r="40" spans="1:8" ht="30" customHeight="1">
      <c r="A40" s="50"/>
      <c r="B40" s="50"/>
      <c r="C40" s="50" t="s">
        <v>5</v>
      </c>
      <c r="D40" s="189" t="str">
        <f>IF(入力フォーム①!$B30="","",入力フォーム①!$B30)</f>
        <v/>
      </c>
      <c r="E40" s="189"/>
      <c r="F40" s="189"/>
      <c r="G40" s="189"/>
      <c r="H40" s="50"/>
    </row>
    <row r="41" spans="1:8">
      <c r="A41" s="50"/>
      <c r="B41" s="50"/>
      <c r="C41" s="50"/>
      <c r="D41" s="50"/>
      <c r="E41" s="50"/>
      <c r="F41" s="50"/>
      <c r="G41" s="50"/>
      <c r="H41" s="50"/>
    </row>
    <row r="42" spans="1:8" ht="30" customHeight="1">
      <c r="A42" s="188" t="s">
        <v>38</v>
      </c>
      <c r="B42" s="188"/>
      <c r="C42" s="50" t="s">
        <v>4</v>
      </c>
      <c r="D42" s="189" t="str">
        <f>IF(入力フォーム①!$B36="","",入力フォーム①!$B36)</f>
        <v/>
      </c>
      <c r="E42" s="189"/>
      <c r="F42" s="189"/>
      <c r="G42" s="189"/>
      <c r="H42" s="50"/>
    </row>
    <row r="43" spans="1:8" ht="30" customHeight="1">
      <c r="A43" s="50"/>
      <c r="B43" s="50"/>
      <c r="C43" s="50" t="s">
        <v>5</v>
      </c>
      <c r="D43" s="189" t="str">
        <f>IF(入力フォーム①!$B38="","",入力フォーム①!$B38)</f>
        <v/>
      </c>
      <c r="E43" s="189"/>
      <c r="F43" s="189"/>
      <c r="G43" s="189"/>
      <c r="H43" s="50"/>
    </row>
  </sheetData>
  <mergeCells count="27">
    <mergeCell ref="F15:H15"/>
    <mergeCell ref="A2:G5"/>
    <mergeCell ref="A42:B42"/>
    <mergeCell ref="D42:G42"/>
    <mergeCell ref="D43:G43"/>
    <mergeCell ref="E24:G24"/>
    <mergeCell ref="C27:F27"/>
    <mergeCell ref="A31:H31"/>
    <mergeCell ref="A39:B39"/>
    <mergeCell ref="D39:G39"/>
    <mergeCell ref="D40:G40"/>
    <mergeCell ref="E21:G21"/>
    <mergeCell ref="A9:H9"/>
    <mergeCell ref="A12:C12"/>
    <mergeCell ref="E18:G18"/>
    <mergeCell ref="E20:G20"/>
    <mergeCell ref="A33:B33"/>
    <mergeCell ref="C33:D33"/>
    <mergeCell ref="A34:B34"/>
    <mergeCell ref="C34:D34"/>
    <mergeCell ref="F34:H34"/>
    <mergeCell ref="F33:H33"/>
    <mergeCell ref="A36:B36"/>
    <mergeCell ref="C36:H36"/>
    <mergeCell ref="F35:H35"/>
    <mergeCell ref="A35:B35"/>
    <mergeCell ref="C35:D35"/>
  </mergeCells>
  <phoneticPr fontId="3"/>
  <dataValidations count="1">
    <dataValidation imeMode="halfKatakana" allowBlank="1" showInputMessage="1" showErrorMessage="1" sqref="C36:H37" xr:uid="{0BBBC3F1-F0C0-4FFA-9445-EC575EE4EC54}"/>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326FE-3CBA-40E7-926F-6804A079A7A6}">
  <sheetPr codeName="Sheet7">
    <tabColor rgb="FFFFFF00"/>
  </sheetPr>
  <dimension ref="A1:G8"/>
  <sheetViews>
    <sheetView workbookViewId="0">
      <selection activeCell="A12" sqref="A12:C12"/>
    </sheetView>
  </sheetViews>
  <sheetFormatPr defaultRowHeight="13.5"/>
  <cols>
    <col min="1" max="1" width="18" customWidth="1"/>
  </cols>
  <sheetData>
    <row r="1" spans="1:7" ht="14.25" thickBot="1"/>
    <row r="2" spans="1:7">
      <c r="A2" s="129" t="s">
        <v>60</v>
      </c>
      <c r="B2" s="130"/>
      <c r="C2" s="130"/>
      <c r="D2" s="130"/>
      <c r="E2" s="130"/>
      <c r="F2" s="130"/>
      <c r="G2" s="131"/>
    </row>
    <row r="3" spans="1:7">
      <c r="A3" s="132"/>
      <c r="B3" s="133"/>
      <c r="C3" s="133"/>
      <c r="D3" s="133"/>
      <c r="E3" s="133"/>
      <c r="F3" s="133"/>
      <c r="G3" s="134"/>
    </row>
    <row r="4" spans="1:7">
      <c r="A4" s="132"/>
      <c r="B4" s="133"/>
      <c r="C4" s="133"/>
      <c r="D4" s="133"/>
      <c r="E4" s="133"/>
      <c r="F4" s="133"/>
      <c r="G4" s="134"/>
    </row>
    <row r="5" spans="1:7" ht="14.25" thickBot="1">
      <c r="A5" s="135"/>
      <c r="B5" s="136"/>
      <c r="C5" s="136"/>
      <c r="D5" s="136"/>
      <c r="E5" s="136"/>
      <c r="F5" s="136"/>
      <c r="G5" s="137"/>
    </row>
    <row r="7" spans="1:7">
      <c r="A7" t="s">
        <v>57</v>
      </c>
      <c r="B7" t="s">
        <v>34</v>
      </c>
      <c r="C7" t="s">
        <v>2</v>
      </c>
      <c r="D7" t="s">
        <v>46</v>
      </c>
      <c r="E7" t="s">
        <v>53</v>
      </c>
    </row>
    <row r="8" spans="1:7">
      <c r="A8" t="str">
        <f>IF(入力フォーム①!$B7="","",入力フォーム①!$B7)</f>
        <v>令和７年（2025年）３月　日</v>
      </c>
      <c r="B8" t="str">
        <f>IF(入力フォーム①!$B11="","",入力フォーム①!$B11)</f>
        <v/>
      </c>
      <c r="C8" t="str">
        <f>IF(入力フォーム①!$B17="","",入力フォーム①!$B17)</f>
        <v/>
      </c>
      <c r="D8" t="str">
        <f>IF(入力フォーム①!$B22="","",入力フォーム①!$B22)</f>
        <v/>
      </c>
      <c r="E8">
        <f>補助金額計算シート!D8</f>
        <v>0</v>
      </c>
    </row>
  </sheetData>
  <mergeCells count="1">
    <mergeCell ref="A2:G5"/>
  </mergeCells>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70970-5A56-4318-B60E-7249FB12478B}">
  <sheetPr codeName="Sheet8">
    <tabColor rgb="FFFFFF00"/>
  </sheetPr>
  <dimension ref="A1:G8"/>
  <sheetViews>
    <sheetView workbookViewId="0">
      <selection activeCell="A12" sqref="A12:C12"/>
    </sheetView>
  </sheetViews>
  <sheetFormatPr defaultRowHeight="13.5"/>
  <sheetData>
    <row r="1" spans="1:7" ht="14.25" thickBot="1"/>
    <row r="2" spans="1:7">
      <c r="A2" s="129" t="s">
        <v>60</v>
      </c>
      <c r="B2" s="130"/>
      <c r="C2" s="130"/>
      <c r="D2" s="130"/>
      <c r="E2" s="130"/>
      <c r="F2" s="130"/>
      <c r="G2" s="131"/>
    </row>
    <row r="3" spans="1:7">
      <c r="A3" s="132"/>
      <c r="B3" s="133"/>
      <c r="C3" s="133"/>
      <c r="D3" s="133"/>
      <c r="E3" s="133"/>
      <c r="F3" s="133"/>
      <c r="G3" s="134"/>
    </row>
    <row r="4" spans="1:7">
      <c r="A4" s="132"/>
      <c r="B4" s="133"/>
      <c r="C4" s="133"/>
      <c r="D4" s="133"/>
      <c r="E4" s="133"/>
      <c r="F4" s="133"/>
      <c r="G4" s="134"/>
    </row>
    <row r="5" spans="1:7" ht="14.25" thickBot="1">
      <c r="A5" s="135"/>
      <c r="B5" s="136"/>
      <c r="C5" s="136"/>
      <c r="D5" s="136"/>
      <c r="E5" s="136"/>
      <c r="F5" s="136"/>
      <c r="G5" s="137"/>
    </row>
    <row r="7" spans="1:7">
      <c r="A7" t="s">
        <v>7</v>
      </c>
      <c r="B7" t="s">
        <v>8</v>
      </c>
      <c r="C7" t="s">
        <v>47</v>
      </c>
      <c r="D7" t="s">
        <v>48</v>
      </c>
      <c r="E7" t="s">
        <v>49</v>
      </c>
      <c r="F7" t="s">
        <v>50</v>
      </c>
    </row>
    <row r="8" spans="1:7">
      <c r="A8" t="str">
        <f>IF(入力フォーム①!$B43="","",入力フォーム①!$B43)</f>
        <v>○○銀行</v>
      </c>
      <c r="B8" t="str">
        <f>IF(入力フォーム①!$B46="","",入力フォーム①!$B46)</f>
        <v>○○支店</v>
      </c>
      <c r="C8" t="str">
        <f>IF(入力フォーム①!$B53="","",入力フォーム①!$B53)</f>
        <v>普通</v>
      </c>
      <c r="D8" t="str">
        <f>IF(入力フォーム①!$B59="","",入力フォーム①!$B59)</f>
        <v/>
      </c>
      <c r="E8" t="str">
        <f>IF(入力フォーム①!$B61="","",入力フォーム①!$B61)</f>
        <v>ﾊﾝｶｸｶﾀｶﾅ</v>
      </c>
      <c r="F8">
        <f>補助金額計算シート!D8</f>
        <v>0</v>
      </c>
    </row>
  </sheetData>
  <mergeCells count="1">
    <mergeCell ref="A2:G5"/>
  </mergeCells>
  <phoneticPr fontId="3"/>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30E30-6852-434A-8CF3-4696FB74DE23}">
  <sheetPr>
    <tabColor rgb="FFFFFF00"/>
  </sheetPr>
  <dimension ref="A1:BY2"/>
  <sheetViews>
    <sheetView workbookViewId="0">
      <selection activeCell="A12" sqref="A12:C12"/>
    </sheetView>
  </sheetViews>
  <sheetFormatPr defaultRowHeight="18.75"/>
  <cols>
    <col min="1" max="8" width="8.796875" style="10"/>
    <col min="9" max="9" width="24.59765625" style="10" customWidth="1"/>
    <col min="10" max="10" width="17" style="10" customWidth="1"/>
    <col min="11" max="11" width="18.59765625" style="10" bestFit="1" customWidth="1"/>
    <col min="12" max="12" width="10.3984375" style="10" bestFit="1" customWidth="1"/>
    <col min="13" max="16384" width="8.796875" style="10"/>
  </cols>
  <sheetData>
    <row r="1" spans="1:77">
      <c r="A1" s="9" t="s">
        <v>194</v>
      </c>
      <c r="B1" s="9" t="s">
        <v>195</v>
      </c>
      <c r="C1" s="9" t="s">
        <v>196</v>
      </c>
      <c r="D1" s="9" t="s">
        <v>197</v>
      </c>
      <c r="E1" s="9" t="s">
        <v>198</v>
      </c>
      <c r="F1" s="9" t="s">
        <v>199</v>
      </c>
      <c r="G1" s="9" t="s">
        <v>200</v>
      </c>
      <c r="H1" s="9" t="s">
        <v>201</v>
      </c>
      <c r="I1" s="9" t="s">
        <v>202</v>
      </c>
      <c r="J1" s="9" t="s">
        <v>203</v>
      </c>
      <c r="K1" s="9" t="s">
        <v>204</v>
      </c>
      <c r="L1" s="9" t="s">
        <v>205</v>
      </c>
      <c r="M1" s="9" t="s">
        <v>206</v>
      </c>
      <c r="N1" s="9" t="s">
        <v>207</v>
      </c>
      <c r="O1" s="9" t="s">
        <v>208</v>
      </c>
      <c r="P1" s="9" t="s">
        <v>191</v>
      </c>
      <c r="Q1" s="9" t="s">
        <v>209</v>
      </c>
      <c r="R1" s="9" t="s">
        <v>210</v>
      </c>
      <c r="S1" s="9" t="s">
        <v>211</v>
      </c>
      <c r="T1" s="9" t="s">
        <v>212</v>
      </c>
      <c r="U1" s="9" t="s">
        <v>213</v>
      </c>
      <c r="V1" s="9" t="s">
        <v>214</v>
      </c>
      <c r="W1" s="9" t="s">
        <v>215</v>
      </c>
      <c r="X1" s="9" t="s">
        <v>216</v>
      </c>
      <c r="Y1" s="9" t="s">
        <v>217</v>
      </c>
      <c r="Z1" s="9" t="s">
        <v>218</v>
      </c>
      <c r="AA1" s="9" t="s">
        <v>219</v>
      </c>
      <c r="AB1" s="9" t="s">
        <v>220</v>
      </c>
      <c r="AC1" s="9" t="s">
        <v>221</v>
      </c>
      <c r="AD1" s="9" t="s">
        <v>222</v>
      </c>
      <c r="AE1" s="9" t="s">
        <v>223</v>
      </c>
      <c r="AF1" s="9" t="s">
        <v>224</v>
      </c>
      <c r="AG1" s="9" t="s">
        <v>225</v>
      </c>
      <c r="AH1" s="9" t="s">
        <v>226</v>
      </c>
      <c r="AI1" s="9" t="s">
        <v>227</v>
      </c>
      <c r="AJ1" s="9" t="s">
        <v>228</v>
      </c>
      <c r="AK1" s="9" t="s">
        <v>229</v>
      </c>
      <c r="AL1" s="9" t="s">
        <v>230</v>
      </c>
      <c r="AM1" s="9" t="s">
        <v>231</v>
      </c>
      <c r="AN1" s="9" t="s">
        <v>232</v>
      </c>
      <c r="AO1" s="9" t="s">
        <v>233</v>
      </c>
      <c r="AP1" s="9" t="s">
        <v>234</v>
      </c>
      <c r="AQ1" s="9" t="s">
        <v>235</v>
      </c>
      <c r="AR1" s="9" t="s">
        <v>236</v>
      </c>
      <c r="AS1" s="9" t="s">
        <v>237</v>
      </c>
      <c r="AT1" s="9" t="s">
        <v>238</v>
      </c>
      <c r="AU1" s="9" t="s">
        <v>239</v>
      </c>
      <c r="AV1" s="9" t="s">
        <v>240</v>
      </c>
      <c r="AW1" s="9" t="s">
        <v>241</v>
      </c>
      <c r="AX1" s="9" t="s">
        <v>242</v>
      </c>
      <c r="AY1" s="9" t="s">
        <v>243</v>
      </c>
      <c r="AZ1" s="9" t="s">
        <v>244</v>
      </c>
      <c r="BA1" s="9" t="s">
        <v>245</v>
      </c>
      <c r="BB1" s="9" t="s">
        <v>246</v>
      </c>
      <c r="BC1" s="9" t="s">
        <v>247</v>
      </c>
      <c r="BD1" s="9" t="s">
        <v>248</v>
      </c>
      <c r="BE1" s="9" t="s">
        <v>249</v>
      </c>
      <c r="BF1" s="9" t="s">
        <v>250</v>
      </c>
      <c r="BG1" s="9" t="s">
        <v>251</v>
      </c>
      <c r="BH1" s="9" t="s">
        <v>252</v>
      </c>
      <c r="BI1" s="9" t="s">
        <v>253</v>
      </c>
      <c r="BJ1" s="9" t="s">
        <v>254</v>
      </c>
      <c r="BK1" s="9" t="s">
        <v>255</v>
      </c>
      <c r="BL1" s="9" t="s">
        <v>256</v>
      </c>
      <c r="BM1" s="9" t="s">
        <v>257</v>
      </c>
      <c r="BN1" s="9" t="s">
        <v>258</v>
      </c>
      <c r="BO1" s="9" t="s">
        <v>259</v>
      </c>
      <c r="BP1" s="9" t="s">
        <v>260</v>
      </c>
      <c r="BQ1" s="9" t="s">
        <v>261</v>
      </c>
      <c r="BR1" s="9" t="s">
        <v>262</v>
      </c>
      <c r="BS1" s="9" t="s">
        <v>263</v>
      </c>
      <c r="BT1" s="9" t="s">
        <v>264</v>
      </c>
      <c r="BU1" s="9" t="s">
        <v>265</v>
      </c>
      <c r="BV1" s="9" t="s">
        <v>266</v>
      </c>
      <c r="BW1" s="9" t="s">
        <v>267</v>
      </c>
      <c r="BX1" s="9" t="s">
        <v>268</v>
      </c>
      <c r="BY1" s="9" t="s">
        <v>269</v>
      </c>
    </row>
    <row r="2" spans="1:77">
      <c r="B2" s="10">
        <f>補助金額計算シート!D8</f>
        <v>0</v>
      </c>
      <c r="C2" s="10">
        <v>0</v>
      </c>
      <c r="D2" s="11"/>
      <c r="E2" s="11" t="s">
        <v>270</v>
      </c>
      <c r="F2" s="11"/>
      <c r="G2" s="11" t="str">
        <f>ASC(LEFT(入力フォーム①!B16,3))</f>
        <v/>
      </c>
      <c r="H2" s="10" t="str">
        <f>ASC(RIGHT(入力フォーム①!B16,4))</f>
        <v/>
      </c>
      <c r="I2" s="10" t="str">
        <f>DBCS(LEFT(入力フォーム①!B17,MIN(IFERROR(FIND("　",入力フォーム①!B17),99)-1,IFERROR(FIND(" ",入力フォーム①!B17)-1,99),15)))</f>
        <v/>
      </c>
      <c r="J2" s="10" t="str">
        <f>DBCS(MID(入力フォーム①!B17,MIN(IFERROR(FIND("　",入力フォーム①!B17),99),IFERROR(FIND(" ",入力フォーム①!B17),99),15)+1,99))</f>
        <v/>
      </c>
      <c r="K2" s="10" t="str">
        <f>DBCS(LEFT(入力フォーム①!B11,20))</f>
        <v/>
      </c>
      <c r="L2" s="10" t="str">
        <f>DBCS(MID(入力フォーム①!B11,21,99))</f>
        <v/>
      </c>
      <c r="M2" s="10" t="str">
        <f>DBCS(LEFT(入力フォーム①!B22,MIN(IFERROR(FIND("　",入力フォーム①!B22),99),IFERROR(FIND(" ",入力フォーム①!B22),99))-1))</f>
        <v/>
      </c>
      <c r="N2" s="10" t="str">
        <f>DBCS(MID(入力フォーム①!B22,MIN(IFERROR(FIND("　",入力フォーム①!B22),99),IFERROR(FIND(" ",入力フォーム①!B22),99))+1,99))</f>
        <v/>
      </c>
      <c r="O2" s="10">
        <f>_xlfn.SWITCH(入力フォーム①!B53,"普通",1,"当座",2)</f>
        <v>1</v>
      </c>
      <c r="P2" s="10">
        <f>入力フォーム①!B44</f>
        <v>0</v>
      </c>
      <c r="Q2" s="10" t="str">
        <f>入力フォーム①!B43</f>
        <v>○○銀行</v>
      </c>
      <c r="R2" s="10">
        <f>入力フォーム①!B47</f>
        <v>0</v>
      </c>
      <c r="S2" s="10" t="str">
        <f>入力フォーム①!B46</f>
        <v>○○支店</v>
      </c>
      <c r="T2" s="10">
        <f>_xlfn.SWITCH(入力フォーム①!B53,"普通",1,"当座",2)</f>
        <v>1</v>
      </c>
      <c r="U2" s="10">
        <f>入力フォーム①!B59</f>
        <v>0</v>
      </c>
      <c r="V2" s="10" t="str">
        <f>入力フォーム①!B61</f>
        <v>ﾊﾝｶｸｶﾀｶﾅ</v>
      </c>
      <c r="BO2" s="10">
        <f>B2</f>
        <v>0</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35EA28E-0167-48DE-A835-5E134489041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入力フォーム①</vt:lpstr>
      <vt:lpstr>入力フォーム②</vt:lpstr>
      <vt:lpstr>計算用（非表示にすること）</vt:lpstr>
      <vt:lpstr>補助額（非表示にすること）</vt:lpstr>
      <vt:lpstr>計算用２（非表示にすること）</vt:lpstr>
      <vt:lpstr>補助金額計算シート</vt:lpstr>
      <vt:lpstr>補助金申請書</vt:lpstr>
      <vt:lpstr>実績報告書</vt:lpstr>
      <vt:lpstr>請求書</vt:lpstr>
      <vt:lpstr>データ反映シート</vt:lpstr>
      <vt:lpstr>データ反映シート②</vt:lpstr>
      <vt:lpstr>システム流し込み用</vt:lpstr>
      <vt:lpstr>'計算用２（非表示にすること）'!Print_Area</vt:lpstr>
      <vt:lpstr>実績報告書!Print_Area</vt:lpstr>
      <vt:lpstr>請求書!Print_Area</vt:lpstr>
      <vt:lpstr>入力フォーム②!Print_Area</vt:lpstr>
      <vt:lpstr>補助金申請書!Print_Area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2023-12-20T00:46:01Z</cp:lastPrinted>
  <dcterms:created xsi:type="dcterms:W3CDTF">2023-04-13T01:25:07Z</dcterms:created>
  <dcterms:modified xsi:type="dcterms:W3CDTF">2025-02-25T07:16:03Z</dcterms:modified>
</cp:coreProperties>
</file>