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jack\v3_fsroot\FS\障害福祉課共有\障害福祉＞障害福祉\就労支援係\02 事業別フォルダ\014　障害者雇用促進事業費\01401_障害者雇用促進事業\01_障害者雇用奨励金\02_各種書式\HP掲載用\★最新_市HP書式掲載\"/>
    </mc:Choice>
  </mc:AlternateContent>
  <xr:revisionPtr revIDLastSave="0" documentId="13_ncr:1_{DAFD052C-1085-4282-967F-CC8902834D6D}" xr6:coauthVersionLast="47" xr6:coauthVersionMax="47" xr10:uidLastSave="{00000000-0000-0000-0000-000000000000}"/>
  <bookViews>
    <workbookView xWindow="-120" yWindow="-120" windowWidth="29040" windowHeight="15720" xr2:uid="{00000000-000D-0000-FFFF-FFFF00000000}"/>
  </bookViews>
  <sheets>
    <sheet name="まずはこのシートを確認" sheetId="13" r:id="rId1"/>
    <sheet name="内訳書（記入例）" sheetId="14" r:id="rId2"/>
    <sheet name="請求書（記入例）" sheetId="9" r:id="rId3"/>
    <sheet name="請求書" sheetId="1" r:id="rId4"/>
    <sheet name="→" sheetId="5" r:id="rId5"/>
    <sheet name="内訳書_01" sheetId="2" r:id="rId6"/>
    <sheet name="内訳書_02" sheetId="15" r:id="rId7"/>
    <sheet name="←" sheetId="6" r:id="rId8"/>
  </sheets>
  <definedNames>
    <definedName name="_xlnm.Print_Area" localSheetId="0">まずはこのシートを確認!$A$1:$AI$23</definedName>
    <definedName name="_xlnm.Print_Area" localSheetId="3">請求書!$A$1:$Y$37</definedName>
    <definedName name="_xlnm.Print_Area" localSheetId="2">'請求書（記入例）'!$A$1:$Y$37</definedName>
    <definedName name="_xlnm.Print_Area" localSheetId="1">'内訳書（記入例）'!$A$1:$Y$53</definedName>
    <definedName name="_xlnm.Print_Area" localSheetId="5">内訳書_01!$A$1:$Y$53</definedName>
    <definedName name="_xlnm.Print_Area" localSheetId="6">内訳書_02!$A$1:$Y$53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2" i="15" l="1"/>
  <c r="AA49" i="15"/>
  <c r="AA45" i="15"/>
  <c r="AA44" i="15"/>
  <c r="AA43" i="15"/>
  <c r="AA42" i="15"/>
  <c r="AA36" i="15"/>
  <c r="AA35" i="15"/>
  <c r="AM34" i="15"/>
  <c r="AL34" i="15"/>
  <c r="AN34" i="15" s="1"/>
  <c r="AA34" i="15"/>
  <c r="J34" i="15"/>
  <c r="B34" i="15"/>
  <c r="AA31" i="15"/>
  <c r="AA30" i="15"/>
  <c r="AM29" i="15"/>
  <c r="AL29" i="15"/>
  <c r="AN29" i="15" s="1"/>
  <c r="AA29" i="15"/>
  <c r="J29" i="15"/>
  <c r="B29" i="15"/>
  <c r="AA26" i="15"/>
  <c r="AA25" i="15"/>
  <c r="AM24" i="15"/>
  <c r="AL24" i="15"/>
  <c r="AN24" i="15" s="1"/>
  <c r="AA24" i="15"/>
  <c r="J24" i="15"/>
  <c r="B24" i="15"/>
  <c r="AA21" i="15"/>
  <c r="AA20" i="15"/>
  <c r="AM19" i="15"/>
  <c r="AL19" i="15"/>
  <c r="AN19" i="15" s="1"/>
  <c r="AA19" i="15"/>
  <c r="J19" i="15"/>
  <c r="B19" i="15"/>
  <c r="AA16" i="15"/>
  <c r="AA15" i="15"/>
  <c r="AM14" i="15"/>
  <c r="AL14" i="15"/>
  <c r="AN14" i="15" s="1"/>
  <c r="AA14" i="15"/>
  <c r="J14" i="15"/>
  <c r="B14" i="15"/>
  <c r="AA12" i="15"/>
  <c r="AA11" i="15"/>
  <c r="AA10" i="15"/>
  <c r="AM9" i="15"/>
  <c r="AL9" i="15"/>
  <c r="AA9" i="15"/>
  <c r="J9" i="15"/>
  <c r="AA8" i="15"/>
  <c r="AA7" i="15"/>
  <c r="AA6" i="15"/>
  <c r="AA5" i="15"/>
  <c r="AA4" i="15"/>
  <c r="AA3" i="15"/>
  <c r="W2" i="15"/>
  <c r="Q2" i="15"/>
  <c r="AA21" i="1"/>
  <c r="AA5" i="1"/>
  <c r="AA52" i="14"/>
  <c r="AA49" i="14"/>
  <c r="AA45" i="14"/>
  <c r="AA44" i="14"/>
  <c r="AA43" i="14"/>
  <c r="AA42" i="14"/>
  <c r="AA36" i="14"/>
  <c r="AA35" i="14"/>
  <c r="AM34" i="14"/>
  <c r="AL34" i="14"/>
  <c r="AN34" i="14" s="1"/>
  <c r="AA34" i="14"/>
  <c r="J34" i="14"/>
  <c r="B34" i="14"/>
  <c r="AA31" i="14"/>
  <c r="AA30" i="14"/>
  <c r="AM29" i="14"/>
  <c r="AL29" i="14"/>
  <c r="AN29" i="14" s="1"/>
  <c r="AA29" i="14"/>
  <c r="J29" i="14"/>
  <c r="B29" i="14"/>
  <c r="AA26" i="14"/>
  <c r="AA25" i="14"/>
  <c r="AM24" i="14"/>
  <c r="AL24" i="14"/>
  <c r="AN24" i="14" s="1"/>
  <c r="AA24" i="14"/>
  <c r="J24" i="14"/>
  <c r="B24" i="14"/>
  <c r="AA21" i="14"/>
  <c r="AA20" i="14"/>
  <c r="AM19" i="14"/>
  <c r="AL19" i="14"/>
  <c r="AN19" i="14" s="1"/>
  <c r="AA19" i="14"/>
  <c r="J19" i="14"/>
  <c r="B19" i="14"/>
  <c r="AA16" i="14"/>
  <c r="AA15" i="14"/>
  <c r="AM14" i="14"/>
  <c r="AL14" i="14"/>
  <c r="AN14" i="14" s="1"/>
  <c r="AA14" i="14"/>
  <c r="J14" i="14"/>
  <c r="B14" i="14"/>
  <c r="AA12" i="14"/>
  <c r="AA11" i="14"/>
  <c r="AA10" i="14"/>
  <c r="AL9" i="14"/>
  <c r="AA9" i="14"/>
  <c r="J9" i="14"/>
  <c r="AM9" i="14" s="1"/>
  <c r="AN9" i="14" s="1"/>
  <c r="AN8" i="14" s="1"/>
  <c r="AA8" i="14"/>
  <c r="AA7" i="14"/>
  <c r="AA6" i="14"/>
  <c r="AA5" i="14"/>
  <c r="AA4" i="14"/>
  <c r="AA3" i="14"/>
  <c r="W2" i="14"/>
  <c r="Q2" i="14"/>
  <c r="AA45" i="2"/>
  <c r="AA44" i="2"/>
  <c r="AA43" i="2"/>
  <c r="AA42" i="2"/>
  <c r="J24" i="2"/>
  <c r="J19" i="2"/>
  <c r="J9" i="2"/>
  <c r="J14" i="2"/>
  <c r="AM14" i="2" s="1"/>
  <c r="Q2" i="2"/>
  <c r="AA49" i="2"/>
  <c r="AL34" i="2"/>
  <c r="AL29" i="2"/>
  <c r="AL24" i="2"/>
  <c r="AL19" i="2"/>
  <c r="AL14" i="2"/>
  <c r="AL9" i="2"/>
  <c r="AA52" i="2"/>
  <c r="AA36" i="2"/>
  <c r="AA35" i="2"/>
  <c r="AA34" i="2"/>
  <c r="AA31" i="2"/>
  <c r="AA30" i="2"/>
  <c r="AA29" i="2"/>
  <c r="AA26" i="2"/>
  <c r="AA25" i="2"/>
  <c r="AA24" i="2"/>
  <c r="AA21" i="2"/>
  <c r="AA20" i="2"/>
  <c r="AA19" i="2"/>
  <c r="AA16" i="2"/>
  <c r="AA15" i="2"/>
  <c r="AA14" i="2"/>
  <c r="AA12" i="2"/>
  <c r="AA11" i="2"/>
  <c r="AA10" i="2"/>
  <c r="J34" i="2"/>
  <c r="AM34" i="2" s="1"/>
  <c r="J29" i="2"/>
  <c r="AM29" i="2" s="1"/>
  <c r="AM24" i="2"/>
  <c r="AM19" i="2"/>
  <c r="AA9" i="2"/>
  <c r="AA3" i="2"/>
  <c r="AA4" i="2"/>
  <c r="AA7" i="2"/>
  <c r="B34" i="2"/>
  <c r="W2" i="2" s="1"/>
  <c r="B29" i="2"/>
  <c r="B24" i="2"/>
  <c r="B19" i="2"/>
  <c r="B14" i="2"/>
  <c r="AA36" i="9"/>
  <c r="AA35" i="9"/>
  <c r="AA34" i="9"/>
  <c r="AA33" i="9"/>
  <c r="AA32" i="9"/>
  <c r="AA30" i="9"/>
  <c r="AA29" i="9"/>
  <c r="AA28" i="9"/>
  <c r="AA27" i="9"/>
  <c r="AA23" i="9"/>
  <c r="AA21" i="9"/>
  <c r="AA20" i="9"/>
  <c r="AA19" i="9"/>
  <c r="AA18" i="9"/>
  <c r="AA17" i="9"/>
  <c r="AA15" i="9"/>
  <c r="AA13" i="9"/>
  <c r="AA11" i="9"/>
  <c r="AA9" i="9"/>
  <c r="AA7" i="9"/>
  <c r="AA6" i="9"/>
  <c r="AA5" i="9"/>
  <c r="AA8" i="2"/>
  <c r="AA6" i="2"/>
  <c r="AA5" i="2"/>
  <c r="AA9" i="1"/>
  <c r="AA36" i="1"/>
  <c r="AA35" i="1"/>
  <c r="AA34" i="1"/>
  <c r="AA32" i="1"/>
  <c r="AA33" i="1"/>
  <c r="AA30" i="1"/>
  <c r="AA29" i="1"/>
  <c r="AA27" i="1"/>
  <c r="AA28" i="1"/>
  <c r="AA23" i="1"/>
  <c r="AA18" i="1"/>
  <c r="AA20" i="1"/>
  <c r="AA19" i="1"/>
  <c r="AA17" i="1"/>
  <c r="AA15" i="1"/>
  <c r="AA13" i="1"/>
  <c r="AA11" i="1"/>
  <c r="AA7" i="1"/>
  <c r="AA6" i="1"/>
  <c r="AN9" i="15" l="1"/>
  <c r="AN8" i="15" s="1"/>
  <c r="AN19" i="2"/>
  <c r="AM9" i="2"/>
  <c r="AN9" i="2" s="1"/>
  <c r="AN14" i="2"/>
  <c r="AN34" i="2"/>
  <c r="AN29" i="2"/>
  <c r="AN24" i="2"/>
  <c r="AN8" i="2" l="1"/>
  <c r="N27" i="1" s="1"/>
  <c r="G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Q2" authorId="0" shapeId="0" xr:uid="{129FFFC7-8884-4081-9753-D47C3CE47942}">
      <text>
        <r>
          <rPr>
            <b/>
            <sz val="9"/>
            <color indexed="81"/>
            <rFont val="MS P ゴシック"/>
            <family val="3"/>
            <charset val="128"/>
          </rPr>
          <t>関数が入っています。</t>
        </r>
      </text>
    </comment>
    <comment ref="W2" authorId="0" shapeId="0" xr:uid="{E2FAFC01-AB99-468C-B8C0-835FE6EF5298}">
      <text>
        <r>
          <rPr>
            <b/>
            <sz val="9"/>
            <color indexed="81"/>
            <rFont val="MS P ゴシック"/>
            <family val="3"/>
            <charset val="128"/>
          </rPr>
          <t>関数が入っています。</t>
        </r>
      </text>
    </comment>
    <comment ref="B9" authorId="0" shapeId="0" xr:uid="{D0B879DC-D374-4506-BD60-84DD9933B3D4}">
      <text>
        <r>
          <rPr>
            <b/>
            <sz val="9"/>
            <color indexed="81"/>
            <rFont val="MS P ゴシック"/>
            <family val="3"/>
            <charset val="128"/>
          </rPr>
          <t>４月または10月</t>
        </r>
      </text>
    </comment>
    <comment ref="J9" authorId="0" shapeId="0" xr:uid="{0B9E871E-4A8D-4543-9BAE-1A5B6FF54906}">
      <text>
        <r>
          <rPr>
            <b/>
            <sz val="9"/>
            <color indexed="81"/>
            <rFont val="MS P ゴシック"/>
            <family val="3"/>
            <charset val="128"/>
          </rPr>
          <t>・関数が入っているため、右の給与額の内訳に入力
・交通費は原則給与に入らない</t>
        </r>
      </text>
    </comment>
    <comment ref="R13" authorId="0" shapeId="0" xr:uid="{F6856694-638F-4D7D-B205-8B8A2E4761F7}">
      <text>
        <r>
          <rPr>
            <b/>
            <sz val="9"/>
            <color indexed="81"/>
            <rFont val="MS P ゴシック"/>
            <family val="3"/>
            <charset val="128"/>
          </rPr>
          <t>・内訳（交通費除く）と給与額は一致
・端数処理等で実際の給与額と合わない場合は諸手当等で調整</t>
        </r>
      </text>
    </comment>
    <comment ref="B14" authorId="0" shapeId="0" xr:uid="{1881B52B-F9D2-4A21-BECC-BAC9319FDC8B}">
      <text>
        <r>
          <rPr>
            <b/>
            <sz val="9"/>
            <color indexed="81"/>
            <rFont val="MS P ゴシック"/>
            <family val="3"/>
            <charset val="128"/>
          </rPr>
          <t>B9を入力すると
自動入力されます</t>
        </r>
      </text>
    </comment>
    <comment ref="J14" authorId="0" shapeId="0" xr:uid="{9D3ED2AD-2BA5-4FBE-80AE-238A5BD93248}">
      <text>
        <r>
          <rPr>
            <b/>
            <sz val="9"/>
            <color indexed="81"/>
            <rFont val="MS P ゴシック"/>
            <family val="3"/>
            <charset val="128"/>
          </rPr>
          <t>関数が入っているため、右の給与額の内訳に入力</t>
        </r>
      </text>
    </comment>
    <comment ref="R18" authorId="0" shapeId="0" xr:uid="{209BAB6B-550F-4DF2-97C2-771E67979A86}">
      <text>
        <r>
          <rPr>
            <b/>
            <sz val="9"/>
            <color indexed="81"/>
            <rFont val="MS P ゴシック"/>
            <family val="3"/>
            <charset val="128"/>
          </rPr>
          <t>・内訳（交通費除く）と給与額は一致
・端数処理等で実際の給与額と合わない場合は諸手当等で調整</t>
        </r>
      </text>
    </comment>
    <comment ref="B19" authorId="0" shapeId="0" xr:uid="{7D1CF6C2-6740-4749-937F-65C4E697FA0D}">
      <text>
        <r>
          <rPr>
            <b/>
            <sz val="9"/>
            <color indexed="81"/>
            <rFont val="MS P ゴシック"/>
            <family val="3"/>
            <charset val="128"/>
          </rPr>
          <t>B9を入力すると
自動入力されます</t>
        </r>
      </text>
    </comment>
    <comment ref="J19" authorId="0" shapeId="0" xr:uid="{65A6E16B-FFD1-4273-AEA5-31E04057CF96}">
      <text>
        <r>
          <rPr>
            <b/>
            <sz val="9"/>
            <color indexed="81"/>
            <rFont val="MS P ゴシック"/>
            <family val="3"/>
            <charset val="128"/>
          </rPr>
          <t>関数が入っているため、右の給与額の内訳に入力</t>
        </r>
      </text>
    </comment>
    <comment ref="R23" authorId="0" shapeId="0" xr:uid="{348D3D40-0C54-40D3-8E91-9C11497E5DA7}">
      <text>
        <r>
          <rPr>
            <b/>
            <sz val="9"/>
            <color indexed="81"/>
            <rFont val="MS P ゴシック"/>
            <family val="3"/>
            <charset val="128"/>
          </rPr>
          <t>・内訳（交通費除く）と給与額は一致
・端数処理等で実際の給与額と合わない場合は諸手当等で調整</t>
        </r>
      </text>
    </comment>
    <comment ref="B24" authorId="0" shapeId="0" xr:uid="{55B28B63-39F2-4B21-8BB5-D8CB0FD6A227}">
      <text>
        <r>
          <rPr>
            <b/>
            <sz val="9"/>
            <color indexed="81"/>
            <rFont val="MS P ゴシック"/>
            <family val="3"/>
            <charset val="128"/>
          </rPr>
          <t>B9を入力すると
自動入力されます</t>
        </r>
      </text>
    </comment>
    <comment ref="J24" authorId="0" shapeId="0" xr:uid="{58AD21F6-4B83-4F3C-9723-3E849BAF2FA7}">
      <text>
        <r>
          <rPr>
            <b/>
            <sz val="9"/>
            <color indexed="81"/>
            <rFont val="MS P ゴシック"/>
            <family val="3"/>
            <charset val="128"/>
          </rPr>
          <t>関数が入っているため、右の給与額の内訳に入力</t>
        </r>
      </text>
    </comment>
    <comment ref="R28" authorId="0" shapeId="0" xr:uid="{52A9202D-EF6F-4BE0-9137-2CB26591ED04}">
      <text>
        <r>
          <rPr>
            <b/>
            <sz val="9"/>
            <color indexed="81"/>
            <rFont val="MS P ゴシック"/>
            <family val="3"/>
            <charset val="128"/>
          </rPr>
          <t>・内訳（交通費除く）と給与額は一致
・端数処理等で実際の給与額と合わない場合は諸手当等で調整</t>
        </r>
      </text>
    </comment>
    <comment ref="B29" authorId="0" shapeId="0" xr:uid="{F692AF05-DE8F-420F-B00E-036107E969E8}">
      <text>
        <r>
          <rPr>
            <b/>
            <sz val="9"/>
            <color indexed="81"/>
            <rFont val="MS P ゴシック"/>
            <family val="3"/>
            <charset val="128"/>
          </rPr>
          <t>B9を入力すると
自動入力されます</t>
        </r>
      </text>
    </comment>
    <comment ref="J29" authorId="0" shapeId="0" xr:uid="{145DE638-1381-4389-941B-6C8A09ED2EA1}">
      <text>
        <r>
          <rPr>
            <b/>
            <sz val="9"/>
            <color indexed="81"/>
            <rFont val="MS P ゴシック"/>
            <family val="3"/>
            <charset val="128"/>
          </rPr>
          <t>関数が入っているため、右の給与額の内訳に入力</t>
        </r>
      </text>
    </comment>
    <comment ref="R33" authorId="0" shapeId="0" xr:uid="{B0868A91-1591-4F70-91D0-B41D59138093}">
      <text>
        <r>
          <rPr>
            <b/>
            <sz val="9"/>
            <color indexed="81"/>
            <rFont val="MS P ゴシック"/>
            <family val="3"/>
            <charset val="128"/>
          </rPr>
          <t>・内訳（交通費除く）と給与額は一致
・端数処理等で実際の給与額と合わない場合は諸手当等で調整</t>
        </r>
      </text>
    </comment>
    <comment ref="B34" authorId="0" shapeId="0" xr:uid="{3C3607A6-83AD-490E-9177-13C3265700D2}">
      <text>
        <r>
          <rPr>
            <b/>
            <sz val="9"/>
            <color indexed="81"/>
            <rFont val="MS P ゴシック"/>
            <family val="3"/>
            <charset val="128"/>
          </rPr>
          <t>B9を入力すると
自動入力されます</t>
        </r>
      </text>
    </comment>
    <comment ref="J34" authorId="0" shapeId="0" xr:uid="{12402E60-CB8B-4F2E-9664-AA28660A475D}">
      <text>
        <r>
          <rPr>
            <b/>
            <sz val="9"/>
            <color indexed="81"/>
            <rFont val="MS P ゴシック"/>
            <family val="3"/>
            <charset val="128"/>
          </rPr>
          <t>関数が入っているため、右の給与額の内訳に入力</t>
        </r>
      </text>
    </comment>
    <comment ref="R38" authorId="0" shapeId="0" xr:uid="{EE473074-AE0B-4669-AC61-B3A52418DFF8}">
      <text>
        <r>
          <rPr>
            <b/>
            <sz val="9"/>
            <color indexed="81"/>
            <rFont val="MS P ゴシック"/>
            <family val="3"/>
            <charset val="128"/>
          </rPr>
          <t>・内訳（交通費除く）と給与額は一致
・端数処理等で実際の給与額と合わない場合は諸手当等で調整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G25" authorId="0" shapeId="0" xr:uid="{46446D18-DF0A-412E-9995-4B98080F0969}">
      <text>
        <r>
          <rPr>
            <b/>
            <sz val="9"/>
            <color indexed="81"/>
            <rFont val="MS P ゴシック"/>
            <family val="3"/>
            <charset val="128"/>
          </rPr>
          <t>内訳書を作ると自動計算されます</t>
        </r>
      </text>
    </comment>
    <comment ref="N27" authorId="0" shapeId="0" xr:uid="{D4494765-CD04-4650-9575-688BBE6C4076}">
      <text>
        <r>
          <rPr>
            <b/>
            <sz val="9"/>
            <color indexed="81"/>
            <rFont val="MS P ゴシック"/>
            <family val="3"/>
            <charset val="128"/>
          </rPr>
          <t>内訳書を作ると自動計算されます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M15" authorId="0" shapeId="0" xr:uid="{42EDD905-BE51-41C3-81AA-E62C781FD2D1}">
      <text>
        <r>
          <rPr>
            <b/>
            <sz val="9"/>
            <color indexed="81"/>
            <rFont val="MS P ゴシック"/>
            <family val="3"/>
            <charset val="128"/>
          </rPr>
          <t>ハイフン（-）を入れてください</t>
        </r>
      </text>
    </comment>
    <comment ref="Q17" authorId="0" shapeId="0" xr:uid="{AF96D739-64F0-45E2-BC05-F9819493F4A2}">
      <text>
        <r>
          <rPr>
            <b/>
            <sz val="9"/>
            <color indexed="81"/>
            <rFont val="MS P ゴシック"/>
            <family val="3"/>
            <charset val="128"/>
          </rPr>
          <t>ハイフン（-）を入れてください</t>
        </r>
      </text>
    </comment>
    <comment ref="Q19" authorId="0" shapeId="0" xr:uid="{324E9139-CBFA-43C0-8CD2-DDB9F557E0C3}">
      <text>
        <r>
          <rPr>
            <b/>
            <sz val="9"/>
            <color indexed="81"/>
            <rFont val="MS P ゴシック"/>
            <family val="3"/>
            <charset val="128"/>
          </rPr>
          <t>ハイフン（-）を入れてください</t>
        </r>
      </text>
    </comment>
    <comment ref="G25" authorId="0" shapeId="0" xr:uid="{B4AEC36C-0FE3-46C0-A8E4-A5CB42523086}">
      <text>
        <r>
          <rPr>
            <b/>
            <sz val="9"/>
            <color indexed="81"/>
            <rFont val="MS P ゴシック"/>
            <family val="3"/>
            <charset val="128"/>
          </rPr>
          <t>内訳書を作ると自動計算されます</t>
        </r>
      </text>
    </comment>
    <comment ref="N27" authorId="0" shapeId="0" xr:uid="{0BAA74B2-07DB-49B2-9F7C-60894803F05D}">
      <text>
        <r>
          <rPr>
            <b/>
            <sz val="9"/>
            <color indexed="81"/>
            <rFont val="MS P ゴシック"/>
            <family val="3"/>
            <charset val="128"/>
          </rPr>
          <t>内訳書を作ると自動計算されます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Q2" authorId="0" shapeId="0" xr:uid="{FB43C3E3-FCAC-42CD-9572-769CF5D556C9}">
      <text>
        <r>
          <rPr>
            <b/>
            <sz val="9"/>
            <color indexed="81"/>
            <rFont val="MS P ゴシック"/>
            <family val="3"/>
            <charset val="128"/>
          </rPr>
          <t>関数が入っています。</t>
        </r>
      </text>
    </comment>
    <comment ref="W2" authorId="0" shapeId="0" xr:uid="{0C3CAF15-5B25-4F60-95A4-4698E3FC060F}">
      <text>
        <r>
          <rPr>
            <b/>
            <sz val="9"/>
            <color indexed="81"/>
            <rFont val="MS P ゴシック"/>
            <family val="3"/>
            <charset val="128"/>
          </rPr>
          <t>関数が入っています。</t>
        </r>
      </text>
    </comment>
    <comment ref="B9" authorId="0" shapeId="0" xr:uid="{D613F27D-015C-421E-A3FE-70EC733224FD}">
      <text>
        <r>
          <rPr>
            <b/>
            <sz val="9"/>
            <color indexed="81"/>
            <rFont val="MS P ゴシック"/>
            <family val="3"/>
            <charset val="128"/>
          </rPr>
          <t>４月または10月</t>
        </r>
      </text>
    </comment>
    <comment ref="J9" authorId="0" shapeId="0" xr:uid="{E64595FA-F983-41E1-AEC6-581AAF4AA448}">
      <text>
        <r>
          <rPr>
            <b/>
            <sz val="9"/>
            <color indexed="81"/>
            <rFont val="MS P ゴシック"/>
            <family val="3"/>
            <charset val="128"/>
          </rPr>
          <t>・関数が入っているため、右の給与額の内訳に入力
・交通費は原則給与に入らない</t>
        </r>
      </text>
    </comment>
    <comment ref="R13" authorId="0" shapeId="0" xr:uid="{96C6232A-52C9-4FFD-AD75-74DFCDD95264}">
      <text>
        <r>
          <rPr>
            <b/>
            <sz val="9"/>
            <color indexed="81"/>
            <rFont val="MS P ゴシック"/>
            <family val="3"/>
            <charset val="128"/>
          </rPr>
          <t>・内訳（交通費除く）と給与額は一致
・端数処理等で実際の給与額と合わない場合は諸手当等で調整</t>
        </r>
      </text>
    </comment>
    <comment ref="B14" authorId="0" shapeId="0" xr:uid="{E7D60E3A-A6B1-480F-8535-C6E8CF07F5D0}">
      <text>
        <r>
          <rPr>
            <b/>
            <sz val="9"/>
            <color indexed="81"/>
            <rFont val="MS P ゴシック"/>
            <family val="3"/>
            <charset val="128"/>
          </rPr>
          <t>B9を入力すると
自動入力されます</t>
        </r>
      </text>
    </comment>
    <comment ref="J14" authorId="0" shapeId="0" xr:uid="{C697167C-1005-4503-B782-FEFDB545877C}">
      <text>
        <r>
          <rPr>
            <b/>
            <sz val="9"/>
            <color indexed="81"/>
            <rFont val="MS P ゴシック"/>
            <family val="3"/>
            <charset val="128"/>
          </rPr>
          <t>関数が入っているため、右の給与額の内訳に入力</t>
        </r>
      </text>
    </comment>
    <comment ref="R18" authorId="0" shapeId="0" xr:uid="{ABACA1D6-FCA7-4039-B3B2-1BB4F0F441CB}">
      <text>
        <r>
          <rPr>
            <b/>
            <sz val="9"/>
            <color indexed="81"/>
            <rFont val="MS P ゴシック"/>
            <family val="3"/>
            <charset val="128"/>
          </rPr>
          <t>・内訳（交通費除く）と給与額は一致
・端数処理等で実際の給与額と合わない場合は諸手当等で調整</t>
        </r>
      </text>
    </comment>
    <comment ref="B19" authorId="0" shapeId="0" xr:uid="{C6A93AE2-25AA-4EB5-B4CA-951FEAFE94C4}">
      <text>
        <r>
          <rPr>
            <b/>
            <sz val="9"/>
            <color indexed="81"/>
            <rFont val="MS P ゴシック"/>
            <family val="3"/>
            <charset val="128"/>
          </rPr>
          <t>B9を入力すると
自動入力されます</t>
        </r>
      </text>
    </comment>
    <comment ref="J19" authorId="0" shapeId="0" xr:uid="{F455C72E-4E86-4156-8EAD-F843AA36E438}">
      <text>
        <r>
          <rPr>
            <b/>
            <sz val="9"/>
            <color indexed="81"/>
            <rFont val="MS P ゴシック"/>
            <family val="3"/>
            <charset val="128"/>
          </rPr>
          <t>関数が入っているため、右の給与額の内訳に入力</t>
        </r>
      </text>
    </comment>
    <comment ref="R23" authorId="0" shapeId="0" xr:uid="{DE70D6CE-3BF5-4384-BB7B-5BD36EC9C65B}">
      <text>
        <r>
          <rPr>
            <b/>
            <sz val="9"/>
            <color indexed="81"/>
            <rFont val="MS P ゴシック"/>
            <family val="3"/>
            <charset val="128"/>
          </rPr>
          <t>・内訳（交通費除く）と給与額は一致
・端数処理等で実際の給与額と合わない場合は諸手当等で調整</t>
        </r>
      </text>
    </comment>
    <comment ref="B24" authorId="0" shapeId="0" xr:uid="{EF355ED4-47AF-4879-8D61-05D6E399C81B}">
      <text>
        <r>
          <rPr>
            <b/>
            <sz val="9"/>
            <color indexed="81"/>
            <rFont val="MS P ゴシック"/>
            <family val="3"/>
            <charset val="128"/>
          </rPr>
          <t>B9を入力すると
自動入力されます</t>
        </r>
      </text>
    </comment>
    <comment ref="J24" authorId="0" shapeId="0" xr:uid="{B60C3108-C291-4FB4-ABBA-D7DED762DFF4}">
      <text>
        <r>
          <rPr>
            <b/>
            <sz val="9"/>
            <color indexed="81"/>
            <rFont val="MS P ゴシック"/>
            <family val="3"/>
            <charset val="128"/>
          </rPr>
          <t>関数が入っているため、右の給与額の内訳に入力</t>
        </r>
      </text>
    </comment>
    <comment ref="R28" authorId="0" shapeId="0" xr:uid="{F4EC568F-8C96-4AA5-86E0-86180ABD0EF4}">
      <text>
        <r>
          <rPr>
            <b/>
            <sz val="9"/>
            <color indexed="81"/>
            <rFont val="MS P ゴシック"/>
            <family val="3"/>
            <charset val="128"/>
          </rPr>
          <t>・内訳（交通費除く）と給与額は一致
・端数処理等で実際の給与額と合わない場合は諸手当等で調整</t>
        </r>
      </text>
    </comment>
    <comment ref="B29" authorId="0" shapeId="0" xr:uid="{8EBF92CF-44DA-4DE1-B0AA-E6139164C234}">
      <text>
        <r>
          <rPr>
            <b/>
            <sz val="9"/>
            <color indexed="81"/>
            <rFont val="MS P ゴシック"/>
            <family val="3"/>
            <charset val="128"/>
          </rPr>
          <t>B9を入力すると
自動入力されます</t>
        </r>
      </text>
    </comment>
    <comment ref="J29" authorId="0" shapeId="0" xr:uid="{FA24FC49-F452-41D2-AB7D-C352A676012A}">
      <text>
        <r>
          <rPr>
            <b/>
            <sz val="9"/>
            <color indexed="81"/>
            <rFont val="MS P ゴシック"/>
            <family val="3"/>
            <charset val="128"/>
          </rPr>
          <t>関数が入っているため、右の給与額の内訳に入力</t>
        </r>
      </text>
    </comment>
    <comment ref="R33" authorId="0" shapeId="0" xr:uid="{AC4F82DD-1ADB-4B36-BBA5-8C7EB4F5240A}">
      <text>
        <r>
          <rPr>
            <b/>
            <sz val="9"/>
            <color indexed="81"/>
            <rFont val="MS P ゴシック"/>
            <family val="3"/>
            <charset val="128"/>
          </rPr>
          <t>・内訳（交通費除く）と給与額は一致
・端数処理等で実際の給与額と合わない場合は諸手当等で調整</t>
        </r>
      </text>
    </comment>
    <comment ref="B34" authorId="0" shapeId="0" xr:uid="{75FA9849-7C11-47D1-B4A0-C1B5DD4576C4}">
      <text>
        <r>
          <rPr>
            <b/>
            <sz val="9"/>
            <color indexed="81"/>
            <rFont val="MS P ゴシック"/>
            <family val="3"/>
            <charset val="128"/>
          </rPr>
          <t>B9を入力すると
自動入力されます</t>
        </r>
      </text>
    </comment>
    <comment ref="J34" authorId="0" shapeId="0" xr:uid="{EC8E550B-0F62-43DD-9C3D-BA28012DCCC6}">
      <text>
        <r>
          <rPr>
            <b/>
            <sz val="9"/>
            <color indexed="81"/>
            <rFont val="MS P ゴシック"/>
            <family val="3"/>
            <charset val="128"/>
          </rPr>
          <t>関数が入っているため、右の給与額の内訳に入力</t>
        </r>
      </text>
    </comment>
    <comment ref="R38" authorId="0" shapeId="0" xr:uid="{6427B699-80BB-4718-830D-75E29981B470}">
      <text>
        <r>
          <rPr>
            <b/>
            <sz val="9"/>
            <color indexed="81"/>
            <rFont val="MS P ゴシック"/>
            <family val="3"/>
            <charset val="128"/>
          </rPr>
          <t>・内訳（交通費除く）と給与額は一致
・端数処理等で実際の給与額と合わない場合は諸手当等で調整</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Q2" authorId="0" shapeId="0" xr:uid="{18C2BE3F-1DFA-45F0-A533-4B59A46A7D46}">
      <text>
        <r>
          <rPr>
            <b/>
            <sz val="9"/>
            <color indexed="81"/>
            <rFont val="MS P ゴシック"/>
            <family val="3"/>
            <charset val="128"/>
          </rPr>
          <t>関数が入っています。</t>
        </r>
      </text>
    </comment>
    <comment ref="W2" authorId="0" shapeId="0" xr:uid="{15C27940-5EFE-4501-BE4F-C922EF3E91C5}">
      <text>
        <r>
          <rPr>
            <b/>
            <sz val="9"/>
            <color indexed="81"/>
            <rFont val="MS P ゴシック"/>
            <family val="3"/>
            <charset val="128"/>
          </rPr>
          <t>関数が入っています。</t>
        </r>
      </text>
    </comment>
    <comment ref="B9" authorId="0" shapeId="0" xr:uid="{698D8992-FC7C-4A2C-8937-195C1C515C55}">
      <text>
        <r>
          <rPr>
            <b/>
            <sz val="9"/>
            <color indexed="81"/>
            <rFont val="MS P ゴシック"/>
            <family val="3"/>
            <charset val="128"/>
          </rPr>
          <t>４月または10月</t>
        </r>
      </text>
    </comment>
    <comment ref="J9" authorId="0" shapeId="0" xr:uid="{BCF78C45-4C55-445E-8E2F-01C0A254D6AF}">
      <text>
        <r>
          <rPr>
            <b/>
            <sz val="9"/>
            <color indexed="81"/>
            <rFont val="MS P ゴシック"/>
            <family val="3"/>
            <charset val="128"/>
          </rPr>
          <t>・関数が入っているため、右の給与額の内訳に入力
・交通費は原則給与に入らない</t>
        </r>
      </text>
    </comment>
    <comment ref="R13" authorId="0" shapeId="0" xr:uid="{320DA670-5370-4007-93D2-38460D082519}">
      <text>
        <r>
          <rPr>
            <b/>
            <sz val="9"/>
            <color indexed="81"/>
            <rFont val="MS P ゴシック"/>
            <family val="3"/>
            <charset val="128"/>
          </rPr>
          <t>・内訳（交通費除く）と給与額は一致
・端数処理等で実際の給与額と合わない場合は諸手当等で調整</t>
        </r>
      </text>
    </comment>
    <comment ref="B14" authorId="0" shapeId="0" xr:uid="{7B8C3368-2CA1-42BD-846D-E36899523358}">
      <text>
        <r>
          <rPr>
            <b/>
            <sz val="9"/>
            <color indexed="81"/>
            <rFont val="MS P ゴシック"/>
            <family val="3"/>
            <charset val="128"/>
          </rPr>
          <t>B9を入力すると
自動入力されます</t>
        </r>
      </text>
    </comment>
    <comment ref="J14" authorId="0" shapeId="0" xr:uid="{BBB952AD-00AB-4A0B-9951-09A2AA68923A}">
      <text>
        <r>
          <rPr>
            <b/>
            <sz val="9"/>
            <color indexed="81"/>
            <rFont val="MS P ゴシック"/>
            <family val="3"/>
            <charset val="128"/>
          </rPr>
          <t>関数が入っているため、右の給与額の内訳に入力</t>
        </r>
      </text>
    </comment>
    <comment ref="R18" authorId="0" shapeId="0" xr:uid="{5C813D3B-D3C0-4357-8461-B345C7463504}">
      <text>
        <r>
          <rPr>
            <b/>
            <sz val="9"/>
            <color indexed="81"/>
            <rFont val="MS P ゴシック"/>
            <family val="3"/>
            <charset val="128"/>
          </rPr>
          <t>・内訳（交通費除く）と給与額は一致
・端数処理等で実際の給与額と合わない場合は諸手当等で調整</t>
        </r>
      </text>
    </comment>
    <comment ref="B19" authorId="0" shapeId="0" xr:uid="{8C9A723E-0A54-4976-8C8D-3213C939523C}">
      <text>
        <r>
          <rPr>
            <b/>
            <sz val="9"/>
            <color indexed="81"/>
            <rFont val="MS P ゴシック"/>
            <family val="3"/>
            <charset val="128"/>
          </rPr>
          <t>B9を入力すると
自動入力されます</t>
        </r>
      </text>
    </comment>
    <comment ref="J19" authorId="0" shapeId="0" xr:uid="{A9EA1F50-7B2C-401C-931C-97078D1813EE}">
      <text>
        <r>
          <rPr>
            <b/>
            <sz val="9"/>
            <color indexed="81"/>
            <rFont val="MS P ゴシック"/>
            <family val="3"/>
            <charset val="128"/>
          </rPr>
          <t>関数が入っているため、右の給与額の内訳に入力</t>
        </r>
      </text>
    </comment>
    <comment ref="R23" authorId="0" shapeId="0" xr:uid="{2F741CA5-DBC7-4D62-8C2D-18A9689D8F11}">
      <text>
        <r>
          <rPr>
            <b/>
            <sz val="9"/>
            <color indexed="81"/>
            <rFont val="MS P ゴシック"/>
            <family val="3"/>
            <charset val="128"/>
          </rPr>
          <t>・内訳（交通費除く）と給与額は一致
・端数処理等で実際の給与額と合わない場合は諸手当等で調整</t>
        </r>
      </text>
    </comment>
    <comment ref="B24" authorId="0" shapeId="0" xr:uid="{10960C5B-3142-45BC-B5ED-9957F8613028}">
      <text>
        <r>
          <rPr>
            <b/>
            <sz val="9"/>
            <color indexed="81"/>
            <rFont val="MS P ゴシック"/>
            <family val="3"/>
            <charset val="128"/>
          </rPr>
          <t>B9を入力すると
自動入力されます</t>
        </r>
      </text>
    </comment>
    <comment ref="J24" authorId="0" shapeId="0" xr:uid="{7EA12228-87AD-4240-A356-011F143E7CB5}">
      <text>
        <r>
          <rPr>
            <b/>
            <sz val="9"/>
            <color indexed="81"/>
            <rFont val="MS P ゴシック"/>
            <family val="3"/>
            <charset val="128"/>
          </rPr>
          <t>関数が入っているため、右の給与額の内訳に入力</t>
        </r>
      </text>
    </comment>
    <comment ref="R28" authorId="0" shapeId="0" xr:uid="{68868212-6FFF-48C0-9696-043EBFB9D0A5}">
      <text>
        <r>
          <rPr>
            <b/>
            <sz val="9"/>
            <color indexed="81"/>
            <rFont val="MS P ゴシック"/>
            <family val="3"/>
            <charset val="128"/>
          </rPr>
          <t>・内訳（交通費除く）と給与額は一致
・端数処理等で実際の給与額と合わない場合は諸手当等で調整</t>
        </r>
      </text>
    </comment>
    <comment ref="B29" authorId="0" shapeId="0" xr:uid="{F1D1A739-7452-4B21-948F-92DCBE5C8B6C}">
      <text>
        <r>
          <rPr>
            <b/>
            <sz val="9"/>
            <color indexed="81"/>
            <rFont val="MS P ゴシック"/>
            <family val="3"/>
            <charset val="128"/>
          </rPr>
          <t>B9を入力すると
自動入力されます</t>
        </r>
      </text>
    </comment>
    <comment ref="J29" authorId="0" shapeId="0" xr:uid="{0F8BB160-F49A-45C5-8721-EE162A1C3611}">
      <text>
        <r>
          <rPr>
            <b/>
            <sz val="9"/>
            <color indexed="81"/>
            <rFont val="MS P ゴシック"/>
            <family val="3"/>
            <charset val="128"/>
          </rPr>
          <t>関数が入っているため、右の給与額の内訳に入力</t>
        </r>
      </text>
    </comment>
    <comment ref="R33" authorId="0" shapeId="0" xr:uid="{9E40E0AF-50CB-4247-8226-A27680256879}">
      <text>
        <r>
          <rPr>
            <b/>
            <sz val="9"/>
            <color indexed="81"/>
            <rFont val="MS P ゴシック"/>
            <family val="3"/>
            <charset val="128"/>
          </rPr>
          <t>・内訳（交通費除く）と給与額は一致
・端数処理等で実際の給与額と合わない場合は諸手当等で調整</t>
        </r>
      </text>
    </comment>
    <comment ref="B34" authorId="0" shapeId="0" xr:uid="{AB1EF991-1F8E-4B42-89B3-6F05369432BA}">
      <text>
        <r>
          <rPr>
            <b/>
            <sz val="9"/>
            <color indexed="81"/>
            <rFont val="MS P ゴシック"/>
            <family val="3"/>
            <charset val="128"/>
          </rPr>
          <t>B9を入力すると
自動入力されます</t>
        </r>
      </text>
    </comment>
    <comment ref="J34" authorId="0" shapeId="0" xr:uid="{DB25E244-BC15-44BE-ADEE-191749C3ADA0}">
      <text>
        <r>
          <rPr>
            <b/>
            <sz val="9"/>
            <color indexed="81"/>
            <rFont val="MS P ゴシック"/>
            <family val="3"/>
            <charset val="128"/>
          </rPr>
          <t>関数が入っているため、右の給与額の内訳に入力</t>
        </r>
      </text>
    </comment>
    <comment ref="R38" authorId="0" shapeId="0" xr:uid="{4E72C03F-4934-4E04-ADD0-51F297500BA6}">
      <text>
        <r>
          <rPr>
            <b/>
            <sz val="9"/>
            <color indexed="81"/>
            <rFont val="MS P ゴシック"/>
            <family val="3"/>
            <charset val="128"/>
          </rPr>
          <t>・内訳（交通費除く）と給与額は一致
・端数処理等で実際の給与額と合わない場合は諸手当等で調整</t>
        </r>
      </text>
    </comment>
  </commentList>
</comments>
</file>

<file path=xl/sharedStrings.xml><?xml version="1.0" encoding="utf-8"?>
<sst xmlns="http://schemas.openxmlformats.org/spreadsheetml/2006/main" count="527" uniqueCount="99">
  <si>
    <t>第３号様式（第５条関係）</t>
    <rPh sb="0" eb="1">
      <t>ダイ</t>
    </rPh>
    <rPh sb="2" eb="3">
      <t>ゴウ</t>
    </rPh>
    <rPh sb="3" eb="5">
      <t>ヨウシキ</t>
    </rPh>
    <rPh sb="6" eb="7">
      <t>ダイ</t>
    </rPh>
    <rPh sb="8" eb="9">
      <t>ジョウ</t>
    </rPh>
    <rPh sb="9" eb="11">
      <t>カンケイ</t>
    </rPh>
    <phoneticPr fontId="2"/>
  </si>
  <si>
    <t>雇用奨励金請求書</t>
    <rPh sb="0" eb="5">
      <t>コヨウショウレイキン</t>
    </rPh>
    <rPh sb="5" eb="8">
      <t>セイキュウショ</t>
    </rPh>
    <phoneticPr fontId="2"/>
  </si>
  <si>
    <t>年</t>
    <rPh sb="0" eb="1">
      <t>ネン</t>
    </rPh>
    <phoneticPr fontId="2"/>
  </si>
  <si>
    <t>月</t>
    <rPh sb="0" eb="1">
      <t>ガツ</t>
    </rPh>
    <phoneticPr fontId="2"/>
  </si>
  <si>
    <t>日</t>
    <rPh sb="0" eb="1">
      <t>ニチ</t>
    </rPh>
    <phoneticPr fontId="2"/>
  </si>
  <si>
    <t>（あて先）横須賀市長</t>
    <rPh sb="3" eb="4">
      <t>サキ</t>
    </rPh>
    <rPh sb="5" eb="10">
      <t>ヨコスカシチョウ</t>
    </rPh>
    <phoneticPr fontId="2"/>
  </si>
  <si>
    <t>事業所所在地</t>
    <rPh sb="0" eb="3">
      <t>ジギョウショ</t>
    </rPh>
    <rPh sb="3" eb="6">
      <t>ショザイチ</t>
    </rPh>
    <phoneticPr fontId="2"/>
  </si>
  <si>
    <t>事業所名</t>
    <rPh sb="0" eb="4">
      <t>ジギョウショメイ</t>
    </rPh>
    <phoneticPr fontId="2"/>
  </si>
  <si>
    <t>事業主氏名</t>
    <rPh sb="0" eb="3">
      <t>ジギョウヌシ</t>
    </rPh>
    <rPh sb="3" eb="5">
      <t>シメイ</t>
    </rPh>
    <phoneticPr fontId="2"/>
  </si>
  <si>
    <t>電話番号</t>
    <rPh sb="0" eb="2">
      <t>デンワ</t>
    </rPh>
    <rPh sb="2" eb="4">
      <t>バンゴウ</t>
    </rPh>
    <phoneticPr fontId="2"/>
  </si>
  <si>
    <t>本件責任者</t>
    <rPh sb="0" eb="5">
      <t>ホンケンセキニンシャ</t>
    </rPh>
    <phoneticPr fontId="2"/>
  </si>
  <si>
    <t>担当者</t>
    <rPh sb="0" eb="3">
      <t>タントウシャ</t>
    </rPh>
    <phoneticPr fontId="2"/>
  </si>
  <si>
    <t>障害者</t>
    <rPh sb="0" eb="3">
      <t>ショウガイシャ</t>
    </rPh>
    <phoneticPr fontId="2"/>
  </si>
  <si>
    <t>住所</t>
    <rPh sb="0" eb="2">
      <t>ジュウショ</t>
    </rPh>
    <phoneticPr fontId="2"/>
  </si>
  <si>
    <t>氏名</t>
    <rPh sb="0" eb="2">
      <t>シメイ</t>
    </rPh>
    <phoneticPr fontId="2"/>
  </si>
  <si>
    <t>請求金額</t>
    <rPh sb="0" eb="4">
      <t>セイキュウキンガク</t>
    </rPh>
    <phoneticPr fontId="2"/>
  </si>
  <si>
    <t>円</t>
    <rPh sb="0" eb="1">
      <t>エン</t>
    </rPh>
    <phoneticPr fontId="2"/>
  </si>
  <si>
    <t>請求内容</t>
    <rPh sb="0" eb="4">
      <t>セイキュウナイヨウ</t>
    </rPh>
    <phoneticPr fontId="2"/>
  </si>
  <si>
    <t>自</t>
    <rPh sb="0" eb="1">
      <t>ジ</t>
    </rPh>
    <phoneticPr fontId="2"/>
  </si>
  <si>
    <t>月分</t>
    <rPh sb="0" eb="2">
      <t>ガツブン</t>
    </rPh>
    <phoneticPr fontId="2"/>
  </si>
  <si>
    <t>至</t>
    <rPh sb="0" eb="1">
      <t>イタ</t>
    </rPh>
    <phoneticPr fontId="2"/>
  </si>
  <si>
    <t>備考</t>
    <rPh sb="0" eb="2">
      <t>ビコウ</t>
    </rPh>
    <phoneticPr fontId="2"/>
  </si>
  <si>
    <t>振込先</t>
    <rPh sb="0" eb="3">
      <t>フリコミサキ</t>
    </rPh>
    <phoneticPr fontId="2"/>
  </si>
  <si>
    <t>銀行名</t>
    <rPh sb="0" eb="3">
      <t>ギンコウメイ</t>
    </rPh>
    <phoneticPr fontId="2"/>
  </si>
  <si>
    <t>支店名</t>
    <rPh sb="0" eb="3">
      <t>シテンメイ</t>
    </rPh>
    <phoneticPr fontId="2"/>
  </si>
  <si>
    <t>口座番号</t>
    <rPh sb="0" eb="4">
      <t>コウザバンゴウ</t>
    </rPh>
    <phoneticPr fontId="2"/>
  </si>
  <si>
    <t>口座名義人
（カタカナ）</t>
    <rPh sb="0" eb="2">
      <t>コウザ</t>
    </rPh>
    <rPh sb="2" eb="5">
      <t>メイギニン</t>
    </rPh>
    <phoneticPr fontId="2"/>
  </si>
  <si>
    <t>当座</t>
    <rPh sb="0" eb="2">
      <t>トウザ</t>
    </rPh>
    <phoneticPr fontId="2"/>
  </si>
  <si>
    <t>普通</t>
    <rPh sb="0" eb="2">
      <t>フツウ</t>
    </rPh>
    <phoneticPr fontId="2"/>
  </si>
  <si>
    <t>雇用奨励金請求給与内訳書</t>
    <rPh sb="0" eb="5">
      <t>コヨウショウレイキン</t>
    </rPh>
    <rPh sb="5" eb="9">
      <t>セイキュウキュウヨ</t>
    </rPh>
    <rPh sb="9" eb="12">
      <t>ウチワケショ</t>
    </rPh>
    <phoneticPr fontId="2"/>
  </si>
  <si>
    <t>障害者氏名</t>
    <rPh sb="0" eb="3">
      <t>ショウガイシャ</t>
    </rPh>
    <rPh sb="3" eb="5">
      <t>シメイ</t>
    </rPh>
    <phoneticPr fontId="2"/>
  </si>
  <si>
    <t>作業内容</t>
    <rPh sb="0" eb="4">
      <t>サギョウナイヨウ</t>
    </rPh>
    <phoneticPr fontId="2"/>
  </si>
  <si>
    <t>障害者住所</t>
    <rPh sb="0" eb="3">
      <t>ショウガイシャ</t>
    </rPh>
    <rPh sb="3" eb="5">
      <t>ジュウショ</t>
    </rPh>
    <phoneticPr fontId="2"/>
  </si>
  <si>
    <t>支払月</t>
    <rPh sb="0" eb="3">
      <t>シハライツキ</t>
    </rPh>
    <phoneticPr fontId="2"/>
  </si>
  <si>
    <t>給与額</t>
    <rPh sb="0" eb="3">
      <t>キュウヨガク</t>
    </rPh>
    <phoneticPr fontId="2"/>
  </si>
  <si>
    <t>上記のとおり提出します。</t>
    <phoneticPr fontId="2"/>
  </si>
  <si>
    <t>給与支払担当者氏名</t>
    <rPh sb="0" eb="2">
      <t>キュウヨ</t>
    </rPh>
    <rPh sb="2" eb="4">
      <t>シハラ</t>
    </rPh>
    <rPh sb="4" eb="7">
      <t>タントウシャ</t>
    </rPh>
    <rPh sb="7" eb="9">
      <t>シメイ</t>
    </rPh>
    <phoneticPr fontId="2"/>
  </si>
  <si>
    <t>上記の記載内容は、賃金台帳等及び雇用契約書等の内容と相違ありません。</t>
    <phoneticPr fontId="2"/>
  </si>
  <si>
    <t>※市は内容確認のため、賃金台帳等の提出を依頼する場合があります。</t>
    <phoneticPr fontId="2"/>
  </si>
  <si>
    <t>給与</t>
    <rPh sb="0" eb="2">
      <t>キュウヨ</t>
    </rPh>
    <phoneticPr fontId="2"/>
  </si>
  <si>
    <t>カウント</t>
    <phoneticPr fontId="2"/>
  </si>
  <si>
    <t>日数</t>
    <rPh sb="0" eb="1">
      <t>ヒ</t>
    </rPh>
    <rPh sb="1" eb="2">
      <t>スウ</t>
    </rPh>
    <phoneticPr fontId="2"/>
  </si>
  <si>
    <t>事業所名・
事業主氏名</t>
    <rPh sb="0" eb="3">
      <t>ジギョウショ</t>
    </rPh>
    <rPh sb="3" eb="4">
      <t>メイ</t>
    </rPh>
    <rPh sb="6" eb="9">
      <t>ジギョウヌシ</t>
    </rPh>
    <rPh sb="9" eb="11">
      <t>シメイ</t>
    </rPh>
    <phoneticPr fontId="2"/>
  </si>
  <si>
    <t>～</t>
    <phoneticPr fontId="2"/>
  </si>
  <si>
    <t>最低賃金の減額の特例許可の有無</t>
    <rPh sb="13" eb="15">
      <t>ウム</t>
    </rPh>
    <phoneticPr fontId="2"/>
  </si>
  <si>
    <t>・このシートは削除等しないでください
・内訳書を増やす場合は、矢印シート
　（→と←）の間に入れてください</t>
    <rPh sb="9" eb="10">
      <t>トウ</t>
    </rPh>
    <phoneticPr fontId="2"/>
  </si>
  <si>
    <t>→Z列から右はさわらないでください。</t>
    <rPh sb="2" eb="3">
      <t>レツ</t>
    </rPh>
    <rPh sb="5" eb="6">
      <t>ミギ</t>
    </rPh>
    <phoneticPr fontId="2"/>
  </si>
  <si>
    <t>＜まず＞</t>
    <phoneticPr fontId="2"/>
  </si>
  <si>
    <t>＜次に＞</t>
    <rPh sb="1" eb="2">
      <t>ツギ</t>
    </rPh>
    <phoneticPr fontId="2"/>
  </si>
  <si>
    <t>＜最後に＞</t>
    <rPh sb="1" eb="3">
      <t>サイゴ</t>
    </rPh>
    <phoneticPr fontId="2"/>
  </si>
  <si>
    <t>・増やしたシートは矢印シート（「→」と「←」）の間に入れてください。（間に入っていない場合、関数が正しく計算されません。）</t>
    <rPh sb="1" eb="2">
      <t>フ</t>
    </rPh>
    <rPh sb="9" eb="11">
      <t>ヤジルシ</t>
    </rPh>
    <rPh sb="24" eb="25">
      <t>アイダ</t>
    </rPh>
    <rPh sb="26" eb="27">
      <t>イ</t>
    </rPh>
    <rPh sb="35" eb="36">
      <t>アイダ</t>
    </rPh>
    <rPh sb="37" eb="38">
      <t>ハイ</t>
    </rPh>
    <rPh sb="43" eb="45">
      <t>バアイ</t>
    </rPh>
    <rPh sb="46" eb="48">
      <t>カンスウ</t>
    </rPh>
    <rPh sb="49" eb="50">
      <t>タダ</t>
    </rPh>
    <rPh sb="52" eb="54">
      <t>ケイサン</t>
    </rPh>
    <phoneticPr fontId="2"/>
  </si>
  <si>
    <t>・「請求書（記入例）」シートをご確認の上、請求書シートを完成させてください。</t>
    <rPh sb="2" eb="5">
      <t>セイキュウショ</t>
    </rPh>
    <rPh sb="6" eb="9">
      <t>キニュウレイ</t>
    </rPh>
    <rPh sb="16" eb="18">
      <t>カクニン</t>
    </rPh>
    <rPh sb="19" eb="20">
      <t>ウエ</t>
    </rPh>
    <rPh sb="21" eb="24">
      <t>セイキュウショ</t>
    </rPh>
    <rPh sb="28" eb="30">
      <t>カンセイ</t>
    </rPh>
    <phoneticPr fontId="2"/>
  </si>
  <si>
    <t>【電子申請用】こちらをご確認いただいた後、作業を進めてください。</t>
    <rPh sb="1" eb="5">
      <t>デンシシンセイ</t>
    </rPh>
    <rPh sb="5" eb="6">
      <t>ヨウ</t>
    </rPh>
    <rPh sb="12" eb="14">
      <t>カクニン</t>
    </rPh>
    <rPh sb="19" eb="20">
      <t>アト</t>
    </rPh>
    <rPh sb="21" eb="23">
      <t>サギョウ</t>
    </rPh>
    <rPh sb="24" eb="25">
      <t>スス</t>
    </rPh>
    <phoneticPr fontId="2"/>
  </si>
  <si>
    <t>・このExcelファイルに元々あるシートは削除しないでください。</t>
    <rPh sb="13" eb="15">
      <t>モトモト</t>
    </rPh>
    <rPh sb="21" eb="23">
      <t>サクジョ</t>
    </rPh>
    <phoneticPr fontId="2"/>
  </si>
  <si>
    <t>・内訳書シートが足りない場合はコピーして増やしてください。</t>
    <rPh sb="1" eb="4">
      <t>ウチワケショ</t>
    </rPh>
    <rPh sb="8" eb="9">
      <t>タ</t>
    </rPh>
    <rPh sb="12" eb="14">
      <t>バアイ</t>
    </rPh>
    <rPh sb="20" eb="21">
      <t>フ</t>
    </rPh>
    <phoneticPr fontId="2"/>
  </si>
  <si>
    <t>・関数やドロップダウンの選択肢が入っているセルがありますのでご注意ください。</t>
    <rPh sb="1" eb="3">
      <t>カンスウ</t>
    </rPh>
    <rPh sb="12" eb="15">
      <t>センタクシ</t>
    </rPh>
    <rPh sb="16" eb="17">
      <t>ハイ</t>
    </rPh>
    <rPh sb="31" eb="33">
      <t>チュウイ</t>
    </rPh>
    <phoneticPr fontId="2"/>
  </si>
  <si>
    <t>・該当者１人に対して内訳書１シートとしてください。</t>
    <rPh sb="1" eb="4">
      <t>ガイトウシャ</t>
    </rPh>
    <rPh sb="5" eb="6">
      <t>ニン</t>
    </rPh>
    <rPh sb="7" eb="8">
      <t>タイ</t>
    </rPh>
    <rPh sb="10" eb="13">
      <t>ウチワケショ</t>
    </rPh>
    <phoneticPr fontId="2"/>
  </si>
  <si>
    <t>・各シートの行、列、セルの追加や結合等は行わないでください。</t>
    <rPh sb="1" eb="2">
      <t>カク</t>
    </rPh>
    <rPh sb="6" eb="7">
      <t>ギョウ</t>
    </rPh>
    <rPh sb="8" eb="9">
      <t>レツ</t>
    </rPh>
    <rPh sb="13" eb="15">
      <t>ツイカ</t>
    </rPh>
    <rPh sb="16" eb="18">
      <t>ケツゴウ</t>
    </rPh>
    <rPh sb="18" eb="19">
      <t>トウ</t>
    </rPh>
    <rPh sb="20" eb="21">
      <t>オコナ</t>
    </rPh>
    <phoneticPr fontId="2"/>
  </si>
  <si>
    <t>＜提出＞</t>
    <rPh sb="1" eb="3">
      <t>テイシュツ</t>
    </rPh>
    <phoneticPr fontId="2"/>
  </si>
  <si>
    <t>・請求書シート名は変えないでください。</t>
    <rPh sb="1" eb="4">
      <t>セイキュウショ</t>
    </rPh>
    <rPh sb="7" eb="8">
      <t>メイ</t>
    </rPh>
    <rPh sb="9" eb="10">
      <t>カ</t>
    </rPh>
    <phoneticPr fontId="2"/>
  </si>
  <si>
    <t>（PDFへのデータ変換はしないでください。）</t>
    <rPh sb="9" eb="11">
      <t>ヘンカン</t>
    </rPh>
    <phoneticPr fontId="2"/>
  </si>
  <si>
    <t>時間数</t>
    <rPh sb="0" eb="3">
      <t>ジカンスウ</t>
    </rPh>
    <phoneticPr fontId="2"/>
  </si>
  <si>
    <t>時間</t>
    <rPh sb="0" eb="2">
      <t>ジカン</t>
    </rPh>
    <phoneticPr fontId="2"/>
  </si>
  <si>
    <t>給与額の内訳</t>
    <rPh sb="0" eb="3">
      <t>キュウヨガク</t>
    </rPh>
    <rPh sb="4" eb="6">
      <t>ウチワケ</t>
    </rPh>
    <phoneticPr fontId="2"/>
  </si>
  <si>
    <t>月給</t>
    <rPh sb="0" eb="2">
      <t>ゲッキュウ</t>
    </rPh>
    <phoneticPr fontId="2"/>
  </si>
  <si>
    <t>時給</t>
    <rPh sb="0" eb="2">
      <t>ジキュウ</t>
    </rPh>
    <phoneticPr fontId="2"/>
  </si>
  <si>
    <t>日給</t>
    <rPh sb="0" eb="2">
      <t>ニッキュウ</t>
    </rPh>
    <phoneticPr fontId="2"/>
  </si>
  <si>
    <t>交通費</t>
    <rPh sb="0" eb="3">
      <t>コウツウヒ</t>
    </rPh>
    <phoneticPr fontId="2"/>
  </si>
  <si>
    <t>諸手当等</t>
    <rPh sb="0" eb="3">
      <t>ショテアテ</t>
    </rPh>
    <rPh sb="3" eb="4">
      <t>トウ</t>
    </rPh>
    <phoneticPr fontId="2"/>
  </si>
  <si>
    <t>円×</t>
    <rPh sb="0" eb="1">
      <t>エン</t>
    </rPh>
    <phoneticPr fontId="2"/>
  </si>
  <si>
    <t>賞与</t>
    <rPh sb="0" eb="2">
      <t>ショウヨ</t>
    </rPh>
    <phoneticPr fontId="2"/>
  </si>
  <si>
    <t>健康保険</t>
    <rPh sb="0" eb="4">
      <t>ケンコウホケン</t>
    </rPh>
    <phoneticPr fontId="2"/>
  </si>
  <si>
    <t>雇用保険</t>
    <rPh sb="0" eb="4">
      <t>コヨウホケン</t>
    </rPh>
    <phoneticPr fontId="2"/>
  </si>
  <si>
    <t>厚生年金</t>
    <rPh sb="0" eb="4">
      <t>コウセイネンキン</t>
    </rPh>
    <phoneticPr fontId="2"/>
  </si>
  <si>
    <t>勤務時間（標準）</t>
    <rPh sb="0" eb="4">
      <t>キンムジカン</t>
    </rPh>
    <rPh sb="5" eb="7">
      <t>ヒョウジュン</t>
    </rPh>
    <phoneticPr fontId="2"/>
  </si>
  <si>
    <t>休務日</t>
    <rPh sb="0" eb="3">
      <t>キュウムビ</t>
    </rPh>
    <phoneticPr fontId="2"/>
  </si>
  <si>
    <t>勤務形態</t>
    <rPh sb="0" eb="4">
      <t>キンムケイタイ</t>
    </rPh>
    <phoneticPr fontId="2"/>
  </si>
  <si>
    <t>労災保険</t>
    <rPh sb="0" eb="4">
      <t>ロウサイホケン</t>
    </rPh>
    <phoneticPr fontId="2"/>
  </si>
  <si>
    <t>月</t>
    <rPh sb="0" eb="1">
      <t>ツキ</t>
    </rPh>
    <phoneticPr fontId="2"/>
  </si>
  <si>
    <t>・</t>
    <phoneticPr fontId="2"/>
  </si>
  <si>
    <t>時</t>
    <rPh sb="0" eb="1">
      <t>ジ</t>
    </rPh>
    <phoneticPr fontId="2"/>
  </si>
  <si>
    <t>分</t>
    <rPh sb="0" eb="1">
      <t>フン</t>
    </rPh>
    <phoneticPr fontId="2"/>
  </si>
  <si>
    <t>時</t>
    <rPh sb="0" eb="1">
      <t>トキ</t>
    </rPh>
    <phoneticPr fontId="2"/>
  </si>
  <si>
    <t>（</t>
    <phoneticPr fontId="2"/>
  </si>
  <si>
    <t>）</t>
    <phoneticPr fontId="2"/>
  </si>
  <si>
    <t>年間</t>
    <rPh sb="0" eb="2">
      <t>ネンカン</t>
    </rPh>
    <phoneticPr fontId="2"/>
  </si>
  <si>
    <t>・数字は「アラビア数字」で入力してください。</t>
    <rPh sb="1" eb="3">
      <t>スウジ</t>
    </rPh>
    <rPh sb="9" eb="11">
      <t>スウジ</t>
    </rPh>
    <rPh sb="13" eb="15">
      <t>ニュウリョク</t>
    </rPh>
    <phoneticPr fontId="2"/>
  </si>
  <si>
    <t>←当該者の雇用奨励金該当月</t>
    <rPh sb="1" eb="3">
      <t>トウガイ</t>
    </rPh>
    <rPh sb="3" eb="4">
      <t>シャ</t>
    </rPh>
    <rPh sb="5" eb="10">
      <t>コヨウショウレイキン</t>
    </rPh>
    <rPh sb="10" eb="13">
      <t>ガイトウヅキ</t>
    </rPh>
    <phoneticPr fontId="2"/>
  </si>
  <si>
    <t>(</t>
    <phoneticPr fontId="2"/>
  </si>
  <si>
    <t>)</t>
    <phoneticPr fontId="2"/>
  </si>
  <si>
    <t>休暇・有給休暇</t>
    <rPh sb="0" eb="2">
      <t>キュウカ</t>
    </rPh>
    <rPh sb="3" eb="7">
      <t>ユウキュウキュウカ</t>
    </rPh>
    <phoneticPr fontId="2"/>
  </si>
  <si>
    <t>有の場合は最低賃金の減額の特例許可書（写）を提出してください</t>
    <phoneticPr fontId="2"/>
  </si>
  <si>
    <t>・記入例シートのグレーに着色された箇所はすべて入力してください。（着色なしの項目は該当する場合に入力してください。）</t>
    <rPh sb="1" eb="4">
      <t>キニュウレイ</t>
    </rPh>
    <rPh sb="12" eb="14">
      <t>チャクショク</t>
    </rPh>
    <rPh sb="17" eb="19">
      <t>カショ</t>
    </rPh>
    <rPh sb="23" eb="25">
      <t>ニュウリョク</t>
    </rPh>
    <rPh sb="33" eb="35">
      <t>チャクショク</t>
    </rPh>
    <rPh sb="34" eb="35">
      <t>ニュウチャク</t>
    </rPh>
    <rPh sb="38" eb="40">
      <t>コウモク</t>
    </rPh>
    <rPh sb="41" eb="43">
      <t>ガイトウ</t>
    </rPh>
    <rPh sb="45" eb="47">
      <t>バアイ</t>
    </rPh>
    <rPh sb="48" eb="50">
      <t>ニュウリョク</t>
    </rPh>
    <phoneticPr fontId="2"/>
  </si>
  <si>
    <t>曜日</t>
    <rPh sb="0" eb="2">
      <t>ヨウビ</t>
    </rPh>
    <phoneticPr fontId="2"/>
  </si>
  <si>
    <t>就労日数
（年休含）</t>
    <rPh sb="0" eb="2">
      <t>シュウロウ</t>
    </rPh>
    <rPh sb="2" eb="4">
      <t>ニッスウ</t>
    </rPh>
    <rPh sb="6" eb="8">
      <t>ネンキュウ</t>
    </rPh>
    <rPh sb="8" eb="9">
      <t>フク</t>
    </rPh>
    <phoneticPr fontId="2"/>
  </si>
  <si>
    <t>↓すべて「OK」に変わったことを確認してください。（入力がされていることの確認のため、内容が正しいことの証明ではありません。）</t>
    <rPh sb="9" eb="10">
      <t>カ</t>
    </rPh>
    <rPh sb="16" eb="18">
      <t>カクニン</t>
    </rPh>
    <rPh sb="26" eb="28">
      <t>ニュウリョク</t>
    </rPh>
    <rPh sb="37" eb="39">
      <t>カクニン</t>
    </rPh>
    <rPh sb="43" eb="45">
      <t>ナイヨウ</t>
    </rPh>
    <rPh sb="46" eb="47">
      <t>タダ</t>
    </rPh>
    <rPh sb="52" eb="54">
      <t>ショウメイ</t>
    </rPh>
    <phoneticPr fontId="2"/>
  </si>
  <si>
    <t>・「内訳書（記入例）」シートをご確認の上、内訳書シートを完成させてください。</t>
    <rPh sb="2" eb="5">
      <t>ウチワケショ</t>
    </rPh>
    <rPh sb="6" eb="9">
      <t>キニュウレイ</t>
    </rPh>
    <rPh sb="16" eb="18">
      <t>カクニン</t>
    </rPh>
    <rPh sb="19" eb="20">
      <t>ウエ</t>
    </rPh>
    <rPh sb="21" eb="24">
      <t>ウチワケショ</t>
    </rPh>
    <rPh sb="28" eb="30">
      <t>カンセイ</t>
    </rPh>
    <phoneticPr fontId="2"/>
  </si>
  <si>
    <t>・シート名の「数字」は障害者苗字に変えてください。（使用しないシートはそのままで結構です。）</t>
    <rPh sb="4" eb="5">
      <t>メイ</t>
    </rPh>
    <rPh sb="7" eb="9">
      <t>スウジ</t>
    </rPh>
    <rPh sb="11" eb="14">
      <t>ショウガイシャ</t>
    </rPh>
    <rPh sb="14" eb="16">
      <t>ミョウジ</t>
    </rPh>
    <rPh sb="17" eb="18">
      <t>カ</t>
    </rPh>
    <rPh sb="26" eb="28">
      <t>シヨウ</t>
    </rPh>
    <rPh sb="40" eb="42">
      <t>ケッコウ</t>
    </rPh>
    <phoneticPr fontId="2"/>
  </si>
  <si>
    <t>・ファイル名を「【事業所名】請求書・内訳書」に変え、Excelデータのままメールに添付してご提出ください。</t>
    <rPh sb="5" eb="6">
      <t>メイ</t>
    </rPh>
    <rPh sb="9" eb="13">
      <t>ジギョウショメイ</t>
    </rPh>
    <rPh sb="14" eb="17">
      <t>セイキュウショ</t>
    </rPh>
    <rPh sb="18" eb="20">
      <t>ウチワケ</t>
    </rPh>
    <rPh sb="20" eb="21">
      <t>ショ</t>
    </rPh>
    <rPh sb="23" eb="24">
      <t>カ</t>
    </rPh>
    <rPh sb="41" eb="43">
      <t>テンプ</t>
    </rPh>
    <rPh sb="46" eb="4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</si>
</sst>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
    <numFmt numFmtId="178" formatCode="#,###"/>
    <numFmt numFmtId="179" formatCode="#\ "/>
    <numFmt numFmtId="180" formatCode="00"/>
  </numFmts>
  <fonts count="19">
    <font>
      <sz val="11"/>
      <color theme="1"/>
      <name val="Yu Gothic"/>
      <family val="2"/>
      <scheme val="minor"/>
    </font>
    <font>
      <sz val="11"/>
      <color theme="1"/>
      <name val="Yu Gothic"/>
      <family val="2"/>
      <scheme val="minor"/>
    </font>
    <font>
      <sz val="6"/>
      <name val="Yu Gothic"/>
      <family val="3"/>
      <charset val="128"/>
      <scheme val="minor"/>
    </font>
    <font>
      <sz val="20"/>
      <color theme="1"/>
      <name val="Yu Gothic"/>
      <family val="2"/>
      <scheme val="minor"/>
    </font>
    <font>
      <b/>
      <sz val="9"/>
      <color indexed="81"/>
      <name val="MS P ゴシック"/>
      <family val="3"/>
      <charset val="128"/>
    </font>
    <font>
      <b/>
      <sz val="16"/>
      <color theme="1"/>
      <name val="Yu Gothic"/>
      <family val="3"/>
      <charset val="128"/>
      <scheme val="minor"/>
    </font>
    <font>
      <b/>
      <sz val="11"/>
      <color theme="1"/>
      <name val="Yu Gothic"/>
      <family val="3"/>
      <charset val="128"/>
      <scheme val="minor"/>
    </font>
    <font>
      <b/>
      <sz val="11"/>
      <color rgb="FFFF0000"/>
      <name val="Yu Gothic"/>
      <family val="3"/>
      <charset val="128"/>
      <scheme val="minor"/>
    </font>
    <font>
      <b/>
      <sz val="10.5"/>
      <color theme="1"/>
      <name val="Yu Gothic"/>
      <family val="3"/>
      <charset val="128"/>
      <scheme val="minor"/>
    </font>
    <font>
      <sz val="24"/>
      <color theme="1"/>
      <name val="Yu Gothic"/>
      <family val="2"/>
      <scheme val="minor"/>
    </font>
    <font>
      <sz val="26"/>
      <color theme="1"/>
      <name val="Yu Gothic"/>
      <family val="2"/>
      <scheme val="minor"/>
    </font>
    <font>
      <b/>
      <sz val="10"/>
      <color theme="1"/>
      <name val="Yu Gothic"/>
      <family val="3"/>
      <charset val="128"/>
      <scheme val="minor"/>
    </font>
    <font>
      <b/>
      <sz val="9"/>
      <color theme="1"/>
      <name val="Yu Gothic"/>
      <family val="3"/>
      <charset val="128"/>
      <scheme val="minor"/>
    </font>
    <font>
      <sz val="11"/>
      <color theme="1"/>
      <name val="Yu Gothic"/>
      <family val="3"/>
      <charset val="128"/>
      <scheme val="minor"/>
    </font>
    <font>
      <sz val="10.5"/>
      <color theme="1"/>
      <name val="Yu Gothic"/>
      <family val="3"/>
      <charset val="128"/>
      <scheme val="minor"/>
    </font>
    <font>
      <sz val="9"/>
      <color theme="1"/>
      <name val="Yu Gothic"/>
      <family val="3"/>
      <charset val="128"/>
      <scheme val="minor"/>
    </font>
    <font>
      <b/>
      <sz val="11"/>
      <name val="Yu Gothic"/>
      <family val="3"/>
      <charset val="128"/>
      <scheme val="minor"/>
    </font>
    <font>
      <sz val="9"/>
      <color rgb="FF000000"/>
      <name val="Meiryo UI"/>
      <family val="3"/>
      <charset val="128"/>
    </font>
    <font>
      <sz val="10"/>
      <color theme="1"/>
      <name val="Yu Gothic"/>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66">
    <xf numFmtId="0" fontId="0" fillId="0" borderId="0" xfId="0"/>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3" fillId="0" borderId="0" xfId="0" applyFont="1" applyAlignment="1">
      <alignment vertical="center"/>
    </xf>
    <xf numFmtId="0" fontId="0" fillId="0" borderId="0" xfId="0" applyBorder="1" applyAlignment="1">
      <alignment horizontal="right" vertical="center"/>
    </xf>
    <xf numFmtId="0" fontId="0" fillId="0" borderId="0" xfId="0" applyFont="1" applyAlignment="1">
      <alignment vertical="center"/>
    </xf>
    <xf numFmtId="0" fontId="0" fillId="2" borderId="0" xfId="0" applyFill="1" applyBorder="1" applyAlignment="1">
      <alignment horizontal="center" vertical="center"/>
    </xf>
    <xf numFmtId="0" fontId="0" fillId="2" borderId="3"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6" fillId="0" borderId="0" xfId="0" applyFont="1" applyAlignment="1">
      <alignment vertical="center"/>
    </xf>
    <xf numFmtId="0" fontId="10" fillId="0" borderId="0" xfId="0" applyFont="1" applyAlignment="1">
      <alignment vertical="center"/>
    </xf>
    <xf numFmtId="0" fontId="7" fillId="0" borderId="0" xfId="0" applyFont="1"/>
    <xf numFmtId="0" fontId="6" fillId="0" borderId="0" xfId="0" applyFont="1"/>
    <xf numFmtId="177" fontId="0" fillId="2" borderId="0" xfId="0" applyNumberFormat="1" applyFont="1" applyFill="1" applyAlignment="1" applyProtection="1">
      <alignment horizontal="center" vertical="center"/>
    </xf>
    <xf numFmtId="0" fontId="7" fillId="0" borderId="0" xfId="0" applyFont="1" applyAlignment="1" applyProtection="1">
      <alignment vertical="center"/>
    </xf>
    <xf numFmtId="0" fontId="0" fillId="0" borderId="0" xfId="0" applyAlignment="1" applyProtection="1">
      <alignment vertical="center"/>
    </xf>
    <xf numFmtId="0" fontId="13" fillId="0" borderId="0" xfId="0" applyFont="1" applyFill="1" applyBorder="1" applyAlignment="1" applyProtection="1">
      <alignment vertical="center"/>
      <protection locked="0"/>
    </xf>
    <xf numFmtId="0" fontId="13" fillId="0" borderId="6" xfId="0" applyFont="1"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0" fillId="0" borderId="0" xfId="0" applyFill="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ont="1" applyAlignment="1" applyProtection="1">
      <alignment vertical="center"/>
    </xf>
    <xf numFmtId="0" fontId="6" fillId="0" borderId="0" xfId="0" applyFont="1" applyAlignment="1" applyProtection="1">
      <alignment vertical="center"/>
    </xf>
    <xf numFmtId="0" fontId="0" fillId="0" borderId="8" xfId="0" applyFont="1" applyBorder="1" applyAlignment="1" applyProtection="1">
      <alignment vertical="center"/>
    </xf>
    <xf numFmtId="0" fontId="0" fillId="2" borderId="0" xfId="0" applyFont="1" applyFill="1" applyAlignment="1" applyProtection="1">
      <alignment horizontal="center" vertical="center"/>
    </xf>
    <xf numFmtId="0" fontId="0" fillId="0" borderId="0" xfId="0" applyFont="1" applyAlignment="1" applyProtection="1">
      <alignment horizontal="center" vertical="center"/>
    </xf>
    <xf numFmtId="0" fontId="0" fillId="2" borderId="0" xfId="0" applyFill="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vertical="center" wrapText="1"/>
    </xf>
    <xf numFmtId="0" fontId="15" fillId="0" borderId="4" xfId="0" applyFont="1" applyBorder="1" applyAlignment="1" applyProtection="1">
      <alignment horizontal="left" vertical="center" shrinkToFit="1"/>
    </xf>
    <xf numFmtId="176" fontId="0" fillId="0" borderId="0" xfId="0" applyNumberFormat="1" applyFill="1" applyBorder="1" applyAlignment="1" applyProtection="1">
      <alignment vertical="center" shrinkToFit="1"/>
    </xf>
    <xf numFmtId="0" fontId="15" fillId="0" borderId="6"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13" fillId="0" borderId="3" xfId="0" applyFont="1" applyFill="1" applyBorder="1" applyAlignment="1" applyProtection="1">
      <alignment vertical="center"/>
    </xf>
    <xf numFmtId="0" fontId="13" fillId="0" borderId="3" xfId="0" applyFont="1" applyBorder="1" applyAlignment="1" applyProtection="1">
      <alignment vertical="center" wrapText="1"/>
    </xf>
    <xf numFmtId="0" fontId="13" fillId="0" borderId="4" xfId="0" applyFont="1" applyBorder="1" applyAlignment="1" applyProtection="1">
      <alignment vertical="center" wrapText="1"/>
    </xf>
    <xf numFmtId="0" fontId="0" fillId="0" borderId="0" xfId="0" applyBorder="1" applyAlignment="1" applyProtection="1">
      <alignment vertical="center"/>
    </xf>
    <xf numFmtId="0" fontId="13" fillId="0" borderId="6" xfId="0" applyFont="1" applyBorder="1" applyAlignment="1" applyProtection="1">
      <alignment vertical="center" wrapText="1"/>
    </xf>
    <xf numFmtId="0" fontId="13" fillId="0" borderId="6" xfId="0" applyFont="1" applyBorder="1" applyAlignment="1" applyProtection="1">
      <alignment vertical="center"/>
    </xf>
    <xf numFmtId="0" fontId="13" fillId="0" borderId="0" xfId="0" applyFont="1" applyBorder="1" applyAlignment="1" applyProtection="1">
      <alignment vertical="center"/>
    </xf>
    <xf numFmtId="0" fontId="13" fillId="2" borderId="0" xfId="0" applyFont="1" applyFill="1" applyBorder="1" applyAlignment="1" applyProtection="1">
      <alignment vertical="center"/>
    </xf>
    <xf numFmtId="0" fontId="13" fillId="2" borderId="0" xfId="0" applyFont="1" applyFill="1" applyBorder="1" applyAlignment="1" applyProtection="1">
      <alignment horizontal="right" vertical="center"/>
    </xf>
    <xf numFmtId="0" fontId="13" fillId="2" borderId="6"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0" fillId="0" borderId="0" xfId="0" applyFill="1" applyBorder="1" applyAlignment="1" applyProtection="1">
      <alignment horizontal="center" vertical="center"/>
    </xf>
    <xf numFmtId="0" fontId="7" fillId="0" borderId="0" xfId="0" applyFont="1" applyBorder="1" applyAlignment="1" applyProtection="1">
      <alignment horizontal="center" vertical="center" shrinkToFit="1"/>
    </xf>
    <xf numFmtId="0" fontId="0" fillId="0" borderId="0" xfId="0" applyFill="1" applyAlignment="1" applyProtection="1">
      <alignment vertical="center"/>
    </xf>
    <xf numFmtId="0" fontId="0" fillId="0" borderId="0" xfId="0" applyFill="1" applyBorder="1" applyAlignment="1" applyProtection="1">
      <alignment vertical="center"/>
    </xf>
    <xf numFmtId="0" fontId="0" fillId="0" borderId="0" xfId="0" applyBorder="1" applyAlignment="1" applyProtection="1">
      <alignment horizontal="center" vertical="center" shrinkToFit="1"/>
    </xf>
    <xf numFmtId="0" fontId="0" fillId="0" borderId="0" xfId="0" applyBorder="1" applyAlignment="1" applyProtection="1">
      <alignment horizontal="center" vertical="center" wrapText="1"/>
    </xf>
    <xf numFmtId="0" fontId="13" fillId="0" borderId="3" xfId="0" applyFont="1" applyBorder="1" applyAlignment="1" applyProtection="1">
      <alignment horizontal="right" vertical="center" wrapText="1"/>
    </xf>
    <xf numFmtId="0" fontId="13" fillId="0" borderId="0"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0" xfId="0" applyFont="1" applyFill="1" applyAlignment="1" applyProtection="1">
      <alignment vertical="center"/>
    </xf>
    <xf numFmtId="0" fontId="0" fillId="0" borderId="6" xfId="0"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3" xfId="0" applyFill="1" applyBorder="1" applyAlignment="1" applyProtection="1">
      <alignment horizontal="center" vertical="center"/>
      <protection locked="0"/>
    </xf>
    <xf numFmtId="0" fontId="0" fillId="0" borderId="3" xfId="0" applyFill="1" applyBorder="1" applyAlignment="1" applyProtection="1">
      <alignment horizontal="left" vertical="center"/>
      <protection locked="0"/>
    </xf>
    <xf numFmtId="0" fontId="0" fillId="0" borderId="8" xfId="0" applyFill="1" applyBorder="1" applyAlignment="1" applyProtection="1">
      <alignment horizontal="center" vertical="center"/>
      <protection locked="0"/>
    </xf>
    <xf numFmtId="0" fontId="0" fillId="0" borderId="8" xfId="0" applyFill="1" applyBorder="1" applyAlignment="1" applyProtection="1">
      <alignment horizontal="left" vertical="center"/>
      <protection locked="0"/>
    </xf>
    <xf numFmtId="0" fontId="0" fillId="0" borderId="0" xfId="0" applyFill="1" applyAlignment="1" applyProtection="1">
      <alignment horizontal="center" vertical="center"/>
      <protection locked="0"/>
    </xf>
    <xf numFmtId="0" fontId="0" fillId="0" borderId="8"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177" fontId="0" fillId="0" borderId="0" xfId="0" applyNumberFormat="1" applyFont="1" applyFill="1" applyAlignment="1" applyProtection="1">
      <alignment horizontal="center" vertical="center"/>
    </xf>
    <xf numFmtId="0" fontId="0" fillId="0" borderId="0" xfId="0" applyFill="1" applyAlignment="1" applyProtection="1">
      <alignment vertical="center" wrapText="1"/>
      <protection locked="0"/>
    </xf>
    <xf numFmtId="0" fontId="7" fillId="0" borderId="0" xfId="0" applyFont="1" applyFill="1" applyAlignment="1" applyProtection="1">
      <alignment vertical="center"/>
    </xf>
    <xf numFmtId="0" fontId="13" fillId="0" borderId="3" xfId="0" applyFont="1" applyFill="1" applyBorder="1" applyAlignment="1" applyProtection="1">
      <alignment vertical="center" wrapText="1"/>
      <protection locked="0"/>
    </xf>
    <xf numFmtId="0" fontId="13" fillId="0" borderId="6" xfId="0" applyFont="1" applyFill="1" applyBorder="1" applyAlignment="1" applyProtection="1">
      <alignment vertical="center" wrapText="1"/>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7"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0" fillId="0" borderId="6" xfId="0" applyFill="1" applyBorder="1" applyAlignment="1" applyProtection="1">
      <alignment horizontal="center" vertical="center"/>
    </xf>
    <xf numFmtId="0" fontId="13" fillId="0" borderId="0" xfId="0" applyFont="1" applyFill="1" applyBorder="1" applyAlignment="1" applyProtection="1">
      <alignment horizontal="center" vertical="center"/>
      <protection locked="0"/>
    </xf>
    <xf numFmtId="0" fontId="0" fillId="0" borderId="0" xfId="0" applyFill="1" applyBorder="1" applyAlignment="1" applyProtection="1">
      <alignment horizontal="right" vertical="center"/>
    </xf>
    <xf numFmtId="0" fontId="0" fillId="0" borderId="3" xfId="0" applyFill="1" applyBorder="1" applyAlignment="1" applyProtection="1">
      <alignment horizontal="center" vertical="center"/>
    </xf>
    <xf numFmtId="0" fontId="0" fillId="0" borderId="3" xfId="0" applyFill="1" applyBorder="1" applyAlignment="1" applyProtection="1">
      <alignment vertical="center"/>
    </xf>
    <xf numFmtId="0" fontId="0" fillId="0" borderId="8" xfId="0" applyFill="1" applyBorder="1" applyAlignment="1" applyProtection="1">
      <alignment horizontal="center" vertical="center"/>
    </xf>
    <xf numFmtId="0" fontId="0" fillId="0" borderId="8" xfId="0" applyFill="1" applyBorder="1" applyAlignment="1" applyProtection="1">
      <alignment vertical="center"/>
    </xf>
    <xf numFmtId="0" fontId="0" fillId="0" borderId="8" xfId="0" applyFont="1" applyFill="1" applyBorder="1" applyAlignment="1" applyProtection="1">
      <alignment vertical="center"/>
    </xf>
    <xf numFmtId="0" fontId="0" fillId="0" borderId="0" xfId="0" applyFont="1" applyFill="1" applyAlignment="1" applyProtection="1">
      <alignment horizontal="center" vertical="center"/>
    </xf>
    <xf numFmtId="0" fontId="0" fillId="0" borderId="0" xfId="0" applyFill="1" applyAlignment="1" applyProtection="1">
      <alignment horizontal="center" vertical="center"/>
    </xf>
    <xf numFmtId="0" fontId="15" fillId="0" borderId="4" xfId="0" applyFont="1" applyFill="1" applyBorder="1" applyAlignment="1" applyProtection="1">
      <alignment horizontal="left" vertical="center" shrinkToFit="1"/>
    </xf>
    <xf numFmtId="0" fontId="15" fillId="0" borderId="6" xfId="0" applyFont="1" applyFill="1" applyBorder="1" applyAlignment="1" applyProtection="1">
      <alignment horizontal="left" vertical="center" shrinkToFit="1"/>
    </xf>
    <xf numFmtId="0" fontId="15" fillId="0" borderId="9" xfId="0" applyFont="1" applyFill="1" applyBorder="1" applyAlignment="1" applyProtection="1">
      <alignment horizontal="left" vertical="center" shrinkToFit="1"/>
    </xf>
    <xf numFmtId="0" fontId="13" fillId="0" borderId="3" xfId="0" applyFont="1" applyFill="1" applyBorder="1" applyAlignment="1" applyProtection="1">
      <alignment horizontal="right" vertical="center" wrapText="1"/>
    </xf>
    <xf numFmtId="0" fontId="13" fillId="0" borderId="3"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13" fillId="0" borderId="0" xfId="0" applyFont="1" applyFill="1" applyBorder="1" applyAlignment="1" applyProtection="1">
      <alignment horizontal="right" vertical="center"/>
    </xf>
    <xf numFmtId="0" fontId="13" fillId="0" borderId="6" xfId="0" applyFont="1" applyFill="1" applyBorder="1" applyAlignment="1" applyProtection="1">
      <alignment horizontal="left" vertical="center"/>
    </xf>
    <xf numFmtId="0" fontId="6" fillId="0" borderId="0" xfId="0" applyFont="1" applyFill="1" applyAlignment="1" applyProtection="1">
      <alignment vertical="center"/>
    </xf>
    <xf numFmtId="0" fontId="5" fillId="0" borderId="0" xfId="0" applyFont="1" applyAlignment="1" applyProtection="1">
      <alignment horizontal="center" vertical="center"/>
    </xf>
    <xf numFmtId="0" fontId="5" fillId="0" borderId="8" xfId="0" applyFont="1" applyBorder="1" applyAlignment="1" applyProtection="1">
      <alignment horizontal="center" vertical="center"/>
    </xf>
    <xf numFmtId="0" fontId="6" fillId="0" borderId="1" xfId="0" applyFont="1" applyBorder="1" applyAlignment="1" applyProtection="1">
      <alignment horizontal="distributed" vertical="center" indent="1"/>
    </xf>
    <xf numFmtId="0" fontId="0" fillId="2" borderId="1" xfId="0" applyFill="1" applyBorder="1" applyAlignment="1" applyProtection="1">
      <alignment horizontal="left" vertical="center" shrinkToFit="1"/>
    </xf>
    <xf numFmtId="0" fontId="0" fillId="2" borderId="2"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9" xfId="0" applyFill="1" applyBorder="1" applyAlignment="1" applyProtection="1">
      <alignment horizontal="center" vertical="center"/>
    </xf>
    <xf numFmtId="176" fontId="0" fillId="2" borderId="2" xfId="0" applyNumberFormat="1" applyFill="1" applyBorder="1" applyAlignment="1" applyProtection="1">
      <alignment horizontal="center" vertical="center"/>
    </xf>
    <xf numFmtId="176" fontId="0" fillId="2" borderId="4" xfId="0" applyNumberFormat="1" applyFill="1" applyBorder="1" applyAlignment="1" applyProtection="1">
      <alignment horizontal="center" vertical="center"/>
    </xf>
    <xf numFmtId="176" fontId="0" fillId="2" borderId="5" xfId="0" applyNumberFormat="1" applyFill="1" applyBorder="1" applyAlignment="1" applyProtection="1">
      <alignment horizontal="center" vertical="center"/>
    </xf>
    <xf numFmtId="176" fontId="0" fillId="2" borderId="6" xfId="0" applyNumberFormat="1" applyFill="1" applyBorder="1" applyAlignment="1" applyProtection="1">
      <alignment horizontal="center" vertical="center"/>
    </xf>
    <xf numFmtId="176" fontId="0" fillId="2" borderId="7" xfId="0" applyNumberFormat="1" applyFill="1" applyBorder="1" applyAlignment="1" applyProtection="1">
      <alignment horizontal="center" vertical="center"/>
    </xf>
    <xf numFmtId="176" fontId="0" fillId="2" borderId="9" xfId="0" applyNumberFormat="1" applyFill="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16" xfId="0" applyBorder="1" applyAlignment="1" applyProtection="1">
      <alignment horizontal="center" vertical="center" shrinkToFit="1"/>
    </xf>
    <xf numFmtId="178" fontId="0" fillId="2" borderId="2" xfId="0" applyNumberFormat="1" applyFill="1" applyBorder="1" applyAlignment="1" applyProtection="1">
      <alignment horizontal="center" vertical="center"/>
    </xf>
    <xf numFmtId="178" fontId="0" fillId="2" borderId="3" xfId="0" applyNumberFormat="1" applyFill="1" applyBorder="1" applyAlignment="1" applyProtection="1">
      <alignment horizontal="center" vertical="center"/>
    </xf>
    <xf numFmtId="178" fontId="0" fillId="2" borderId="5" xfId="0" applyNumberFormat="1" applyFill="1" applyBorder="1" applyAlignment="1" applyProtection="1">
      <alignment horizontal="center" vertical="center"/>
    </xf>
    <xf numFmtId="178" fontId="0" fillId="2" borderId="0" xfId="0" applyNumberFormat="1" applyFill="1" applyBorder="1" applyAlignment="1" applyProtection="1">
      <alignment horizontal="center" vertical="center"/>
    </xf>
    <xf numFmtId="178" fontId="0" fillId="2" borderId="7" xfId="0" applyNumberFormat="1" applyFill="1" applyBorder="1" applyAlignment="1" applyProtection="1">
      <alignment horizontal="center" vertical="center"/>
    </xf>
    <xf numFmtId="178" fontId="0" fillId="2" borderId="8" xfId="0" applyNumberFormat="1" applyFill="1" applyBorder="1" applyAlignment="1" applyProtection="1">
      <alignment horizontal="center" vertical="center"/>
    </xf>
    <xf numFmtId="0" fontId="6" fillId="0" borderId="12" xfId="0" applyFont="1" applyBorder="1" applyAlignment="1" applyProtection="1">
      <alignment horizontal="distributed" vertical="center" indent="1"/>
    </xf>
    <xf numFmtId="0" fontId="6" fillId="0" borderId="10" xfId="0" applyFont="1" applyBorder="1" applyAlignment="1" applyProtection="1">
      <alignment horizontal="distributed" vertical="center" indent="1"/>
    </xf>
    <xf numFmtId="0" fontId="6" fillId="0" borderId="11" xfId="0" applyFont="1" applyBorder="1" applyAlignment="1" applyProtection="1">
      <alignment horizontal="distributed" vertical="center" indent="1"/>
    </xf>
    <xf numFmtId="0" fontId="0" fillId="2" borderId="12" xfId="0" applyFill="1" applyBorder="1" applyAlignment="1" applyProtection="1">
      <alignment horizontal="left" vertical="center" shrinkToFit="1"/>
    </xf>
    <xf numFmtId="0" fontId="0" fillId="2" borderId="10" xfId="0" applyFill="1" applyBorder="1" applyAlignment="1" applyProtection="1">
      <alignment horizontal="left" vertical="center" shrinkToFit="1"/>
    </xf>
    <xf numFmtId="0" fontId="0" fillId="2" borderId="11" xfId="0" applyFill="1" applyBorder="1" applyAlignment="1" applyProtection="1">
      <alignment horizontal="left" vertical="center" shrinkToFit="1"/>
    </xf>
    <xf numFmtId="0" fontId="6" fillId="0" borderId="12" xfId="0" applyFont="1" applyBorder="1" applyAlignment="1" applyProtection="1">
      <alignment horizontal="center" vertical="center"/>
    </xf>
    <xf numFmtId="0" fontId="6" fillId="0" borderId="11" xfId="0" applyFont="1" applyBorder="1" applyAlignment="1" applyProtection="1">
      <alignment horizontal="center" vertical="center"/>
    </xf>
    <xf numFmtId="0" fontId="11" fillId="0" borderId="12"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12" fillId="0" borderId="2" xfId="0" applyFont="1" applyBorder="1" applyAlignment="1" applyProtection="1">
      <alignment horizontal="center" vertical="center" shrinkToFit="1"/>
    </xf>
    <xf numFmtId="0" fontId="12" fillId="0" borderId="3" xfId="0" applyFont="1" applyBorder="1" applyAlignment="1" applyProtection="1">
      <alignment horizontal="center" vertical="center" shrinkToFit="1"/>
    </xf>
    <xf numFmtId="176" fontId="0" fillId="2" borderId="3" xfId="0" applyNumberFormat="1" applyFill="1" applyBorder="1" applyAlignment="1" applyProtection="1">
      <alignment horizontal="center" vertical="center"/>
    </xf>
    <xf numFmtId="0" fontId="12" fillId="0" borderId="5"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176" fontId="0" fillId="0" borderId="0" xfId="0" applyNumberFormat="1" applyFill="1" applyBorder="1" applyAlignment="1" applyProtection="1">
      <alignment horizontal="center" vertical="center"/>
    </xf>
    <xf numFmtId="0" fontId="12" fillId="0" borderId="7" xfId="0" applyFont="1" applyBorder="1" applyAlignment="1" applyProtection="1">
      <alignment horizontal="center" vertical="center" shrinkToFit="1"/>
    </xf>
    <xf numFmtId="0" fontId="12" fillId="0" borderId="8" xfId="0" applyFont="1" applyBorder="1" applyAlignment="1" applyProtection="1">
      <alignment horizontal="center" vertical="center" shrinkToFit="1"/>
    </xf>
    <xf numFmtId="176" fontId="0" fillId="0" borderId="8" xfId="0" applyNumberFormat="1" applyFill="1" applyBorder="1" applyAlignment="1" applyProtection="1">
      <alignment horizontal="center" vertical="center"/>
    </xf>
    <xf numFmtId="176" fontId="0" fillId="2" borderId="0" xfId="0" applyNumberFormat="1" applyFill="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left" vertical="center" shrinkToFit="1"/>
    </xf>
    <xf numFmtId="0" fontId="8" fillId="0" borderId="3" xfId="0" applyFont="1" applyBorder="1" applyAlignment="1" applyProtection="1">
      <alignment horizontal="left" vertical="center" shrinkToFit="1"/>
    </xf>
    <xf numFmtId="0" fontId="14" fillId="2" borderId="3" xfId="0" applyFont="1" applyFill="1" applyBorder="1" applyAlignment="1" applyProtection="1">
      <alignment horizontal="center" vertical="center"/>
    </xf>
    <xf numFmtId="0" fontId="13" fillId="0" borderId="3" xfId="0" applyFont="1" applyBorder="1" applyAlignment="1" applyProtection="1">
      <alignment horizontal="center" vertical="center" wrapText="1"/>
    </xf>
    <xf numFmtId="0" fontId="8" fillId="0" borderId="5" xfId="0" applyFont="1" applyBorder="1" applyAlignment="1" applyProtection="1">
      <alignment horizontal="left" vertical="center" shrinkToFit="1"/>
    </xf>
    <xf numFmtId="0" fontId="8" fillId="0" borderId="0" xfId="0" applyFont="1" applyBorder="1" applyAlignment="1" applyProtection="1">
      <alignment horizontal="left" vertical="center" shrinkToFit="1"/>
    </xf>
    <xf numFmtId="0" fontId="6" fillId="0" borderId="5" xfId="0" applyFont="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13" fillId="2" borderId="0" xfId="0" applyFont="1" applyFill="1" applyBorder="1" applyAlignment="1" applyProtection="1">
      <alignment horizontal="center" vertical="center"/>
    </xf>
    <xf numFmtId="0" fontId="6" fillId="0" borderId="5"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14" fillId="2"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0" fontId="0" fillId="2" borderId="8" xfId="0" applyFill="1" applyBorder="1" applyAlignment="1" applyProtection="1">
      <alignment horizontal="center" vertical="center"/>
    </xf>
    <xf numFmtId="0" fontId="16" fillId="0" borderId="8" xfId="0" applyFont="1" applyBorder="1" applyAlignment="1" applyProtection="1">
      <alignment horizontal="center" vertical="center" shrinkToFit="1"/>
    </xf>
    <xf numFmtId="0" fontId="16" fillId="0" borderId="9" xfId="0" applyFont="1" applyBorder="1" applyAlignment="1" applyProtection="1">
      <alignment horizontal="center" vertical="center" shrinkToFit="1"/>
    </xf>
    <xf numFmtId="0" fontId="13"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horizontal="right"/>
      <protection locked="0"/>
    </xf>
    <xf numFmtId="0" fontId="6" fillId="0" borderId="13" xfId="0" applyFont="1" applyBorder="1" applyAlignment="1" applyProtection="1">
      <alignment horizontal="center" vertical="center" shrinkToFit="1"/>
    </xf>
    <xf numFmtId="0" fontId="0" fillId="2" borderId="13" xfId="0" applyFill="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13" fillId="0" borderId="0" xfId="0" applyFont="1" applyFill="1" applyBorder="1" applyAlignment="1" applyProtection="1">
      <alignment horizontal="center" vertical="center"/>
    </xf>
    <xf numFmtId="0" fontId="6" fillId="0" borderId="0" xfId="0" applyFont="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0" xfId="0" applyFont="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177" fontId="5" fillId="2" borderId="3" xfId="1" applyNumberFormat="1" applyFont="1" applyFill="1" applyBorder="1" applyAlignment="1">
      <alignment horizontal="center" vertical="center"/>
    </xf>
    <xf numFmtId="177" fontId="5" fillId="2" borderId="8" xfId="1" applyNumberFormat="1" applyFont="1" applyFill="1" applyBorder="1" applyAlignment="1">
      <alignment horizontal="center" vertical="center"/>
    </xf>
    <xf numFmtId="177" fontId="5" fillId="2" borderId="3"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0" fontId="6" fillId="0" borderId="0" xfId="0" applyFont="1" applyBorder="1" applyAlignment="1">
      <alignment horizontal="center" vertical="center" wrapText="1"/>
    </xf>
    <xf numFmtId="0" fontId="0" fillId="2" borderId="6" xfId="0" applyFill="1" applyBorder="1" applyAlignment="1">
      <alignment horizontal="center" vertical="center" wrapText="1"/>
    </xf>
    <xf numFmtId="0" fontId="6" fillId="0" borderId="1" xfId="0" applyFont="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6" fillId="0" borderId="0" xfId="0" applyFont="1" applyBorder="1" applyAlignment="1">
      <alignment horizontal="distributed" vertical="center" indent="1"/>
    </xf>
    <xf numFmtId="0" fontId="6" fillId="0" borderId="8" xfId="0" applyFont="1" applyBorder="1" applyAlignment="1">
      <alignment horizontal="distributed" vertical="center" indent="1"/>
    </xf>
    <xf numFmtId="0" fontId="0" fillId="2" borderId="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2" borderId="0" xfId="0" applyFill="1" applyAlignment="1">
      <alignment horizontal="left" vertical="center"/>
    </xf>
    <xf numFmtId="0" fontId="0" fillId="0" borderId="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178" fontId="5" fillId="0" borderId="3" xfId="1" applyNumberFormat="1" applyFont="1" applyFill="1" applyBorder="1" applyAlignment="1" applyProtection="1">
      <alignment horizontal="center" vertical="center"/>
    </xf>
    <xf numFmtId="178" fontId="5" fillId="0" borderId="8" xfId="1" applyNumberFormat="1"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179" fontId="5" fillId="0" borderId="3" xfId="0" applyNumberFormat="1" applyFont="1" applyFill="1" applyBorder="1" applyAlignment="1" applyProtection="1">
      <alignment horizontal="center" vertical="center"/>
    </xf>
    <xf numFmtId="179" fontId="5" fillId="0" borderId="8" xfId="0" applyNumberFormat="1" applyFont="1" applyFill="1" applyBorder="1" applyAlignment="1" applyProtection="1">
      <alignment horizontal="center" vertical="center"/>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5" fillId="0" borderId="0" xfId="0" applyFont="1" applyFill="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6" fillId="0" borderId="0" xfId="0" applyFont="1" applyFill="1" applyBorder="1" applyAlignment="1" applyProtection="1">
      <alignment horizontal="distributed" vertical="center"/>
    </xf>
    <xf numFmtId="0" fontId="6" fillId="0" borderId="8" xfId="0" applyFont="1" applyFill="1" applyBorder="1" applyAlignment="1" applyProtection="1">
      <alignment horizontal="distributed" vertical="center"/>
    </xf>
    <xf numFmtId="0" fontId="6" fillId="0" borderId="5"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0" fillId="0" borderId="0" xfId="0" applyFill="1" applyAlignment="1" applyProtection="1">
      <alignment horizontal="left" vertical="center"/>
      <protection locked="0"/>
    </xf>
    <xf numFmtId="0" fontId="13" fillId="0" borderId="0"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9" fillId="0" borderId="0" xfId="0" applyFont="1" applyAlignment="1">
      <alignment horizontal="left" vertical="center" wrapText="1"/>
    </xf>
    <xf numFmtId="0" fontId="5" fillId="0" borderId="0" xfId="0" applyFont="1" applyFill="1" applyAlignment="1" applyProtection="1">
      <alignment horizontal="center" vertical="center"/>
    </xf>
    <xf numFmtId="0" fontId="5" fillId="0" borderId="8"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2" fillId="0" borderId="2" xfId="0" applyFont="1" applyFill="1" applyBorder="1" applyAlignment="1" applyProtection="1">
      <alignment horizontal="center" vertical="center" shrinkToFit="1"/>
    </xf>
    <xf numFmtId="0" fontId="12" fillId="0" borderId="3"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176" fontId="0" fillId="0" borderId="2" xfId="0" applyNumberFormat="1" applyFill="1" applyBorder="1" applyAlignment="1" applyProtection="1">
      <alignment horizontal="center" vertical="center"/>
      <protection locked="0"/>
    </xf>
    <xf numFmtId="176" fontId="0" fillId="0" borderId="3" xfId="0" applyNumberFormat="1" applyFill="1" applyBorder="1" applyAlignment="1" applyProtection="1">
      <alignment horizontal="center" vertical="center"/>
      <protection locked="0"/>
    </xf>
    <xf numFmtId="176" fontId="0" fillId="0" borderId="5" xfId="0" applyNumberFormat="1" applyFill="1" applyBorder="1" applyAlignment="1" applyProtection="1">
      <alignment horizontal="center" vertical="center"/>
      <protection locked="0"/>
    </xf>
    <xf numFmtId="176" fontId="0" fillId="0" borderId="0" xfId="0" applyNumberFormat="1" applyFill="1" applyBorder="1" applyAlignment="1" applyProtection="1">
      <alignment horizontal="center" vertical="center"/>
      <protection locked="0"/>
    </xf>
    <xf numFmtId="176" fontId="0" fillId="0" borderId="7" xfId="0" applyNumberFormat="1" applyFill="1" applyBorder="1" applyAlignment="1" applyProtection="1">
      <alignment horizontal="center" vertical="center"/>
      <protection locked="0"/>
    </xf>
    <xf numFmtId="176" fontId="0" fillId="0" borderId="8" xfId="0" applyNumberFormat="1" applyFill="1" applyBorder="1" applyAlignment="1" applyProtection="1">
      <alignment horizontal="center" vertical="center"/>
      <protection locked="0"/>
    </xf>
    <xf numFmtId="0" fontId="0" fillId="0" borderId="4"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4" xfId="0" applyFill="1" applyBorder="1" applyAlignment="1" applyProtection="1">
      <alignment horizontal="center" vertical="center" shrinkToFit="1"/>
    </xf>
    <xf numFmtId="0" fontId="0" fillId="0" borderId="6"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178" fontId="0" fillId="0" borderId="2" xfId="0" applyNumberFormat="1" applyFill="1" applyBorder="1" applyAlignment="1" applyProtection="1">
      <alignment horizontal="center" vertical="center"/>
    </xf>
    <xf numFmtId="178" fontId="0" fillId="0" borderId="3" xfId="0" applyNumberFormat="1" applyFill="1" applyBorder="1" applyAlignment="1" applyProtection="1">
      <alignment horizontal="center" vertical="center"/>
    </xf>
    <xf numFmtId="178" fontId="0" fillId="0" borderId="5" xfId="0" applyNumberFormat="1" applyFill="1" applyBorder="1" applyAlignment="1" applyProtection="1">
      <alignment horizontal="center" vertical="center"/>
    </xf>
    <xf numFmtId="178" fontId="0" fillId="0" borderId="0" xfId="0" applyNumberFormat="1" applyFill="1" applyBorder="1" applyAlignment="1" applyProtection="1">
      <alignment horizontal="center" vertical="center"/>
    </xf>
    <xf numFmtId="178" fontId="0" fillId="0" borderId="7" xfId="0" applyNumberFormat="1" applyFill="1" applyBorder="1" applyAlignment="1" applyProtection="1">
      <alignment horizontal="center" vertical="center"/>
    </xf>
    <xf numFmtId="178" fontId="0" fillId="0" borderId="8" xfId="0" applyNumberForma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12" fillId="0" borderId="7"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wrapText="1"/>
    </xf>
    <xf numFmtId="0" fontId="0" fillId="0" borderId="13" xfId="0" applyFill="1" applyBorder="1" applyAlignment="1" applyProtection="1">
      <alignment horizontal="center" vertical="center" wrapText="1"/>
      <protection locked="0"/>
    </xf>
    <xf numFmtId="0" fontId="6" fillId="0" borderId="1" xfId="0" applyFont="1" applyFill="1" applyBorder="1" applyAlignment="1" applyProtection="1">
      <alignment horizontal="distributed" vertical="center" indent="1"/>
    </xf>
    <xf numFmtId="0" fontId="6" fillId="0" borderId="12" xfId="0" applyFont="1" applyFill="1" applyBorder="1" applyAlignment="1" applyProtection="1">
      <alignment horizontal="distributed" vertical="center" indent="1"/>
    </xf>
    <xf numFmtId="0" fontId="6" fillId="0" borderId="10" xfId="0" applyFont="1" applyFill="1" applyBorder="1" applyAlignment="1" applyProtection="1">
      <alignment horizontal="distributed" vertical="center" indent="1"/>
    </xf>
    <xf numFmtId="0" fontId="6" fillId="0" borderId="11" xfId="0" applyFont="1" applyFill="1" applyBorder="1" applyAlignment="1" applyProtection="1">
      <alignment horizontal="distributed" vertical="center" indent="1"/>
    </xf>
    <xf numFmtId="0" fontId="0" fillId="0" borderId="1"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0" fillId="0" borderId="10" xfId="0" applyFill="1" applyBorder="1" applyAlignment="1" applyProtection="1">
      <alignment horizontal="center" vertical="center" shrinkToFit="1"/>
      <protection locked="0"/>
    </xf>
    <xf numFmtId="0" fontId="0" fillId="0" borderId="11"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0" xfId="0"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left" vertical="center" shrinkToFit="1"/>
    </xf>
    <xf numFmtId="0" fontId="8" fillId="0" borderId="3" xfId="0" applyFont="1" applyFill="1" applyBorder="1" applyAlignment="1" applyProtection="1">
      <alignment horizontal="left" vertical="center" shrinkToFit="1"/>
    </xf>
    <xf numFmtId="0" fontId="8" fillId="0" borderId="5" xfId="0" applyFont="1" applyFill="1" applyBorder="1" applyAlignment="1" applyProtection="1">
      <alignment horizontal="left" vertical="center" shrinkToFit="1"/>
    </xf>
    <xf numFmtId="0" fontId="8"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xf>
    <xf numFmtId="176" fontId="14" fillId="0" borderId="3" xfId="0" applyNumberFormat="1"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8" fillId="0" borderId="7"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16" fillId="0" borderId="8" xfId="0" applyFont="1" applyFill="1" applyBorder="1" applyAlignment="1" applyProtection="1">
      <alignment horizontal="center" vertical="center" shrinkToFit="1"/>
    </xf>
    <xf numFmtId="0" fontId="16" fillId="0" borderId="9" xfId="0" applyFont="1" applyFill="1" applyBorder="1" applyAlignment="1" applyProtection="1">
      <alignment horizontal="center" vertical="center" shrinkToFit="1"/>
    </xf>
    <xf numFmtId="180" fontId="13" fillId="0" borderId="0" xfId="0" applyNumberFormat="1" applyFont="1" applyFill="1" applyBorder="1" applyAlignment="1" applyProtection="1">
      <alignment horizontal="center" vertical="center"/>
      <protection locked="0"/>
    </xf>
    <xf numFmtId="0" fontId="18" fillId="0" borderId="0" xfId="0" applyFont="1" applyFill="1" applyBorder="1" applyAlignment="1" applyProtection="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85726</xdr:colOff>
      <xdr:row>2</xdr:row>
      <xdr:rowOff>152401</xdr:rowOff>
    </xdr:from>
    <xdr:to>
      <xdr:col>0</xdr:col>
      <xdr:colOff>266700</xdr:colOff>
      <xdr:row>21</xdr:row>
      <xdr:rowOff>161925</xdr:rowOff>
    </xdr:to>
    <xdr:sp macro="" textlink="">
      <xdr:nvSpPr>
        <xdr:cNvPr id="2" name="矢印: 下 1">
          <a:extLst>
            <a:ext uri="{FF2B5EF4-FFF2-40B4-BE49-F238E27FC236}">
              <a16:creationId xmlns:a16="http://schemas.microsoft.com/office/drawing/2014/main" id="{682C169E-B5B4-CACA-5018-98C8D855B314}"/>
            </a:ext>
          </a:extLst>
        </xdr:cNvPr>
        <xdr:cNvSpPr/>
      </xdr:nvSpPr>
      <xdr:spPr>
        <a:xfrm>
          <a:off x="85726" y="628651"/>
          <a:ext cx="180974" cy="3076574"/>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42</xdr:row>
          <xdr:rowOff>0</xdr:rowOff>
        </xdr:from>
        <xdr:to>
          <xdr:col>8</xdr:col>
          <xdr:colOff>171450</xdr:colOff>
          <xdr:row>43</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42</xdr:row>
          <xdr:rowOff>0</xdr:rowOff>
        </xdr:from>
        <xdr:to>
          <xdr:col>11</xdr:col>
          <xdr:colOff>161925</xdr:colOff>
          <xdr:row>43</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0</xdr:rowOff>
        </xdr:from>
        <xdr:to>
          <xdr:col>14</xdr:col>
          <xdr:colOff>133350</xdr:colOff>
          <xdr:row>43</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祝祭日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42</xdr:row>
          <xdr:rowOff>0</xdr:rowOff>
        </xdr:from>
        <xdr:to>
          <xdr:col>17</xdr:col>
          <xdr:colOff>104775</xdr:colOff>
          <xdr:row>43</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39</xdr:row>
          <xdr:rowOff>9525</xdr:rowOff>
        </xdr:from>
        <xdr:to>
          <xdr:col>8</xdr:col>
          <xdr:colOff>238125</xdr:colOff>
          <xdr:row>40</xdr:row>
          <xdr:rowOff>19050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9525</xdr:rowOff>
        </xdr:from>
        <xdr:to>
          <xdr:col>11</xdr:col>
          <xdr:colOff>247650</xdr:colOff>
          <xdr:row>40</xdr:row>
          <xdr:rowOff>19050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9525</xdr:rowOff>
        </xdr:from>
        <xdr:to>
          <xdr:col>22</xdr:col>
          <xdr:colOff>104775</xdr:colOff>
          <xdr:row>40</xdr:row>
          <xdr:rowOff>19050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40</xdr:row>
          <xdr:rowOff>0</xdr:rowOff>
        </xdr:from>
        <xdr:to>
          <xdr:col>8</xdr:col>
          <xdr:colOff>238125</xdr:colOff>
          <xdr:row>41</xdr:row>
          <xdr:rowOff>9525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0</xdr:rowOff>
        </xdr:from>
        <xdr:to>
          <xdr:col>19</xdr:col>
          <xdr:colOff>104775</xdr:colOff>
          <xdr:row>41</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19</xdr:col>
          <xdr:colOff>104775</xdr:colOff>
          <xdr:row>40</xdr:row>
          <xdr:rowOff>19050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219075</xdr:rowOff>
        </xdr:from>
        <xdr:to>
          <xdr:col>22</xdr:col>
          <xdr:colOff>104775</xdr:colOff>
          <xdr:row>41</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219075</xdr:rowOff>
        </xdr:from>
        <xdr:to>
          <xdr:col>11</xdr:col>
          <xdr:colOff>247650</xdr:colOff>
          <xdr:row>41</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219075</xdr:rowOff>
        </xdr:from>
        <xdr:to>
          <xdr:col>9</xdr:col>
          <xdr:colOff>133350</xdr:colOff>
          <xdr:row>44</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42</xdr:row>
          <xdr:rowOff>219075</xdr:rowOff>
        </xdr:from>
        <xdr:to>
          <xdr:col>15</xdr:col>
          <xdr:colOff>228600</xdr:colOff>
          <xdr:row>44</xdr:row>
          <xdr:rowOff>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44</xdr:row>
          <xdr:rowOff>219075</xdr:rowOff>
        </xdr:from>
        <xdr:to>
          <xdr:col>12</xdr:col>
          <xdr:colOff>114300</xdr:colOff>
          <xdr:row>46</xdr:row>
          <xdr:rowOff>9525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44</xdr:row>
          <xdr:rowOff>219075</xdr:rowOff>
        </xdr:from>
        <xdr:to>
          <xdr:col>13</xdr:col>
          <xdr:colOff>285750</xdr:colOff>
          <xdr:row>46</xdr:row>
          <xdr:rowOff>9525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twoCellAnchor>
    <xdr:from>
      <xdr:col>16</xdr:col>
      <xdr:colOff>152401</xdr:colOff>
      <xdr:row>2</xdr:row>
      <xdr:rowOff>123825</xdr:rowOff>
    </xdr:from>
    <xdr:to>
      <xdr:col>19</xdr:col>
      <xdr:colOff>219076</xdr:colOff>
      <xdr:row>4</xdr:row>
      <xdr:rowOff>104774</xdr:rowOff>
    </xdr:to>
    <xdr:sp macro="" textlink="">
      <xdr:nvSpPr>
        <xdr:cNvPr id="3" name="吹き出し: 四角形 2">
          <a:extLst>
            <a:ext uri="{FF2B5EF4-FFF2-40B4-BE49-F238E27FC236}">
              <a16:creationId xmlns:a16="http://schemas.microsoft.com/office/drawing/2014/main" id="{8B0526CE-D603-4FF8-9C76-86BEC03E9F57}"/>
            </a:ext>
          </a:extLst>
        </xdr:cNvPr>
        <xdr:cNvSpPr/>
      </xdr:nvSpPr>
      <xdr:spPr>
        <a:xfrm>
          <a:off x="5067301" y="523875"/>
          <a:ext cx="952500" cy="609599"/>
        </a:xfrm>
        <a:prstGeom prst="wedgeRectCallout">
          <a:avLst>
            <a:gd name="adj1" fmla="val -50717"/>
            <a:gd name="adj2" fmla="val -87196"/>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latin typeface="+mn-ea"/>
              <a:ea typeface="+mn-ea"/>
            </a:rPr>
            <a:t>前期は４月</a:t>
          </a:r>
          <a:endParaRPr kumimoji="1" lang="en-US" altLang="ja-JP" sz="1100">
            <a:latin typeface="+mn-ea"/>
            <a:ea typeface="+mn-ea"/>
          </a:endParaRPr>
        </a:p>
        <a:p>
          <a:pPr algn="l"/>
          <a:r>
            <a:rPr kumimoji="1" lang="ja-JP" altLang="en-US" sz="1100">
              <a:latin typeface="+mn-ea"/>
              <a:ea typeface="+mn-ea"/>
            </a:rPr>
            <a:t>後期は</a:t>
          </a:r>
          <a:r>
            <a:rPr kumimoji="1" lang="en-US" altLang="ja-JP" sz="1100">
              <a:latin typeface="+mn-ea"/>
              <a:ea typeface="+mn-ea"/>
            </a:rPr>
            <a:t>10</a:t>
          </a:r>
          <a:r>
            <a:rPr kumimoji="1" lang="ja-JP" altLang="en-US" sz="1100">
              <a:latin typeface="+mn-ea"/>
              <a:ea typeface="+mn-ea"/>
            </a:rPr>
            <a:t>月</a:t>
          </a:r>
        </a:p>
      </xdr:txBody>
    </xdr:sp>
    <xdr:clientData/>
  </xdr:twoCellAnchor>
  <xdr:twoCellAnchor>
    <xdr:from>
      <xdr:col>0</xdr:col>
      <xdr:colOff>342900</xdr:colOff>
      <xdr:row>5</xdr:row>
      <xdr:rowOff>219075</xdr:rowOff>
    </xdr:from>
    <xdr:to>
      <xdr:col>9</xdr:col>
      <xdr:colOff>85724</xdr:colOff>
      <xdr:row>7</xdr:row>
      <xdr:rowOff>9525</xdr:rowOff>
    </xdr:to>
    <xdr:sp macro="" textlink="">
      <xdr:nvSpPr>
        <xdr:cNvPr id="4" name="吹き出し: 四角形 3">
          <a:extLst>
            <a:ext uri="{FF2B5EF4-FFF2-40B4-BE49-F238E27FC236}">
              <a16:creationId xmlns:a16="http://schemas.microsoft.com/office/drawing/2014/main" id="{24AC365C-6CB6-475E-939C-6BBC4D11857B}"/>
            </a:ext>
          </a:extLst>
        </xdr:cNvPr>
        <xdr:cNvSpPr/>
      </xdr:nvSpPr>
      <xdr:spPr>
        <a:xfrm>
          <a:off x="342900" y="1562100"/>
          <a:ext cx="2590799" cy="295275"/>
        </a:xfrm>
        <a:prstGeom prst="wedgeRectCallout">
          <a:avLst>
            <a:gd name="adj1" fmla="val -33196"/>
            <a:gd name="adj2" fmla="val 81404"/>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latin typeface="+mn-ea"/>
              <a:ea typeface="+mn-ea"/>
            </a:rPr>
            <a:t>前期は４月～９月、後期は</a:t>
          </a:r>
          <a:r>
            <a:rPr kumimoji="1" lang="en-US" altLang="ja-JP" sz="1100">
              <a:latin typeface="+mn-ea"/>
              <a:ea typeface="+mn-ea"/>
            </a:rPr>
            <a:t>10</a:t>
          </a:r>
          <a:r>
            <a:rPr kumimoji="1" lang="ja-JP" altLang="en-US" sz="1100">
              <a:latin typeface="+mn-ea"/>
              <a:ea typeface="+mn-ea"/>
            </a:rPr>
            <a:t>月～３月</a:t>
          </a:r>
        </a:p>
      </xdr:txBody>
    </xdr:sp>
    <xdr:clientData/>
  </xdr:twoCellAnchor>
  <xdr:twoCellAnchor>
    <xdr:from>
      <xdr:col>0</xdr:col>
      <xdr:colOff>133350</xdr:colOff>
      <xdr:row>17</xdr:row>
      <xdr:rowOff>95250</xdr:rowOff>
    </xdr:from>
    <xdr:to>
      <xdr:col>13</xdr:col>
      <xdr:colOff>276225</xdr:colOff>
      <xdr:row>27</xdr:row>
      <xdr:rowOff>104775</xdr:rowOff>
    </xdr:to>
    <xdr:sp macro="" textlink="">
      <xdr:nvSpPr>
        <xdr:cNvPr id="5" name="吹き出し: 四角形 4">
          <a:extLst>
            <a:ext uri="{FF2B5EF4-FFF2-40B4-BE49-F238E27FC236}">
              <a16:creationId xmlns:a16="http://schemas.microsoft.com/office/drawing/2014/main" id="{89A1A38F-0DB2-41A0-9944-2A74905FEF64}"/>
            </a:ext>
          </a:extLst>
        </xdr:cNvPr>
        <xdr:cNvSpPr/>
      </xdr:nvSpPr>
      <xdr:spPr>
        <a:xfrm>
          <a:off x="133350" y="3800475"/>
          <a:ext cx="4171950" cy="1628775"/>
        </a:xfrm>
        <a:prstGeom prst="wedgeRectCallout">
          <a:avLst>
            <a:gd name="adj1" fmla="val 28672"/>
            <a:gd name="adj2" fmla="val -118399"/>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latin typeface="+mn-ea"/>
              <a:ea typeface="+mn-ea"/>
            </a:rPr>
            <a:t>・月毎の給与額を記入（電子は「給与額の内訳」を入力する</a:t>
          </a:r>
          <a:endParaRPr kumimoji="1" lang="en-US" altLang="ja-JP" sz="1100">
            <a:latin typeface="+mn-ea"/>
            <a:ea typeface="+mn-ea"/>
          </a:endParaRPr>
        </a:p>
        <a:p>
          <a:pPr algn="l"/>
          <a:r>
            <a:rPr kumimoji="1" lang="ja-JP" altLang="en-US" sz="1100">
              <a:latin typeface="+mn-ea"/>
              <a:ea typeface="+mn-ea"/>
            </a:rPr>
            <a:t>　ことで自動計算されます）</a:t>
          </a:r>
        </a:p>
        <a:p>
          <a:pPr algn="l"/>
          <a:r>
            <a:rPr kumimoji="1" lang="ja-JP" altLang="en-US" sz="1100">
              <a:latin typeface="+mn-ea"/>
              <a:ea typeface="+mn-ea"/>
            </a:rPr>
            <a:t>・給与計算対象期間に関わらず、</a:t>
          </a:r>
          <a:r>
            <a:rPr kumimoji="1" lang="ja-JP" altLang="en-US" sz="1100" u="sng">
              <a:latin typeface="+mn-ea"/>
              <a:ea typeface="+mn-ea"/>
            </a:rPr>
            <a:t>給与が支払われた支払月</a:t>
          </a:r>
          <a:r>
            <a:rPr kumimoji="1" lang="ja-JP" altLang="en-US" sz="1100">
              <a:latin typeface="+mn-ea"/>
              <a:ea typeface="+mn-ea"/>
            </a:rPr>
            <a:t>に、</a:t>
          </a:r>
          <a:endParaRPr kumimoji="1" lang="en-US" altLang="ja-JP" sz="1100">
            <a:latin typeface="+mn-ea"/>
            <a:ea typeface="+mn-ea"/>
          </a:endParaRPr>
        </a:p>
        <a:p>
          <a:pPr algn="l"/>
          <a:r>
            <a:rPr kumimoji="1" lang="ja-JP" altLang="en-US" sz="1100">
              <a:latin typeface="+mn-ea"/>
              <a:ea typeface="+mn-ea"/>
            </a:rPr>
            <a:t>　その算定根拠となる就労日数と給与額の実績を記入</a:t>
          </a:r>
          <a:endParaRPr kumimoji="1" lang="en-US" altLang="ja-JP" sz="1100">
            <a:latin typeface="+mn-ea"/>
            <a:ea typeface="+mn-ea"/>
          </a:endParaRPr>
        </a:p>
        <a:p>
          <a:pPr algn="l"/>
          <a:r>
            <a:rPr kumimoji="1" lang="ja-JP" altLang="en-US" sz="1100">
              <a:latin typeface="+mn-ea"/>
              <a:ea typeface="+mn-ea"/>
            </a:rPr>
            <a:t>　</a:t>
          </a:r>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r>
            <a:rPr kumimoji="1" lang="ja-JP" altLang="en-US" sz="1100">
              <a:latin typeface="+mn-ea"/>
              <a:ea typeface="+mn-ea"/>
            </a:rPr>
            <a:t>４月１日～４月</a:t>
          </a:r>
          <a:r>
            <a:rPr kumimoji="1" lang="en-US" altLang="ja-JP" sz="1100">
              <a:latin typeface="+mn-ea"/>
              <a:ea typeface="+mn-ea"/>
            </a:rPr>
            <a:t>30</a:t>
          </a:r>
          <a:r>
            <a:rPr kumimoji="1" lang="ja-JP" altLang="en-US" sz="1100">
              <a:latin typeface="+mn-ea"/>
              <a:ea typeface="+mn-ea"/>
            </a:rPr>
            <a:t>日までの勤務分を５月の給料日</a:t>
          </a:r>
          <a:r>
            <a:rPr kumimoji="1" lang="en-US" altLang="ja-JP" sz="1100">
              <a:latin typeface="+mn-ea"/>
              <a:ea typeface="+mn-ea"/>
            </a:rPr>
            <a:t>25</a:t>
          </a:r>
          <a:r>
            <a:rPr kumimoji="1" lang="ja-JP" altLang="en-US" sz="1100">
              <a:latin typeface="+mn-ea"/>
              <a:ea typeface="+mn-ea"/>
            </a:rPr>
            <a:t>日</a:t>
          </a:r>
          <a:endParaRPr kumimoji="1" lang="en-US" altLang="ja-JP" sz="1100">
            <a:latin typeface="+mn-ea"/>
            <a:ea typeface="+mn-ea"/>
          </a:endParaRPr>
        </a:p>
        <a:p>
          <a:pPr algn="l"/>
          <a:r>
            <a:rPr kumimoji="1" lang="ja-JP" altLang="en-US" sz="1100">
              <a:latin typeface="+mn-ea"/>
              <a:ea typeface="+mn-ea"/>
            </a:rPr>
            <a:t>　　　　に支払った場合→５月支払分の欄に記入</a:t>
          </a:r>
        </a:p>
      </xdr:txBody>
    </xdr:sp>
    <xdr:clientData/>
  </xdr:twoCellAnchor>
  <xdr:twoCellAnchor>
    <xdr:from>
      <xdr:col>0</xdr:col>
      <xdr:colOff>314326</xdr:colOff>
      <xdr:row>27</xdr:row>
      <xdr:rowOff>28574</xdr:rowOff>
    </xdr:from>
    <xdr:to>
      <xdr:col>15</xdr:col>
      <xdr:colOff>38101</xdr:colOff>
      <xdr:row>36</xdr:row>
      <xdr:rowOff>66675</xdr:rowOff>
    </xdr:to>
    <xdr:sp macro="" textlink="">
      <xdr:nvSpPr>
        <xdr:cNvPr id="6" name="正方形/長方形 5">
          <a:extLst>
            <a:ext uri="{FF2B5EF4-FFF2-40B4-BE49-F238E27FC236}">
              <a16:creationId xmlns:a16="http://schemas.microsoft.com/office/drawing/2014/main" id="{A298EB6F-5613-47BB-B7E2-B7CA69B8D8EE}"/>
            </a:ext>
          </a:extLst>
        </xdr:cNvPr>
        <xdr:cNvSpPr/>
      </xdr:nvSpPr>
      <xdr:spPr>
        <a:xfrm>
          <a:off x="314326" y="5353049"/>
          <a:ext cx="4343400" cy="149542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latin typeface="+mn-ea"/>
              <a:ea typeface="+mn-ea"/>
            </a:rPr>
            <a:t>注意：紙での請求の場合は請求書の請求金額と内容は手計算となります。</a:t>
          </a:r>
          <a:r>
            <a:rPr kumimoji="1" lang="ja-JP" altLang="en-US" sz="1100" u="sng">
              <a:latin typeface="+mn-ea"/>
              <a:ea typeface="+mn-ea"/>
            </a:rPr>
            <a:t>一か月の就労日数が</a:t>
          </a:r>
          <a:r>
            <a:rPr kumimoji="1" lang="en-US" altLang="ja-JP" sz="1100" u="sng">
              <a:latin typeface="+mn-ea"/>
              <a:ea typeface="+mn-ea"/>
            </a:rPr>
            <a:t>10</a:t>
          </a:r>
          <a:r>
            <a:rPr kumimoji="1" lang="ja-JP" altLang="en-US" sz="1100" u="sng">
              <a:latin typeface="+mn-ea"/>
              <a:ea typeface="+mn-ea"/>
            </a:rPr>
            <a:t>日以上かつ給与額が５万円以上が該当</a:t>
          </a:r>
          <a:r>
            <a:rPr kumimoji="1" lang="ja-JP" altLang="en-US" sz="1100">
              <a:latin typeface="+mn-ea"/>
              <a:ea typeface="+mn-ea"/>
            </a:rPr>
            <a:t>となり、「該当月</a:t>
          </a:r>
          <a:r>
            <a:rPr kumimoji="1" lang="en-US" altLang="ja-JP" sz="1100">
              <a:latin typeface="+mn-ea"/>
              <a:ea typeface="+mn-ea"/>
            </a:rPr>
            <a:t>×</a:t>
          </a:r>
          <a:r>
            <a:rPr kumimoji="1" lang="ja-JP" altLang="en-US" sz="1100">
              <a:latin typeface="+mn-ea"/>
              <a:ea typeface="+mn-ea"/>
            </a:rPr>
            <a:t>３万円」が請求額となります。</a:t>
          </a:r>
          <a:endParaRPr kumimoji="1" lang="en-US" altLang="ja-JP" sz="1100">
            <a:latin typeface="+mn-ea"/>
            <a:ea typeface="+mn-ea"/>
          </a:endParaRPr>
        </a:p>
        <a:p>
          <a:pPr algn="l"/>
          <a:r>
            <a:rPr kumimoji="1" lang="en-US" altLang="ja-JP" sz="1100">
              <a:latin typeface="+mn-ea"/>
              <a:ea typeface="+mn-ea"/>
            </a:rPr>
            <a:t>【</a:t>
          </a:r>
          <a:r>
            <a:rPr kumimoji="1" lang="ja-JP" altLang="en-US" sz="1100">
              <a:latin typeface="+mn-ea"/>
              <a:ea typeface="+mn-ea"/>
            </a:rPr>
            <a:t>例</a:t>
          </a:r>
          <a:r>
            <a:rPr kumimoji="1" lang="en-US" altLang="ja-JP" sz="1100">
              <a:latin typeface="+mn-ea"/>
              <a:ea typeface="+mn-ea"/>
            </a:rPr>
            <a:t>】</a:t>
          </a:r>
          <a:r>
            <a:rPr kumimoji="1" lang="ja-JP" altLang="en-US" sz="1100">
              <a:latin typeface="+mn-ea"/>
              <a:ea typeface="+mn-ea"/>
            </a:rPr>
            <a:t>４月　就労</a:t>
          </a:r>
          <a:r>
            <a:rPr kumimoji="1" lang="en-US" altLang="ja-JP" sz="1100">
              <a:latin typeface="+mn-ea"/>
              <a:ea typeface="+mn-ea"/>
            </a:rPr>
            <a:t>10</a:t>
          </a:r>
          <a:r>
            <a:rPr kumimoji="1" lang="ja-JP" altLang="en-US" sz="1100">
              <a:latin typeface="+mn-ea"/>
              <a:ea typeface="+mn-ea"/>
            </a:rPr>
            <a:t>日　給与５万円　→該当</a:t>
          </a:r>
          <a:endParaRPr kumimoji="1" lang="en-US" altLang="ja-JP" sz="1100">
            <a:latin typeface="+mn-ea"/>
            <a:ea typeface="+mn-ea"/>
          </a:endParaRPr>
        </a:p>
        <a:p>
          <a:pPr algn="l"/>
          <a:r>
            <a:rPr kumimoji="1" lang="ja-JP" altLang="en-US" sz="1100">
              <a:latin typeface="+mn-ea"/>
              <a:ea typeface="+mn-ea"/>
            </a:rPr>
            <a:t>　　　５月　就労９日　給与９万円　→非該当</a:t>
          </a:r>
          <a:endParaRPr kumimoji="1" lang="en-US" altLang="ja-JP" sz="1100">
            <a:latin typeface="+mn-ea"/>
            <a:ea typeface="+mn-ea"/>
          </a:endParaRPr>
        </a:p>
        <a:p>
          <a:pPr algn="l"/>
          <a:r>
            <a:rPr kumimoji="1" lang="ja-JP" altLang="en-US" sz="1100">
              <a:latin typeface="+mn-ea"/>
              <a:ea typeface="+mn-ea"/>
            </a:rPr>
            <a:t>　　　６月　就労</a:t>
          </a:r>
          <a:r>
            <a:rPr kumimoji="1" lang="en-US" altLang="ja-JP" sz="1100">
              <a:latin typeface="+mn-ea"/>
              <a:ea typeface="+mn-ea"/>
            </a:rPr>
            <a:t>15</a:t>
          </a:r>
          <a:r>
            <a:rPr kumimoji="1" lang="ja-JP" altLang="en-US" sz="1100">
              <a:latin typeface="+mn-ea"/>
              <a:ea typeface="+mn-ea"/>
            </a:rPr>
            <a:t>日　給与４万円　→非該当</a:t>
          </a:r>
        </a:p>
      </xdr:txBody>
    </xdr:sp>
    <xdr:clientData/>
  </xdr:twoCellAnchor>
  <xdr:twoCellAnchor>
    <xdr:from>
      <xdr:col>18</xdr:col>
      <xdr:colOff>47624</xdr:colOff>
      <xdr:row>14</xdr:row>
      <xdr:rowOff>47624</xdr:rowOff>
    </xdr:from>
    <xdr:to>
      <xdr:col>24</xdr:col>
      <xdr:colOff>314325</xdr:colOff>
      <xdr:row>24</xdr:row>
      <xdr:rowOff>28575</xdr:rowOff>
    </xdr:to>
    <xdr:sp macro="" textlink="">
      <xdr:nvSpPr>
        <xdr:cNvPr id="7" name="吹き出し: 四角形 6">
          <a:extLst>
            <a:ext uri="{FF2B5EF4-FFF2-40B4-BE49-F238E27FC236}">
              <a16:creationId xmlns:a16="http://schemas.microsoft.com/office/drawing/2014/main" id="{CF53B3D2-3348-D1F7-2266-69C11E8A6CF4}"/>
            </a:ext>
          </a:extLst>
        </xdr:cNvPr>
        <xdr:cNvSpPr/>
      </xdr:nvSpPr>
      <xdr:spPr>
        <a:xfrm>
          <a:off x="5553074" y="3267074"/>
          <a:ext cx="2038351" cy="1600201"/>
        </a:xfrm>
        <a:prstGeom prst="wedgeRectCallout">
          <a:avLst>
            <a:gd name="adj1" fmla="val 8626"/>
            <a:gd name="adj2" fmla="val -77904"/>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・給与額と給与額の内訳は</a:t>
          </a:r>
          <a:endParaRPr kumimoji="1" lang="en-US" altLang="ja-JP" sz="1100"/>
        </a:p>
        <a:p>
          <a:pPr algn="l"/>
          <a:r>
            <a:rPr kumimoji="1" lang="ja-JP" altLang="en-US" sz="1100"/>
            <a:t>　一致させる</a:t>
          </a:r>
          <a:endParaRPr kumimoji="1" lang="en-US" altLang="ja-JP" sz="1100"/>
        </a:p>
        <a:p>
          <a:pPr algn="l"/>
          <a:r>
            <a:rPr kumimoji="1" lang="ja-JP" altLang="en-US" sz="1100"/>
            <a:t>・端数等で給与額の内訳と</a:t>
          </a:r>
          <a:endParaRPr kumimoji="1" lang="en-US" altLang="ja-JP" sz="1100"/>
        </a:p>
        <a:p>
          <a:pPr algn="l"/>
          <a:r>
            <a:rPr kumimoji="1" lang="ja-JP" altLang="en-US" sz="1100"/>
            <a:t>　給与額が合わない時は</a:t>
          </a:r>
          <a:endParaRPr kumimoji="1" lang="en-US" altLang="ja-JP" sz="1100"/>
        </a:p>
        <a:p>
          <a:pPr algn="l"/>
          <a:r>
            <a:rPr kumimoji="1" lang="ja-JP" altLang="en-US" sz="1100"/>
            <a:t>　「諸手当等」欄で調整</a:t>
          </a:r>
          <a:endParaRPr kumimoji="1" lang="en-US" altLang="ja-JP" sz="1100"/>
        </a:p>
        <a:p>
          <a:pPr algn="l"/>
          <a:r>
            <a:rPr kumimoji="1" lang="ja-JP" altLang="en-US" sz="1100"/>
            <a:t>・交通費は給与に含まない</a:t>
          </a:r>
        </a:p>
      </xdr:txBody>
    </xdr:sp>
    <xdr:clientData/>
  </xdr:twoCellAnchor>
  <xdr:twoCellAnchor>
    <xdr:from>
      <xdr:col>0</xdr:col>
      <xdr:colOff>85726</xdr:colOff>
      <xdr:row>0</xdr:row>
      <xdr:rowOff>57150</xdr:rowOff>
    </xdr:from>
    <xdr:to>
      <xdr:col>0</xdr:col>
      <xdr:colOff>409575</xdr:colOff>
      <xdr:row>3</xdr:row>
      <xdr:rowOff>152400</xdr:rowOff>
    </xdr:to>
    <xdr:sp macro="" textlink="">
      <xdr:nvSpPr>
        <xdr:cNvPr id="9" name="正方形/長方形 8">
          <a:extLst>
            <a:ext uri="{FF2B5EF4-FFF2-40B4-BE49-F238E27FC236}">
              <a16:creationId xmlns:a16="http://schemas.microsoft.com/office/drawing/2014/main" id="{2373033D-6EF6-F9EF-6C11-AA6F7ADA7DBF}"/>
            </a:ext>
          </a:extLst>
        </xdr:cNvPr>
        <xdr:cNvSpPr/>
      </xdr:nvSpPr>
      <xdr:spPr>
        <a:xfrm>
          <a:off x="85726" y="57150"/>
          <a:ext cx="323849" cy="809625"/>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t>記入例</a:t>
          </a:r>
        </a:p>
      </xdr:txBody>
    </xdr:sp>
    <xdr:clientData/>
  </xdr:twoCellAnchor>
  <xdr:twoCellAnchor>
    <xdr:from>
      <xdr:col>18</xdr:col>
      <xdr:colOff>180975</xdr:colOff>
      <xdr:row>48</xdr:row>
      <xdr:rowOff>95250</xdr:rowOff>
    </xdr:from>
    <xdr:to>
      <xdr:col>24</xdr:col>
      <xdr:colOff>361950</xdr:colOff>
      <xdr:row>52</xdr:row>
      <xdr:rowOff>28575</xdr:rowOff>
    </xdr:to>
    <xdr:sp macro="" textlink="">
      <xdr:nvSpPr>
        <xdr:cNvPr id="10" name="吹き出し: 四角形 9">
          <a:extLst>
            <a:ext uri="{FF2B5EF4-FFF2-40B4-BE49-F238E27FC236}">
              <a16:creationId xmlns:a16="http://schemas.microsoft.com/office/drawing/2014/main" id="{DA13A2F8-AFE9-2A58-6852-AA6C44B36131}"/>
            </a:ext>
          </a:extLst>
        </xdr:cNvPr>
        <xdr:cNvSpPr/>
      </xdr:nvSpPr>
      <xdr:spPr>
        <a:xfrm>
          <a:off x="5686425" y="9382125"/>
          <a:ext cx="1952625" cy="1095375"/>
        </a:xfrm>
        <a:prstGeom prst="wedgeRectCallout">
          <a:avLst>
            <a:gd name="adj1" fmla="val -64549"/>
            <a:gd name="adj2" fmla="val 32334"/>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・賃金台帳や給与明細等のコピーの添付は原則不要</a:t>
          </a:r>
          <a:endParaRPr kumimoji="1" lang="en-US" altLang="ja-JP" sz="1100"/>
        </a:p>
        <a:p>
          <a:pPr algn="l"/>
          <a:r>
            <a:rPr kumimoji="1" lang="ja-JP" altLang="en-US" sz="1100"/>
            <a:t>・当該欄は事業主による記載内容の証明となります。</a:t>
          </a:r>
        </a:p>
      </xdr:txBody>
    </xdr:sp>
    <xdr:clientData/>
  </xdr:twoCellAnchor>
  <xdr:twoCellAnchor>
    <xdr:from>
      <xdr:col>0</xdr:col>
      <xdr:colOff>76200</xdr:colOff>
      <xdr:row>36</xdr:row>
      <xdr:rowOff>19050</xdr:rowOff>
    </xdr:from>
    <xdr:to>
      <xdr:col>2</xdr:col>
      <xdr:colOff>209550</xdr:colOff>
      <xdr:row>40</xdr:row>
      <xdr:rowOff>85725</xdr:rowOff>
    </xdr:to>
    <xdr:sp macro="" textlink="">
      <xdr:nvSpPr>
        <xdr:cNvPr id="11" name="吹き出し: 四角形 10">
          <a:extLst>
            <a:ext uri="{FF2B5EF4-FFF2-40B4-BE49-F238E27FC236}">
              <a16:creationId xmlns:a16="http://schemas.microsoft.com/office/drawing/2014/main" id="{BF11E409-31DB-A396-7D1A-466640A80021}"/>
            </a:ext>
          </a:extLst>
        </xdr:cNvPr>
        <xdr:cNvSpPr/>
      </xdr:nvSpPr>
      <xdr:spPr>
        <a:xfrm>
          <a:off x="76200" y="6800850"/>
          <a:ext cx="914400" cy="847725"/>
        </a:xfrm>
        <a:prstGeom prst="wedgeRectCallout">
          <a:avLst>
            <a:gd name="adj1" fmla="val 24020"/>
            <a:gd name="adj2" fmla="val 68646"/>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雇用契約に基づいて必ず記入</a:t>
          </a:r>
        </a:p>
      </xdr:txBody>
    </xdr:sp>
    <xdr:clientData/>
  </xdr:twoCellAnchor>
  <xdr:twoCellAnchor>
    <xdr:from>
      <xdr:col>21</xdr:col>
      <xdr:colOff>114300</xdr:colOff>
      <xdr:row>2</xdr:row>
      <xdr:rowOff>171450</xdr:rowOff>
    </xdr:from>
    <xdr:to>
      <xdr:col>24</xdr:col>
      <xdr:colOff>257175</xdr:colOff>
      <xdr:row>4</xdr:row>
      <xdr:rowOff>152399</xdr:rowOff>
    </xdr:to>
    <xdr:sp macro="" textlink="">
      <xdr:nvSpPr>
        <xdr:cNvPr id="8" name="吹き出し: 四角形 7">
          <a:extLst>
            <a:ext uri="{FF2B5EF4-FFF2-40B4-BE49-F238E27FC236}">
              <a16:creationId xmlns:a16="http://schemas.microsoft.com/office/drawing/2014/main" id="{8175BD55-9C4A-575D-D55D-45590404B3E8}"/>
            </a:ext>
          </a:extLst>
        </xdr:cNvPr>
        <xdr:cNvSpPr/>
      </xdr:nvSpPr>
      <xdr:spPr>
        <a:xfrm>
          <a:off x="6505575" y="571500"/>
          <a:ext cx="1028700" cy="609599"/>
        </a:xfrm>
        <a:prstGeom prst="wedgeRectCallout">
          <a:avLst>
            <a:gd name="adj1" fmla="val -20161"/>
            <a:gd name="adj2" fmla="val -90321"/>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前期は９月</a:t>
          </a:r>
          <a:endParaRPr kumimoji="1" lang="en-US" altLang="ja-JP" sz="1100"/>
        </a:p>
        <a:p>
          <a:pPr algn="l"/>
          <a:r>
            <a:rPr kumimoji="1" lang="ja-JP" altLang="en-US" sz="1100"/>
            <a:t>後期は３月</a:t>
          </a:r>
        </a:p>
      </xdr:txBody>
    </xdr:sp>
    <xdr:clientData/>
  </xdr:twoCellAnchor>
  <xdr:twoCellAnchor>
    <xdr:from>
      <xdr:col>0</xdr:col>
      <xdr:colOff>180976</xdr:colOff>
      <xdr:row>13</xdr:row>
      <xdr:rowOff>76201</xdr:rowOff>
    </xdr:from>
    <xdr:to>
      <xdr:col>7</xdr:col>
      <xdr:colOff>38101</xdr:colOff>
      <xdr:row>17</xdr:row>
      <xdr:rowOff>19051</xdr:rowOff>
    </xdr:to>
    <xdr:sp macro="" textlink="">
      <xdr:nvSpPr>
        <xdr:cNvPr id="12" name="吹き出し: 四角形 11">
          <a:extLst>
            <a:ext uri="{FF2B5EF4-FFF2-40B4-BE49-F238E27FC236}">
              <a16:creationId xmlns:a16="http://schemas.microsoft.com/office/drawing/2014/main" id="{EF238BA6-4277-0DC3-CE02-DA7082F670C7}"/>
            </a:ext>
          </a:extLst>
        </xdr:cNvPr>
        <xdr:cNvSpPr/>
      </xdr:nvSpPr>
      <xdr:spPr>
        <a:xfrm>
          <a:off x="180976" y="3133726"/>
          <a:ext cx="2114550" cy="590550"/>
        </a:xfrm>
        <a:prstGeom prst="wedgeRectCallout">
          <a:avLst>
            <a:gd name="adj1" fmla="val 6427"/>
            <a:gd name="adj2" fmla="val -119324"/>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latin typeface="+mn-ea"/>
              <a:ea typeface="+mn-ea"/>
            </a:rPr>
            <a:t>・月毎の就労日数（有給休暇は就労日数に含む）を記入</a:t>
          </a:r>
        </a:p>
      </xdr:txBody>
    </xdr:sp>
    <xdr:clientData/>
  </xdr:twoCellAnchor>
  <xdr:twoCellAnchor>
    <xdr:from>
      <xdr:col>30</xdr:col>
      <xdr:colOff>266700</xdr:colOff>
      <xdr:row>3</xdr:row>
      <xdr:rowOff>133350</xdr:rowOff>
    </xdr:from>
    <xdr:to>
      <xdr:col>38</xdr:col>
      <xdr:colOff>209550</xdr:colOff>
      <xdr:row>5</xdr:row>
      <xdr:rowOff>104776</xdr:rowOff>
    </xdr:to>
    <xdr:sp macro="" textlink="">
      <xdr:nvSpPr>
        <xdr:cNvPr id="13" name="吹き出し: 四角形 12">
          <a:extLst>
            <a:ext uri="{FF2B5EF4-FFF2-40B4-BE49-F238E27FC236}">
              <a16:creationId xmlns:a16="http://schemas.microsoft.com/office/drawing/2014/main" id="{A913B803-29F6-B77E-7FD9-D49AB5E6425D}"/>
            </a:ext>
          </a:extLst>
        </xdr:cNvPr>
        <xdr:cNvSpPr/>
      </xdr:nvSpPr>
      <xdr:spPr>
        <a:xfrm>
          <a:off x="9391650" y="847725"/>
          <a:ext cx="2152650" cy="600076"/>
        </a:xfrm>
        <a:prstGeom prst="wedgeRectCallout">
          <a:avLst>
            <a:gd name="adj1" fmla="val -57470"/>
            <a:gd name="adj2" fmla="val -107428"/>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100"/>
            <a:t>AA</a:t>
          </a:r>
          <a:r>
            <a:rPr kumimoji="1" lang="ja-JP" altLang="en-US" sz="1100"/>
            <a:t>列がすべて「</a:t>
          </a:r>
          <a:r>
            <a:rPr kumimoji="1" lang="en-US" altLang="ja-JP" sz="1100"/>
            <a:t>OK</a:t>
          </a:r>
          <a:r>
            <a:rPr kumimoji="1" lang="ja-JP" altLang="en-US" sz="1100"/>
            <a:t>」となったことを確認してから提出</a:t>
          </a:r>
        </a:p>
      </xdr:txBody>
    </xdr:sp>
    <xdr:clientData/>
  </xdr:twoCellAnchor>
  <xdr:twoCellAnchor>
    <xdr:from>
      <xdr:col>40</xdr:col>
      <xdr:colOff>190500</xdr:colOff>
      <xdr:row>0</xdr:row>
      <xdr:rowOff>47625</xdr:rowOff>
    </xdr:from>
    <xdr:to>
      <xdr:col>48</xdr:col>
      <xdr:colOff>0</xdr:colOff>
      <xdr:row>3</xdr:row>
      <xdr:rowOff>171449</xdr:rowOff>
    </xdr:to>
    <xdr:sp macro="" textlink="">
      <xdr:nvSpPr>
        <xdr:cNvPr id="14" name="吹き出し: 四角形 13">
          <a:extLst>
            <a:ext uri="{FF2B5EF4-FFF2-40B4-BE49-F238E27FC236}">
              <a16:creationId xmlns:a16="http://schemas.microsoft.com/office/drawing/2014/main" id="{BF8FA450-EE84-407F-A8DE-4B776CC36922}"/>
            </a:ext>
          </a:extLst>
        </xdr:cNvPr>
        <xdr:cNvSpPr/>
      </xdr:nvSpPr>
      <xdr:spPr>
        <a:xfrm>
          <a:off x="12077700" y="47625"/>
          <a:ext cx="2019300" cy="838199"/>
        </a:xfrm>
        <a:prstGeom prst="wedgeRectCallout">
          <a:avLst>
            <a:gd name="adj1" fmla="val -97448"/>
            <a:gd name="adj2" fmla="val -43589"/>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Z</a:t>
          </a:r>
          <a:r>
            <a:rPr kumimoji="1" lang="ja-JP" altLang="en-US" sz="1100"/>
            <a:t>列から右は確認のみ</a:t>
          </a:r>
          <a:endParaRPr kumimoji="1" lang="en-US" altLang="ja-JP" sz="1100"/>
        </a:p>
        <a:p>
          <a:pPr algn="l"/>
          <a:r>
            <a:rPr kumimoji="1" lang="ja-JP" altLang="en-US" sz="1100"/>
            <a:t>入力をしたり入力されている関数等を削除しない</a:t>
          </a:r>
        </a:p>
      </xdr:txBody>
    </xdr:sp>
    <xdr:clientData/>
  </xdr:twoCellAnchor>
  <xdr:twoCellAnchor>
    <xdr:from>
      <xdr:col>5</xdr:col>
      <xdr:colOff>66675</xdr:colOff>
      <xdr:row>1</xdr:row>
      <xdr:rowOff>161925</xdr:rowOff>
    </xdr:from>
    <xdr:to>
      <xdr:col>12</xdr:col>
      <xdr:colOff>1</xdr:colOff>
      <xdr:row>5</xdr:row>
      <xdr:rowOff>133350</xdr:rowOff>
    </xdr:to>
    <xdr:sp macro="" textlink="">
      <xdr:nvSpPr>
        <xdr:cNvPr id="16" name="正方形/長方形 15">
          <a:extLst>
            <a:ext uri="{FF2B5EF4-FFF2-40B4-BE49-F238E27FC236}">
              <a16:creationId xmlns:a16="http://schemas.microsoft.com/office/drawing/2014/main" id="{28EBA1E3-507D-43E1-BD32-682AAF13BB2A}"/>
            </a:ext>
          </a:extLst>
        </xdr:cNvPr>
        <xdr:cNvSpPr/>
      </xdr:nvSpPr>
      <xdr:spPr>
        <a:xfrm>
          <a:off x="1733550" y="323850"/>
          <a:ext cx="2000251" cy="115252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b="1"/>
            <a:t>・グレーに着色された箇所は</a:t>
          </a:r>
          <a:endParaRPr kumimoji="1" lang="en-US" altLang="ja-JP" sz="1100" b="1"/>
        </a:p>
        <a:p>
          <a:pPr algn="l"/>
          <a:r>
            <a:rPr kumimoji="1" lang="ja-JP" altLang="en-US" sz="1100" b="1"/>
            <a:t>　回答必須項目です</a:t>
          </a:r>
          <a:endParaRPr kumimoji="1" lang="en-US" altLang="ja-JP" sz="1100" b="1"/>
        </a:p>
        <a:p>
          <a:pPr algn="l"/>
          <a:r>
            <a:rPr kumimoji="1" lang="ja-JP" altLang="en-US" sz="1100" b="1"/>
            <a:t>・提出用シートは着色して</a:t>
          </a:r>
          <a:endParaRPr kumimoji="1" lang="en-US" altLang="ja-JP" sz="1100" b="1"/>
        </a:p>
        <a:p>
          <a:pPr algn="l"/>
          <a:r>
            <a:rPr kumimoji="1" lang="ja-JP" altLang="en-US" sz="1100" b="1"/>
            <a:t>　いません</a:t>
          </a:r>
        </a:p>
      </xdr:txBody>
    </xdr:sp>
    <xdr:clientData/>
  </xdr:twoCellAnchor>
  <xdr:twoCellAnchor>
    <xdr:from>
      <xdr:col>18</xdr:col>
      <xdr:colOff>209550</xdr:colOff>
      <xdr:row>35</xdr:row>
      <xdr:rowOff>76199</xdr:rowOff>
    </xdr:from>
    <xdr:to>
      <xdr:col>24</xdr:col>
      <xdr:colOff>47626</xdr:colOff>
      <xdr:row>37</xdr:row>
      <xdr:rowOff>152400</xdr:rowOff>
    </xdr:to>
    <xdr:sp macro="" textlink="">
      <xdr:nvSpPr>
        <xdr:cNvPr id="2" name="吹き出し: 四角形 1">
          <a:extLst>
            <a:ext uri="{FF2B5EF4-FFF2-40B4-BE49-F238E27FC236}">
              <a16:creationId xmlns:a16="http://schemas.microsoft.com/office/drawing/2014/main" id="{8E4B4013-164E-9DD1-7575-AB732ACB4CE6}"/>
            </a:ext>
          </a:extLst>
        </xdr:cNvPr>
        <xdr:cNvSpPr/>
      </xdr:nvSpPr>
      <xdr:spPr>
        <a:xfrm>
          <a:off x="5715000" y="6696074"/>
          <a:ext cx="1609726" cy="400051"/>
        </a:xfrm>
        <a:prstGeom prst="wedgeRectCallout">
          <a:avLst>
            <a:gd name="adj1" fmla="val -240486"/>
            <a:gd name="adj2" fmla="val 136381"/>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チェックを入れる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200025</xdr:colOff>
      <xdr:row>0</xdr:row>
      <xdr:rowOff>114300</xdr:rowOff>
    </xdr:from>
    <xdr:to>
      <xdr:col>24</xdr:col>
      <xdr:colOff>209550</xdr:colOff>
      <xdr:row>3</xdr:row>
      <xdr:rowOff>38100</xdr:rowOff>
    </xdr:to>
    <xdr:sp macro="" textlink="">
      <xdr:nvSpPr>
        <xdr:cNvPr id="3" name="吹き出し: 四角形 2">
          <a:extLst>
            <a:ext uri="{FF2B5EF4-FFF2-40B4-BE49-F238E27FC236}">
              <a16:creationId xmlns:a16="http://schemas.microsoft.com/office/drawing/2014/main" id="{341F7B56-2B4A-6D1B-FE02-B976A0880F52}"/>
            </a:ext>
          </a:extLst>
        </xdr:cNvPr>
        <xdr:cNvSpPr/>
      </xdr:nvSpPr>
      <xdr:spPr>
        <a:xfrm>
          <a:off x="4619625" y="114300"/>
          <a:ext cx="2219325" cy="638175"/>
        </a:xfrm>
        <a:prstGeom prst="wedgeRectCallout">
          <a:avLst>
            <a:gd name="adj1" fmla="val 11081"/>
            <a:gd name="adj2" fmla="val 75370"/>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latin typeface="+mn-ea"/>
              <a:ea typeface="+mn-ea"/>
            </a:rPr>
            <a:t>申請日は、前期分は９月●日</a:t>
          </a:r>
          <a:endParaRPr kumimoji="1" lang="en-US" altLang="ja-JP" sz="1100">
            <a:latin typeface="+mn-ea"/>
            <a:ea typeface="+mn-ea"/>
          </a:endParaRPr>
        </a:p>
        <a:p>
          <a:pPr algn="l"/>
          <a:r>
            <a:rPr kumimoji="1" lang="ja-JP" altLang="en-US" sz="1100">
              <a:latin typeface="+mn-ea"/>
              <a:ea typeface="+mn-ea"/>
            </a:rPr>
            <a:t>後期分は３月●日とする</a:t>
          </a:r>
        </a:p>
      </xdr:txBody>
    </xdr:sp>
    <xdr:clientData/>
  </xdr:twoCellAnchor>
  <xdr:twoCellAnchor>
    <xdr:from>
      <xdr:col>13</xdr:col>
      <xdr:colOff>28576</xdr:colOff>
      <xdr:row>9</xdr:row>
      <xdr:rowOff>85726</xdr:rowOff>
    </xdr:from>
    <xdr:to>
      <xdr:col>24</xdr:col>
      <xdr:colOff>123825</xdr:colOff>
      <xdr:row>13</xdr:row>
      <xdr:rowOff>219075</xdr:rowOff>
    </xdr:to>
    <xdr:sp macro="" textlink="">
      <xdr:nvSpPr>
        <xdr:cNvPr id="4" name="吹き出し: 四角形 3">
          <a:extLst>
            <a:ext uri="{FF2B5EF4-FFF2-40B4-BE49-F238E27FC236}">
              <a16:creationId xmlns:a16="http://schemas.microsoft.com/office/drawing/2014/main" id="{B841237D-88B2-08FA-D058-BE722EDF988D}"/>
            </a:ext>
          </a:extLst>
        </xdr:cNvPr>
        <xdr:cNvSpPr/>
      </xdr:nvSpPr>
      <xdr:spPr>
        <a:xfrm>
          <a:off x="3619501" y="2228851"/>
          <a:ext cx="3133724" cy="1085849"/>
        </a:xfrm>
        <a:prstGeom prst="wedgeRectCallout">
          <a:avLst>
            <a:gd name="adj1" fmla="val -58341"/>
            <a:gd name="adj2" fmla="val 13023"/>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・「代表取締役」等の肩書も記入</a:t>
          </a:r>
          <a:endParaRPr kumimoji="1" lang="en-US" altLang="ja-JP" sz="1100"/>
        </a:p>
        <a:p>
          <a:pPr algn="l"/>
          <a:r>
            <a:rPr kumimoji="1" lang="ja-JP" altLang="en-US" sz="1100"/>
            <a:t>・</a:t>
          </a:r>
          <a:r>
            <a:rPr kumimoji="1" lang="ja-JP" altLang="ja-JP" sz="1100">
              <a:solidFill>
                <a:schemeClr val="dk1"/>
              </a:solidFill>
              <a:effectLst/>
              <a:latin typeface="+mn-lt"/>
              <a:ea typeface="+mn-ea"/>
              <a:cs typeface="+mn-cs"/>
            </a:rPr>
            <a:t>振込口座名義</a:t>
          </a:r>
          <a:r>
            <a:rPr kumimoji="1" lang="ja-JP" altLang="en-US" sz="1100">
              <a:solidFill>
                <a:schemeClr val="dk1"/>
              </a:solidFill>
              <a:effectLst/>
              <a:latin typeface="+mn-lt"/>
              <a:ea typeface="+mn-ea"/>
              <a:cs typeface="+mn-cs"/>
            </a:rPr>
            <a:t>と</a:t>
          </a:r>
          <a:r>
            <a:rPr kumimoji="1" lang="ja-JP" altLang="ja-JP" sz="1100">
              <a:solidFill>
                <a:schemeClr val="dk1"/>
              </a:solidFill>
              <a:effectLst/>
              <a:latin typeface="+mn-lt"/>
              <a:ea typeface="+mn-ea"/>
              <a:cs typeface="+mn-cs"/>
            </a:rPr>
            <a:t>違う場合は</a:t>
          </a:r>
          <a:r>
            <a:rPr kumimoji="1" lang="ja-JP" altLang="en-US" sz="1100">
              <a:solidFill>
                <a:schemeClr val="dk1"/>
              </a:solidFill>
              <a:effectLst/>
              <a:latin typeface="+mn-lt"/>
              <a:ea typeface="+mn-ea"/>
              <a:cs typeface="+mn-cs"/>
            </a:rPr>
            <a:t>事業所名と事業主</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　氏名をそれぞれ２段で記載し、</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　「口座名義人でない方」に（　）をする</a:t>
          </a:r>
          <a:endParaRPr kumimoji="1" lang="ja-JP" altLang="en-US" sz="1100"/>
        </a:p>
      </xdr:txBody>
    </xdr:sp>
    <xdr:clientData/>
  </xdr:twoCellAnchor>
  <xdr:twoCellAnchor>
    <xdr:from>
      <xdr:col>0</xdr:col>
      <xdr:colOff>76200</xdr:colOff>
      <xdr:row>8</xdr:row>
      <xdr:rowOff>123825</xdr:rowOff>
    </xdr:from>
    <xdr:to>
      <xdr:col>7</xdr:col>
      <xdr:colOff>95250</xdr:colOff>
      <xdr:row>15</xdr:row>
      <xdr:rowOff>104775</xdr:rowOff>
    </xdr:to>
    <xdr:sp macro="" textlink="">
      <xdr:nvSpPr>
        <xdr:cNvPr id="5" name="吹き出し: 四角形 4">
          <a:extLst>
            <a:ext uri="{FF2B5EF4-FFF2-40B4-BE49-F238E27FC236}">
              <a16:creationId xmlns:a16="http://schemas.microsoft.com/office/drawing/2014/main" id="{969F727E-77C1-30DD-3B3F-8FF2AFBB8861}"/>
            </a:ext>
          </a:extLst>
        </xdr:cNvPr>
        <xdr:cNvSpPr/>
      </xdr:nvSpPr>
      <xdr:spPr>
        <a:xfrm>
          <a:off x="76200" y="2028825"/>
          <a:ext cx="1952625" cy="1647825"/>
        </a:xfrm>
        <a:prstGeom prst="wedgeRectCallout">
          <a:avLst>
            <a:gd name="adj1" fmla="val 32245"/>
            <a:gd name="adj2" fmla="val 81586"/>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・個人事業主等で本件責任</a:t>
          </a:r>
          <a:endParaRPr kumimoji="1" lang="en-US" altLang="ja-JP" sz="1100"/>
        </a:p>
        <a:p>
          <a:pPr algn="l"/>
          <a:r>
            <a:rPr kumimoji="1" lang="ja-JP" altLang="en-US" sz="1100"/>
            <a:t>　者と担当者が同一の場合</a:t>
          </a:r>
          <a:endParaRPr kumimoji="1" lang="en-US" altLang="ja-JP" sz="1100"/>
        </a:p>
        <a:p>
          <a:pPr algn="l"/>
          <a:r>
            <a:rPr kumimoji="1" lang="ja-JP" altLang="en-US" sz="1100"/>
            <a:t>　は、本件責任者に事業主</a:t>
          </a:r>
          <a:endParaRPr kumimoji="1" lang="en-US" altLang="ja-JP" sz="1100"/>
        </a:p>
        <a:p>
          <a:pPr algn="l"/>
          <a:r>
            <a:rPr kumimoji="1" lang="ja-JP" altLang="en-US" sz="1100"/>
            <a:t>　を記入し、担当者は「同</a:t>
          </a:r>
          <a:endParaRPr kumimoji="1" lang="en-US" altLang="ja-JP" sz="1100"/>
        </a:p>
        <a:p>
          <a:pPr algn="l"/>
          <a:r>
            <a:rPr kumimoji="1" lang="ja-JP" altLang="en-US" sz="1100"/>
            <a:t>　上」とする</a:t>
          </a:r>
          <a:endParaRPr kumimoji="1" lang="en-US" altLang="ja-JP" sz="1100"/>
        </a:p>
        <a:p>
          <a:pPr algn="l"/>
          <a:r>
            <a:rPr kumimoji="1" lang="ja-JP" altLang="en-US" sz="1100"/>
            <a:t>・電話番号も同様とする</a:t>
          </a:r>
        </a:p>
      </xdr:txBody>
    </xdr:sp>
    <xdr:clientData/>
  </xdr:twoCellAnchor>
  <xdr:twoCellAnchor>
    <xdr:from>
      <xdr:col>14</xdr:col>
      <xdr:colOff>171450</xdr:colOff>
      <xdr:row>27</xdr:row>
      <xdr:rowOff>180975</xdr:rowOff>
    </xdr:from>
    <xdr:to>
      <xdr:col>22</xdr:col>
      <xdr:colOff>266700</xdr:colOff>
      <xdr:row>31</xdr:row>
      <xdr:rowOff>38100</xdr:rowOff>
    </xdr:to>
    <xdr:sp macro="" textlink="">
      <xdr:nvSpPr>
        <xdr:cNvPr id="7" name="吹き出し: 四角形 6">
          <a:extLst>
            <a:ext uri="{FF2B5EF4-FFF2-40B4-BE49-F238E27FC236}">
              <a16:creationId xmlns:a16="http://schemas.microsoft.com/office/drawing/2014/main" id="{F38DDAD9-8C1F-8AF0-833F-DAE8F402756F}"/>
            </a:ext>
          </a:extLst>
        </xdr:cNvPr>
        <xdr:cNvSpPr/>
      </xdr:nvSpPr>
      <xdr:spPr>
        <a:xfrm>
          <a:off x="4038600" y="6610350"/>
          <a:ext cx="2305050" cy="809625"/>
        </a:xfrm>
        <a:prstGeom prst="wedgeRectCallout">
          <a:avLst>
            <a:gd name="adj1" fmla="val -50269"/>
            <a:gd name="adj2" fmla="val -71773"/>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・内訳書を作成すると自動計算</a:t>
          </a:r>
          <a:endParaRPr kumimoji="1" lang="en-US" altLang="ja-JP" sz="1100"/>
        </a:p>
        <a:p>
          <a:pPr algn="l"/>
          <a:r>
            <a:rPr kumimoji="1" lang="ja-JP" altLang="en-US" sz="1100"/>
            <a:t>・</a:t>
          </a:r>
          <a:r>
            <a:rPr kumimoji="1" lang="ja-JP" altLang="en-US" sz="1100" u="sng"/>
            <a:t>すべての者の支給該当月を</a:t>
          </a:r>
          <a:endParaRPr kumimoji="1" lang="en-US" altLang="ja-JP" sz="1100" u="sng"/>
        </a:p>
        <a:p>
          <a:pPr algn="l"/>
          <a:r>
            <a:rPr kumimoji="1" lang="ja-JP" altLang="en-US" sz="1100" u="none"/>
            <a:t>　</a:t>
          </a:r>
          <a:r>
            <a:rPr kumimoji="1" lang="ja-JP" altLang="en-US" sz="1100" u="sng"/>
            <a:t>足した数</a:t>
          </a:r>
        </a:p>
      </xdr:txBody>
    </xdr:sp>
    <xdr:clientData/>
  </xdr:twoCellAnchor>
  <xdr:twoCellAnchor>
    <xdr:from>
      <xdr:col>4</xdr:col>
      <xdr:colOff>114300</xdr:colOff>
      <xdr:row>28</xdr:row>
      <xdr:rowOff>200026</xdr:rowOff>
    </xdr:from>
    <xdr:to>
      <xdr:col>11</xdr:col>
      <xdr:colOff>66675</xdr:colOff>
      <xdr:row>31</xdr:row>
      <xdr:rowOff>95250</xdr:rowOff>
    </xdr:to>
    <xdr:sp macro="" textlink="">
      <xdr:nvSpPr>
        <xdr:cNvPr id="8" name="吹き出し: 四角形 7">
          <a:extLst>
            <a:ext uri="{FF2B5EF4-FFF2-40B4-BE49-F238E27FC236}">
              <a16:creationId xmlns:a16="http://schemas.microsoft.com/office/drawing/2014/main" id="{31126773-AD28-3F38-D46F-8D9EE3F00E6D}"/>
            </a:ext>
          </a:extLst>
        </xdr:cNvPr>
        <xdr:cNvSpPr/>
      </xdr:nvSpPr>
      <xdr:spPr>
        <a:xfrm>
          <a:off x="1219200" y="6867526"/>
          <a:ext cx="1885950" cy="609599"/>
        </a:xfrm>
        <a:prstGeom prst="wedgeRectCallout">
          <a:avLst>
            <a:gd name="adj1" fmla="val 39810"/>
            <a:gd name="adj2" fmla="val -98134"/>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latin typeface="+mn-ea"/>
              <a:ea typeface="+mn-ea"/>
            </a:rPr>
            <a:t>前期は４月～９月分</a:t>
          </a:r>
          <a:endParaRPr kumimoji="1" lang="en-US" altLang="ja-JP" sz="1100">
            <a:latin typeface="+mn-ea"/>
            <a:ea typeface="+mn-ea"/>
          </a:endParaRPr>
        </a:p>
        <a:p>
          <a:pPr algn="l"/>
          <a:r>
            <a:rPr kumimoji="1" lang="ja-JP" altLang="en-US" sz="1100">
              <a:latin typeface="+mn-ea"/>
              <a:ea typeface="+mn-ea"/>
            </a:rPr>
            <a:t>後期は</a:t>
          </a:r>
          <a:r>
            <a:rPr kumimoji="1" lang="en-US" altLang="ja-JP" sz="1100">
              <a:latin typeface="+mn-ea"/>
              <a:ea typeface="+mn-ea"/>
            </a:rPr>
            <a:t>10</a:t>
          </a:r>
          <a:r>
            <a:rPr kumimoji="1" lang="ja-JP" altLang="en-US" sz="1100">
              <a:latin typeface="+mn-ea"/>
              <a:ea typeface="+mn-ea"/>
            </a:rPr>
            <a:t>月～３月分とする</a:t>
          </a:r>
        </a:p>
      </xdr:txBody>
    </xdr:sp>
    <xdr:clientData/>
  </xdr:twoCellAnchor>
  <xdr:twoCellAnchor>
    <xdr:from>
      <xdr:col>20</xdr:col>
      <xdr:colOff>219076</xdr:colOff>
      <xdr:row>5</xdr:row>
      <xdr:rowOff>219075</xdr:rowOff>
    </xdr:from>
    <xdr:to>
      <xdr:col>24</xdr:col>
      <xdr:colOff>161926</xdr:colOff>
      <xdr:row>7</xdr:row>
      <xdr:rowOff>180975</xdr:rowOff>
    </xdr:to>
    <xdr:sp macro="" textlink="">
      <xdr:nvSpPr>
        <xdr:cNvPr id="9" name="吹き出し: 四角形 8">
          <a:extLst>
            <a:ext uri="{FF2B5EF4-FFF2-40B4-BE49-F238E27FC236}">
              <a16:creationId xmlns:a16="http://schemas.microsoft.com/office/drawing/2014/main" id="{3D10B0F5-E339-CA55-52F5-C71474E49BFD}"/>
            </a:ext>
          </a:extLst>
        </xdr:cNvPr>
        <xdr:cNvSpPr/>
      </xdr:nvSpPr>
      <xdr:spPr>
        <a:xfrm>
          <a:off x="5743576" y="1409700"/>
          <a:ext cx="1047750" cy="438150"/>
        </a:xfrm>
        <a:prstGeom prst="wedgeRectCallout">
          <a:avLst>
            <a:gd name="adj1" fmla="val 908"/>
            <a:gd name="adj2" fmla="val 124692"/>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押印不要</a:t>
          </a:r>
        </a:p>
      </xdr:txBody>
    </xdr:sp>
    <xdr:clientData/>
  </xdr:twoCellAnchor>
  <xdr:twoCellAnchor>
    <xdr:from>
      <xdr:col>38</xdr:col>
      <xdr:colOff>171451</xdr:colOff>
      <xdr:row>0</xdr:row>
      <xdr:rowOff>95251</xdr:rowOff>
    </xdr:from>
    <xdr:to>
      <xdr:col>45</xdr:col>
      <xdr:colOff>257176</xdr:colOff>
      <xdr:row>3</xdr:row>
      <xdr:rowOff>219075</xdr:rowOff>
    </xdr:to>
    <xdr:sp macro="" textlink="">
      <xdr:nvSpPr>
        <xdr:cNvPr id="10" name="吹き出し: 四角形 9">
          <a:extLst>
            <a:ext uri="{FF2B5EF4-FFF2-40B4-BE49-F238E27FC236}">
              <a16:creationId xmlns:a16="http://schemas.microsoft.com/office/drawing/2014/main" id="{B77B4FD0-08F2-9269-0C21-54744474A304}"/>
            </a:ext>
          </a:extLst>
        </xdr:cNvPr>
        <xdr:cNvSpPr/>
      </xdr:nvSpPr>
      <xdr:spPr>
        <a:xfrm>
          <a:off x="10715626" y="95251"/>
          <a:ext cx="2019300" cy="838199"/>
        </a:xfrm>
        <a:prstGeom prst="wedgeRectCallout">
          <a:avLst>
            <a:gd name="adj1" fmla="val -103109"/>
            <a:gd name="adj2" fmla="val -48134"/>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Z</a:t>
          </a:r>
          <a:r>
            <a:rPr kumimoji="1" lang="ja-JP" altLang="en-US" sz="1100"/>
            <a:t>列から右は確認のみ</a:t>
          </a:r>
          <a:endParaRPr kumimoji="1" lang="en-US" altLang="ja-JP" sz="1100"/>
        </a:p>
        <a:p>
          <a:pPr algn="l"/>
          <a:r>
            <a:rPr kumimoji="1" lang="ja-JP" altLang="en-US" sz="1100"/>
            <a:t>入力をしたり入力されている関数等を削除しない</a:t>
          </a:r>
        </a:p>
      </xdr:txBody>
    </xdr:sp>
    <xdr:clientData/>
  </xdr:twoCellAnchor>
  <xdr:twoCellAnchor>
    <xdr:from>
      <xdr:col>16</xdr:col>
      <xdr:colOff>9526</xdr:colOff>
      <xdr:row>14</xdr:row>
      <xdr:rowOff>57150</xdr:rowOff>
    </xdr:from>
    <xdr:to>
      <xdr:col>24</xdr:col>
      <xdr:colOff>123826</xdr:colOff>
      <xdr:row>21</xdr:row>
      <xdr:rowOff>1</xdr:rowOff>
    </xdr:to>
    <xdr:sp macro="" textlink="">
      <xdr:nvSpPr>
        <xdr:cNvPr id="6" name="吹き出し: 四角形 5">
          <a:extLst>
            <a:ext uri="{FF2B5EF4-FFF2-40B4-BE49-F238E27FC236}">
              <a16:creationId xmlns:a16="http://schemas.microsoft.com/office/drawing/2014/main" id="{56A61069-BA81-CB55-9566-4DEABB7EDD30}"/>
            </a:ext>
          </a:extLst>
        </xdr:cNvPr>
        <xdr:cNvSpPr/>
      </xdr:nvSpPr>
      <xdr:spPr>
        <a:xfrm>
          <a:off x="4429126" y="3390900"/>
          <a:ext cx="2324100" cy="1609726"/>
        </a:xfrm>
        <a:prstGeom prst="wedgeRectCallout">
          <a:avLst>
            <a:gd name="adj1" fmla="val -67048"/>
            <a:gd name="adj2" fmla="val 104154"/>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・内訳書を作成すると自動計算</a:t>
          </a:r>
          <a:endParaRPr kumimoji="1" lang="en-US" altLang="ja-JP" sz="1100"/>
        </a:p>
        <a:p>
          <a:pPr algn="l"/>
          <a:r>
            <a:rPr kumimoji="1" lang="ja-JP" altLang="en-US" sz="1100"/>
            <a:t>＜条件＞</a:t>
          </a:r>
          <a:endParaRPr kumimoji="1" lang="en-US" altLang="ja-JP" sz="1100"/>
        </a:p>
        <a:p>
          <a:pPr algn="l"/>
          <a:r>
            <a:rPr kumimoji="1" lang="ja-JP" altLang="en-US" sz="1100"/>
            <a:t>・</a:t>
          </a:r>
          <a:r>
            <a:rPr kumimoji="1" lang="ja-JP" altLang="en-US" sz="1100" u="sng"/>
            <a:t>一か月の勤務が</a:t>
          </a:r>
          <a:r>
            <a:rPr kumimoji="1" lang="en-US" altLang="ja-JP" sz="1100" u="sng"/>
            <a:t>10</a:t>
          </a:r>
          <a:r>
            <a:rPr kumimoji="1" lang="ja-JP" altLang="en-US" sz="1100" u="sng"/>
            <a:t>日以上かつ</a:t>
          </a:r>
          <a:endParaRPr kumimoji="1" lang="en-US" altLang="ja-JP" sz="1100" u="sng"/>
        </a:p>
        <a:p>
          <a:pPr algn="l"/>
          <a:r>
            <a:rPr kumimoji="1" lang="ja-JP" altLang="en-US" sz="1100" u="none"/>
            <a:t>　</a:t>
          </a:r>
          <a:r>
            <a:rPr kumimoji="1" lang="ja-JP" altLang="en-US" sz="1100" u="sng"/>
            <a:t>給与５万円以上の場合が該当</a:t>
          </a:r>
          <a:endParaRPr kumimoji="1" lang="en-US" altLang="ja-JP" sz="1100" u="sng"/>
        </a:p>
        <a:p>
          <a:pPr algn="l"/>
          <a:r>
            <a:rPr kumimoji="1" lang="ja-JP" altLang="en-US" sz="1100"/>
            <a:t>・下段の「請求内容」に記載した「</a:t>
          </a:r>
          <a:r>
            <a:rPr kumimoji="1" lang="ja-JP" altLang="en-US" sz="1100" u="sng"/>
            <a:t>月数</a:t>
          </a:r>
          <a:r>
            <a:rPr kumimoji="1" lang="en-US" altLang="ja-JP" sz="1100" u="sng"/>
            <a:t>×</a:t>
          </a:r>
          <a:r>
            <a:rPr kumimoji="1" lang="ja-JP" altLang="en-US" sz="1100" u="sng"/>
            <a:t>３万円</a:t>
          </a:r>
          <a:r>
            <a:rPr kumimoji="1" lang="ja-JP" altLang="en-US" sz="1100"/>
            <a:t>」で算出</a:t>
          </a:r>
        </a:p>
      </xdr:txBody>
    </xdr:sp>
    <xdr:clientData/>
  </xdr:twoCellAnchor>
  <xdr:twoCellAnchor>
    <xdr:from>
      <xdr:col>7</xdr:col>
      <xdr:colOff>200025</xdr:colOff>
      <xdr:row>21</xdr:row>
      <xdr:rowOff>85726</xdr:rowOff>
    </xdr:from>
    <xdr:to>
      <xdr:col>14</xdr:col>
      <xdr:colOff>152400</xdr:colOff>
      <xdr:row>23</xdr:row>
      <xdr:rowOff>219075</xdr:rowOff>
    </xdr:to>
    <xdr:sp macro="" textlink="">
      <xdr:nvSpPr>
        <xdr:cNvPr id="13" name="吹き出し: 四角形 12">
          <a:extLst>
            <a:ext uri="{FF2B5EF4-FFF2-40B4-BE49-F238E27FC236}">
              <a16:creationId xmlns:a16="http://schemas.microsoft.com/office/drawing/2014/main" id="{DE1A9930-E093-EA07-B3F4-AC872A00B241}"/>
            </a:ext>
          </a:extLst>
        </xdr:cNvPr>
        <xdr:cNvSpPr/>
      </xdr:nvSpPr>
      <xdr:spPr>
        <a:xfrm>
          <a:off x="2133600" y="5086351"/>
          <a:ext cx="1885950" cy="609599"/>
        </a:xfrm>
        <a:prstGeom prst="wedgeRectCallout">
          <a:avLst>
            <a:gd name="adj1" fmla="val -67260"/>
            <a:gd name="adj2" fmla="val 22178"/>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a:t>複数名の場合は</a:t>
          </a:r>
          <a:endParaRPr kumimoji="1" lang="en-US" altLang="ja-JP" sz="1100"/>
        </a:p>
        <a:p>
          <a:pPr algn="l"/>
          <a:r>
            <a:rPr kumimoji="1" lang="ja-JP" altLang="en-US" sz="1100"/>
            <a:t>「氏名　他●名」と記載</a:t>
          </a:r>
        </a:p>
      </xdr:txBody>
    </xdr:sp>
    <xdr:clientData/>
  </xdr:twoCellAnchor>
  <xdr:twoCellAnchor>
    <xdr:from>
      <xdr:col>0</xdr:col>
      <xdr:colOff>85725</xdr:colOff>
      <xdr:row>0</xdr:row>
      <xdr:rowOff>228600</xdr:rowOff>
    </xdr:from>
    <xdr:to>
      <xdr:col>1</xdr:col>
      <xdr:colOff>133349</xdr:colOff>
      <xdr:row>4</xdr:row>
      <xdr:rowOff>85725</xdr:rowOff>
    </xdr:to>
    <xdr:sp macro="" textlink="">
      <xdr:nvSpPr>
        <xdr:cNvPr id="14" name="正方形/長方形 13">
          <a:extLst>
            <a:ext uri="{FF2B5EF4-FFF2-40B4-BE49-F238E27FC236}">
              <a16:creationId xmlns:a16="http://schemas.microsoft.com/office/drawing/2014/main" id="{BE2D8370-A07D-4F7D-B767-E31BA02A46FD}"/>
            </a:ext>
          </a:extLst>
        </xdr:cNvPr>
        <xdr:cNvSpPr/>
      </xdr:nvSpPr>
      <xdr:spPr>
        <a:xfrm>
          <a:off x="85725" y="228600"/>
          <a:ext cx="323849" cy="809625"/>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t>記入例</a:t>
          </a:r>
        </a:p>
      </xdr:txBody>
    </xdr:sp>
    <xdr:clientData/>
  </xdr:twoCellAnchor>
  <xdr:twoCellAnchor>
    <xdr:from>
      <xdr:col>35</xdr:col>
      <xdr:colOff>161925</xdr:colOff>
      <xdr:row>7</xdr:row>
      <xdr:rowOff>28575</xdr:rowOff>
    </xdr:from>
    <xdr:to>
      <xdr:col>43</xdr:col>
      <xdr:colOff>104775</xdr:colOff>
      <xdr:row>9</xdr:row>
      <xdr:rowOff>152401</xdr:rowOff>
    </xdr:to>
    <xdr:sp macro="" textlink="">
      <xdr:nvSpPr>
        <xdr:cNvPr id="15" name="吹き出し: 四角形 14">
          <a:extLst>
            <a:ext uri="{FF2B5EF4-FFF2-40B4-BE49-F238E27FC236}">
              <a16:creationId xmlns:a16="http://schemas.microsoft.com/office/drawing/2014/main" id="{DA7716DA-5B10-475A-99F2-D076733FCDAE}"/>
            </a:ext>
          </a:extLst>
        </xdr:cNvPr>
        <xdr:cNvSpPr/>
      </xdr:nvSpPr>
      <xdr:spPr>
        <a:xfrm>
          <a:off x="9877425" y="1695450"/>
          <a:ext cx="2152650" cy="600076"/>
        </a:xfrm>
        <a:prstGeom prst="wedgeRectCallout">
          <a:avLst>
            <a:gd name="adj1" fmla="val -114549"/>
            <a:gd name="adj2" fmla="val -199491"/>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100"/>
            <a:t>AA</a:t>
          </a:r>
          <a:r>
            <a:rPr kumimoji="1" lang="ja-JP" altLang="en-US" sz="1100"/>
            <a:t>列がすべて「</a:t>
          </a:r>
          <a:r>
            <a:rPr kumimoji="1" lang="en-US" altLang="ja-JP" sz="1100"/>
            <a:t>OK</a:t>
          </a:r>
          <a:r>
            <a:rPr kumimoji="1" lang="ja-JP" altLang="en-US" sz="1100"/>
            <a:t>」となったことを確認してから提出</a:t>
          </a:r>
        </a:p>
      </xdr:txBody>
    </xdr:sp>
    <xdr:clientData/>
  </xdr:twoCellAnchor>
  <xdr:twoCellAnchor>
    <xdr:from>
      <xdr:col>18</xdr:col>
      <xdr:colOff>219075</xdr:colOff>
      <xdr:row>20</xdr:row>
      <xdr:rowOff>142875</xdr:rowOff>
    </xdr:from>
    <xdr:to>
      <xdr:col>24</xdr:col>
      <xdr:colOff>161925</xdr:colOff>
      <xdr:row>27</xdr:row>
      <xdr:rowOff>133350</xdr:rowOff>
    </xdr:to>
    <xdr:sp macro="" textlink="">
      <xdr:nvSpPr>
        <xdr:cNvPr id="12" name="正方形/長方形 11">
          <a:extLst>
            <a:ext uri="{FF2B5EF4-FFF2-40B4-BE49-F238E27FC236}">
              <a16:creationId xmlns:a16="http://schemas.microsoft.com/office/drawing/2014/main" id="{E5C990A0-F665-205B-DD5D-D272E126F5CC}"/>
            </a:ext>
          </a:extLst>
        </xdr:cNvPr>
        <xdr:cNvSpPr/>
      </xdr:nvSpPr>
      <xdr:spPr>
        <a:xfrm>
          <a:off x="5191125" y="4905375"/>
          <a:ext cx="1600200" cy="1657350"/>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注意：紙での申請の場合は「請求金額」と「請求内容」は内訳書をもとに計算することになります。</a:t>
          </a:r>
        </a:p>
      </xdr:txBody>
    </xdr:sp>
    <xdr:clientData/>
  </xdr:twoCellAnchor>
  <xdr:twoCellAnchor>
    <xdr:from>
      <xdr:col>1</xdr:col>
      <xdr:colOff>209549</xdr:colOff>
      <xdr:row>0</xdr:row>
      <xdr:rowOff>219075</xdr:rowOff>
    </xdr:from>
    <xdr:to>
      <xdr:col>9</xdr:col>
      <xdr:colOff>0</xdr:colOff>
      <xdr:row>5</xdr:row>
      <xdr:rowOff>180975</xdr:rowOff>
    </xdr:to>
    <xdr:sp macro="" textlink="">
      <xdr:nvSpPr>
        <xdr:cNvPr id="16" name="正方形/長方形 15">
          <a:extLst>
            <a:ext uri="{FF2B5EF4-FFF2-40B4-BE49-F238E27FC236}">
              <a16:creationId xmlns:a16="http://schemas.microsoft.com/office/drawing/2014/main" id="{DEFDB42A-70FE-6824-77FD-BA276FB08C55}"/>
            </a:ext>
          </a:extLst>
        </xdr:cNvPr>
        <xdr:cNvSpPr/>
      </xdr:nvSpPr>
      <xdr:spPr>
        <a:xfrm>
          <a:off x="485774" y="219075"/>
          <a:ext cx="2000251" cy="115252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b="1"/>
            <a:t>・グレーに着色された箇所は</a:t>
          </a:r>
          <a:endParaRPr kumimoji="1" lang="en-US" altLang="ja-JP" sz="1100" b="1"/>
        </a:p>
        <a:p>
          <a:pPr algn="l"/>
          <a:r>
            <a:rPr kumimoji="1" lang="ja-JP" altLang="en-US" sz="1100" b="1"/>
            <a:t>　回答必須項目です</a:t>
          </a:r>
          <a:endParaRPr kumimoji="1" lang="en-US" altLang="ja-JP" sz="1100" b="1"/>
        </a:p>
        <a:p>
          <a:pPr algn="l"/>
          <a:r>
            <a:rPr kumimoji="1" lang="ja-JP" altLang="en-US" sz="1100" b="1"/>
            <a:t>・提出用シートは着色して</a:t>
          </a:r>
          <a:endParaRPr kumimoji="1" lang="en-US" altLang="ja-JP" sz="1100" b="1"/>
        </a:p>
        <a:p>
          <a:pPr algn="l"/>
          <a:r>
            <a:rPr kumimoji="1" lang="ja-JP" altLang="en-US" sz="1100" b="1"/>
            <a:t>　いません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42</xdr:row>
          <xdr:rowOff>0</xdr:rowOff>
        </xdr:from>
        <xdr:to>
          <xdr:col>8</xdr:col>
          <xdr:colOff>171450</xdr:colOff>
          <xdr:row>43</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5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42</xdr:row>
          <xdr:rowOff>0</xdr:rowOff>
        </xdr:from>
        <xdr:to>
          <xdr:col>11</xdr:col>
          <xdr:colOff>161925</xdr:colOff>
          <xdr:row>43</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5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0</xdr:rowOff>
        </xdr:from>
        <xdr:to>
          <xdr:col>14</xdr:col>
          <xdr:colOff>133350</xdr:colOff>
          <xdr:row>43</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5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祝祭日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42</xdr:row>
          <xdr:rowOff>0</xdr:rowOff>
        </xdr:from>
        <xdr:to>
          <xdr:col>17</xdr:col>
          <xdr:colOff>104775</xdr:colOff>
          <xdr:row>43</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5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39</xdr:row>
          <xdr:rowOff>9525</xdr:rowOff>
        </xdr:from>
        <xdr:to>
          <xdr:col>8</xdr:col>
          <xdr:colOff>238125</xdr:colOff>
          <xdr:row>40</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5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9525</xdr:rowOff>
        </xdr:from>
        <xdr:to>
          <xdr:col>11</xdr:col>
          <xdr:colOff>247650</xdr:colOff>
          <xdr:row>40</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5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9525</xdr:rowOff>
        </xdr:from>
        <xdr:to>
          <xdr:col>22</xdr:col>
          <xdr:colOff>104775</xdr:colOff>
          <xdr:row>40</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5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40</xdr:row>
          <xdr:rowOff>0</xdr:rowOff>
        </xdr:from>
        <xdr:to>
          <xdr:col>8</xdr:col>
          <xdr:colOff>238125</xdr:colOff>
          <xdr:row>41</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5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0</xdr:rowOff>
        </xdr:from>
        <xdr:to>
          <xdr:col>19</xdr:col>
          <xdr:colOff>104775</xdr:colOff>
          <xdr:row>41</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5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19</xdr:col>
          <xdr:colOff>104775</xdr:colOff>
          <xdr:row>40</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5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219075</xdr:rowOff>
        </xdr:from>
        <xdr:to>
          <xdr:col>22</xdr:col>
          <xdr:colOff>104775</xdr:colOff>
          <xdr:row>41</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5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219075</xdr:rowOff>
        </xdr:from>
        <xdr:to>
          <xdr:col>11</xdr:col>
          <xdr:colOff>247650</xdr:colOff>
          <xdr:row>41</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5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219075</xdr:rowOff>
        </xdr:from>
        <xdr:to>
          <xdr:col>9</xdr:col>
          <xdr:colOff>133350</xdr:colOff>
          <xdr:row>44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5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42</xdr:row>
          <xdr:rowOff>219075</xdr:rowOff>
        </xdr:from>
        <xdr:to>
          <xdr:col>15</xdr:col>
          <xdr:colOff>228600</xdr:colOff>
          <xdr:row>44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5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44</xdr:row>
          <xdr:rowOff>219075</xdr:rowOff>
        </xdr:from>
        <xdr:to>
          <xdr:col>12</xdr:col>
          <xdr:colOff>114300</xdr:colOff>
          <xdr:row>46</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5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44</xdr:row>
          <xdr:rowOff>219075</xdr:rowOff>
        </xdr:from>
        <xdr:to>
          <xdr:col>13</xdr:col>
          <xdr:colOff>285750</xdr:colOff>
          <xdr:row>46</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5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42</xdr:row>
          <xdr:rowOff>0</xdr:rowOff>
        </xdr:from>
        <xdr:to>
          <xdr:col>8</xdr:col>
          <xdr:colOff>171450</xdr:colOff>
          <xdr:row>43</xdr:row>
          <xdr:rowOff>9525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42</xdr:row>
          <xdr:rowOff>0</xdr:rowOff>
        </xdr:from>
        <xdr:to>
          <xdr:col>11</xdr:col>
          <xdr:colOff>161925</xdr:colOff>
          <xdr:row>43</xdr:row>
          <xdr:rowOff>9525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6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日曜日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0</xdr:rowOff>
        </xdr:from>
        <xdr:to>
          <xdr:col>14</xdr:col>
          <xdr:colOff>133350</xdr:colOff>
          <xdr:row>43</xdr:row>
          <xdr:rowOff>9525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6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祝祭日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42</xdr:row>
          <xdr:rowOff>0</xdr:rowOff>
        </xdr:from>
        <xdr:to>
          <xdr:col>17</xdr:col>
          <xdr:colOff>104775</xdr:colOff>
          <xdr:row>43</xdr:row>
          <xdr:rowOff>9525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6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39</xdr:row>
          <xdr:rowOff>9525</xdr:rowOff>
        </xdr:from>
        <xdr:to>
          <xdr:col>8</xdr:col>
          <xdr:colOff>238125</xdr:colOff>
          <xdr:row>40</xdr:row>
          <xdr:rowOff>19050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6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9525</xdr:rowOff>
        </xdr:from>
        <xdr:to>
          <xdr:col>11</xdr:col>
          <xdr:colOff>247650</xdr:colOff>
          <xdr:row>40</xdr:row>
          <xdr:rowOff>19050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6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9525</xdr:rowOff>
        </xdr:from>
        <xdr:to>
          <xdr:col>22</xdr:col>
          <xdr:colOff>104775</xdr:colOff>
          <xdr:row>40</xdr:row>
          <xdr:rowOff>19050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6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40</xdr:row>
          <xdr:rowOff>0</xdr:rowOff>
        </xdr:from>
        <xdr:to>
          <xdr:col>8</xdr:col>
          <xdr:colOff>238125</xdr:colOff>
          <xdr:row>41</xdr:row>
          <xdr:rowOff>9525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6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0</xdr:rowOff>
        </xdr:from>
        <xdr:to>
          <xdr:col>19</xdr:col>
          <xdr:colOff>104775</xdr:colOff>
          <xdr:row>41</xdr:row>
          <xdr:rowOff>9525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6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19</xdr:col>
          <xdr:colOff>104775</xdr:colOff>
          <xdr:row>40</xdr:row>
          <xdr:rowOff>19050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6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219075</xdr:rowOff>
        </xdr:from>
        <xdr:to>
          <xdr:col>22</xdr:col>
          <xdr:colOff>104775</xdr:colOff>
          <xdr:row>41</xdr:row>
          <xdr:rowOff>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6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39</xdr:row>
          <xdr:rowOff>219075</xdr:rowOff>
        </xdr:from>
        <xdr:to>
          <xdr:col>11</xdr:col>
          <xdr:colOff>247650</xdr:colOff>
          <xdr:row>41</xdr:row>
          <xdr:rowOff>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6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219075</xdr:rowOff>
        </xdr:from>
        <xdr:to>
          <xdr:col>9</xdr:col>
          <xdr:colOff>133350</xdr:colOff>
          <xdr:row>44</xdr:row>
          <xdr:rowOff>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6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42</xdr:row>
          <xdr:rowOff>219075</xdr:rowOff>
        </xdr:from>
        <xdr:to>
          <xdr:col>15</xdr:col>
          <xdr:colOff>228600</xdr:colOff>
          <xdr:row>44</xdr:row>
          <xdr:rowOff>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6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44</xdr:row>
          <xdr:rowOff>219075</xdr:rowOff>
        </xdr:from>
        <xdr:to>
          <xdr:col>12</xdr:col>
          <xdr:colOff>114300</xdr:colOff>
          <xdr:row>46</xdr:row>
          <xdr:rowOff>9525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6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44</xdr:row>
          <xdr:rowOff>219075</xdr:rowOff>
        </xdr:from>
        <xdr:to>
          <xdr:col>13</xdr:col>
          <xdr:colOff>285750</xdr:colOff>
          <xdr:row>46</xdr:row>
          <xdr:rowOff>9525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6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29.xml"/><Relationship Id="rId20" Type="http://schemas.openxmlformats.org/officeDocument/2006/relationships/comments" Target="../comments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5.xml"/><Relationship Id="rId16" Type="http://schemas.openxmlformats.org/officeDocument/2006/relationships/ctrlProp" Target="../ctrlProps/ctrlProp45.xml"/><Relationship Id="rId20" Type="http://schemas.openxmlformats.org/officeDocument/2006/relationships/comments" Target="../comments5.xml"/><Relationship Id="rId1" Type="http://schemas.openxmlformats.org/officeDocument/2006/relationships/printerSettings" Target="../printerSettings/printerSettings6.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A3741-0045-4FC7-8D01-1E5D6EABA2A3}">
  <sheetPr>
    <tabColor rgb="FFFF0000"/>
  </sheetPr>
  <dimension ref="B1:C23"/>
  <sheetViews>
    <sheetView tabSelected="1" zoomScaleNormal="100" zoomScaleSheetLayoutView="100" workbookViewId="0"/>
  </sheetViews>
  <sheetFormatPr defaultColWidth="3.625" defaultRowHeight="18.75"/>
  <sheetData>
    <row r="1" spans="2:3">
      <c r="B1" s="25" t="s">
        <v>52</v>
      </c>
    </row>
    <row r="3" spans="2:3" s="26" customFormat="1" ht="18">
      <c r="B3" s="26" t="s">
        <v>47</v>
      </c>
    </row>
    <row r="4" spans="2:3">
      <c r="C4" t="s">
        <v>53</v>
      </c>
    </row>
    <row r="5" spans="2:3">
      <c r="C5" t="s">
        <v>57</v>
      </c>
    </row>
    <row r="6" spans="2:3">
      <c r="C6" t="s">
        <v>92</v>
      </c>
    </row>
    <row r="7" spans="2:3">
      <c r="C7" t="s">
        <v>55</v>
      </c>
    </row>
    <row r="8" spans="2:3">
      <c r="C8" t="s">
        <v>86</v>
      </c>
    </row>
    <row r="10" spans="2:3" s="26" customFormat="1" ht="18">
      <c r="B10" s="26" t="s">
        <v>48</v>
      </c>
    </row>
    <row r="11" spans="2:3">
      <c r="C11" t="s">
        <v>96</v>
      </c>
    </row>
    <row r="12" spans="2:3">
      <c r="C12" t="s">
        <v>56</v>
      </c>
    </row>
    <row r="13" spans="2:3">
      <c r="C13" t="s">
        <v>97</v>
      </c>
    </row>
    <row r="14" spans="2:3">
      <c r="C14" t="s">
        <v>54</v>
      </c>
    </row>
    <row r="15" spans="2:3">
      <c r="C15" t="s">
        <v>50</v>
      </c>
    </row>
    <row r="17" spans="2:3" s="26" customFormat="1" ht="18">
      <c r="B17" s="26" t="s">
        <v>49</v>
      </c>
    </row>
    <row r="18" spans="2:3">
      <c r="C18" t="s">
        <v>51</v>
      </c>
    </row>
    <row r="19" spans="2:3">
      <c r="C19" t="s">
        <v>59</v>
      </c>
    </row>
    <row r="21" spans="2:3">
      <c r="B21" s="26" t="s">
        <v>58</v>
      </c>
    </row>
    <row r="22" spans="2:3">
      <c r="C22" t="s">
        <v>98</v>
      </c>
    </row>
    <row r="23" spans="2:3">
      <c r="C23" t="s">
        <v>60</v>
      </c>
    </row>
  </sheetData>
  <phoneticPr fontId="2"/>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A6984-21F9-4C8D-A456-E1FBB1F7E28D}">
  <dimension ref="B1:AO53"/>
  <sheetViews>
    <sheetView view="pageBreakPreview" zoomScaleNormal="100" zoomScaleSheetLayoutView="100" workbookViewId="0"/>
  </sheetViews>
  <sheetFormatPr defaultColWidth="3.625" defaultRowHeight="18.75"/>
  <cols>
    <col min="1" max="1" width="6.375" style="29" customWidth="1"/>
    <col min="2" max="24" width="3.875" style="29" customWidth="1"/>
    <col min="25" max="25" width="6.125" style="29" customWidth="1"/>
    <col min="26" max="30" width="3.625" style="29"/>
    <col min="31" max="31" width="3.625" style="29" customWidth="1"/>
    <col min="32" max="16384" width="3.625" style="29"/>
  </cols>
  <sheetData>
    <row r="1" spans="2:41" ht="12.75" customHeight="1">
      <c r="B1" s="122" t="s">
        <v>29</v>
      </c>
      <c r="C1" s="122"/>
      <c r="D1" s="122"/>
      <c r="E1" s="122"/>
      <c r="F1" s="122"/>
      <c r="G1" s="122"/>
      <c r="H1" s="122"/>
      <c r="I1" s="122"/>
      <c r="J1" s="122"/>
      <c r="K1" s="122"/>
      <c r="L1" s="122"/>
      <c r="M1" s="35"/>
      <c r="N1" s="35"/>
      <c r="O1" s="35"/>
      <c r="P1" s="35"/>
      <c r="Q1" s="35"/>
      <c r="R1" s="35"/>
      <c r="S1" s="35"/>
      <c r="T1" s="35"/>
      <c r="U1" s="35"/>
      <c r="V1" s="35"/>
      <c r="W1" s="35"/>
      <c r="X1" s="35"/>
      <c r="Z1" s="36" t="s">
        <v>46</v>
      </c>
    </row>
    <row r="2" spans="2:41" ht="18.75" customHeight="1">
      <c r="B2" s="123"/>
      <c r="C2" s="123"/>
      <c r="D2" s="123"/>
      <c r="E2" s="123"/>
      <c r="F2" s="123"/>
      <c r="G2" s="123"/>
      <c r="H2" s="123"/>
      <c r="I2" s="123"/>
      <c r="J2" s="123"/>
      <c r="K2" s="123"/>
      <c r="L2" s="123"/>
      <c r="M2" s="37"/>
      <c r="N2" s="37">
        <v>20</v>
      </c>
      <c r="O2" s="38"/>
      <c r="P2" s="39" t="s">
        <v>2</v>
      </c>
      <c r="Q2" s="27">
        <f>B9</f>
        <v>0</v>
      </c>
      <c r="R2" s="39" t="s">
        <v>3</v>
      </c>
      <c r="S2" s="39" t="s">
        <v>43</v>
      </c>
      <c r="T2" s="37">
        <v>20</v>
      </c>
      <c r="U2" s="40"/>
      <c r="V2" s="39" t="s">
        <v>2</v>
      </c>
      <c r="W2" s="27" t="str">
        <f>B34</f>
        <v/>
      </c>
      <c r="X2" s="41" t="s">
        <v>3</v>
      </c>
      <c r="AA2" s="72" t="s">
        <v>95</v>
      </c>
    </row>
    <row r="3" spans="2:41" ht="24.95" customHeight="1">
      <c r="B3" s="124" t="s">
        <v>7</v>
      </c>
      <c r="C3" s="124"/>
      <c r="D3" s="124"/>
      <c r="E3" s="124"/>
      <c r="F3" s="125"/>
      <c r="G3" s="125"/>
      <c r="H3" s="125"/>
      <c r="I3" s="125"/>
      <c r="J3" s="125"/>
      <c r="K3" s="125"/>
      <c r="L3" s="125"/>
      <c r="M3" s="125"/>
      <c r="N3" s="125"/>
      <c r="O3" s="125"/>
      <c r="P3" s="125"/>
      <c r="Q3" s="125"/>
      <c r="R3" s="125"/>
      <c r="S3" s="125"/>
      <c r="T3" s="125"/>
      <c r="U3" s="125"/>
      <c r="V3" s="125"/>
      <c r="W3" s="125"/>
      <c r="X3" s="125"/>
      <c r="AA3" s="29" t="str">
        <f>IF(ISNUMBER(O2),"OK","申請始期未入力")</f>
        <v>申請始期未入力</v>
      </c>
    </row>
    <row r="4" spans="2:41" ht="24.95" customHeight="1">
      <c r="B4" s="124" t="s">
        <v>30</v>
      </c>
      <c r="C4" s="124"/>
      <c r="D4" s="124"/>
      <c r="E4" s="124"/>
      <c r="F4" s="125"/>
      <c r="G4" s="125"/>
      <c r="H4" s="125"/>
      <c r="I4" s="125"/>
      <c r="J4" s="125"/>
      <c r="K4" s="125"/>
      <c r="L4" s="125"/>
      <c r="M4" s="125"/>
      <c r="N4" s="125"/>
      <c r="O4" s="125"/>
      <c r="P4" s="125"/>
      <c r="Q4" s="125"/>
      <c r="R4" s="125"/>
      <c r="S4" s="125"/>
      <c r="T4" s="125"/>
      <c r="U4" s="125"/>
      <c r="V4" s="125"/>
      <c r="W4" s="125"/>
      <c r="X4" s="125"/>
      <c r="AA4" s="29" t="str">
        <f>IF(ISNUMBER(U2),"OK","申請終期未入力")</f>
        <v>申請終期未入力</v>
      </c>
    </row>
    <row r="5" spans="2:41" ht="24.95" customHeight="1">
      <c r="B5" s="124" t="s">
        <v>32</v>
      </c>
      <c r="C5" s="124"/>
      <c r="D5" s="124"/>
      <c r="E5" s="124"/>
      <c r="F5" s="125"/>
      <c r="G5" s="125"/>
      <c r="H5" s="125"/>
      <c r="I5" s="125"/>
      <c r="J5" s="125"/>
      <c r="K5" s="125"/>
      <c r="L5" s="125"/>
      <c r="M5" s="125"/>
      <c r="N5" s="125"/>
      <c r="O5" s="125"/>
      <c r="P5" s="125"/>
      <c r="Q5" s="125"/>
      <c r="R5" s="125"/>
      <c r="S5" s="125"/>
      <c r="T5" s="125"/>
      <c r="U5" s="125"/>
      <c r="V5" s="125"/>
      <c r="W5" s="125"/>
      <c r="X5" s="125"/>
      <c r="AA5" s="29" t="str">
        <f>IF(ISTEXT(F3),"OK","事業所未入力")</f>
        <v>事業所未入力</v>
      </c>
    </row>
    <row r="6" spans="2:41" ht="24.95" customHeight="1">
      <c r="B6" s="150" t="s">
        <v>31</v>
      </c>
      <c r="C6" s="151"/>
      <c r="D6" s="151"/>
      <c r="E6" s="152"/>
      <c r="F6" s="153"/>
      <c r="G6" s="154"/>
      <c r="H6" s="154"/>
      <c r="I6" s="154"/>
      <c r="J6" s="154"/>
      <c r="K6" s="154"/>
      <c r="L6" s="154"/>
      <c r="M6" s="154"/>
      <c r="N6" s="154"/>
      <c r="O6" s="154"/>
      <c r="P6" s="154"/>
      <c r="Q6" s="154"/>
      <c r="R6" s="154"/>
      <c r="S6" s="154"/>
      <c r="T6" s="154"/>
      <c r="U6" s="154"/>
      <c r="V6" s="154"/>
      <c r="W6" s="154"/>
      <c r="X6" s="155"/>
      <c r="AA6" s="29" t="str">
        <f>IF(ISTEXT(F4),"OK","障害者氏名未入力")</f>
        <v>障害者氏名未入力</v>
      </c>
    </row>
    <row r="7" spans="2:41" ht="15" customHeight="1">
      <c r="AA7" s="29" t="str">
        <f>IF(ISTEXT(F5),"OK","障害者住所未入力")</f>
        <v>障害者住所未入力</v>
      </c>
      <c r="AL7" s="29" t="s">
        <v>41</v>
      </c>
      <c r="AM7" s="29" t="s">
        <v>39</v>
      </c>
      <c r="AN7" s="29" t="s">
        <v>40</v>
      </c>
    </row>
    <row r="8" spans="2:41" ht="31.5" customHeight="1">
      <c r="B8" s="156" t="s">
        <v>33</v>
      </c>
      <c r="C8" s="157"/>
      <c r="D8" s="158" t="s">
        <v>94</v>
      </c>
      <c r="E8" s="159"/>
      <c r="F8" s="160"/>
      <c r="G8" s="161" t="s">
        <v>61</v>
      </c>
      <c r="H8" s="162"/>
      <c r="I8" s="163"/>
      <c r="J8" s="156" t="s">
        <v>34</v>
      </c>
      <c r="K8" s="164"/>
      <c r="L8" s="164"/>
      <c r="M8" s="164"/>
      <c r="N8" s="164"/>
      <c r="O8" s="157"/>
      <c r="P8" s="161" t="s">
        <v>63</v>
      </c>
      <c r="Q8" s="162"/>
      <c r="R8" s="162"/>
      <c r="S8" s="162"/>
      <c r="T8" s="162"/>
      <c r="U8" s="162"/>
      <c r="V8" s="162"/>
      <c r="W8" s="162"/>
      <c r="X8" s="163"/>
      <c r="AA8" s="29" t="str">
        <f>IF(ISTEXT(F6),"OK","作業内容未入力")</f>
        <v>作業内容未入力</v>
      </c>
      <c r="AL8" s="42"/>
      <c r="AM8" s="42"/>
      <c r="AN8" s="28">
        <f>SUM(AN9:AN34)</f>
        <v>0</v>
      </c>
      <c r="AO8" s="29" t="s">
        <v>87</v>
      </c>
    </row>
    <row r="9" spans="2:41" ht="12.95" customHeight="1">
      <c r="B9" s="126"/>
      <c r="C9" s="127"/>
      <c r="D9" s="132"/>
      <c r="E9" s="133"/>
      <c r="F9" s="138" t="s">
        <v>4</v>
      </c>
      <c r="G9" s="126"/>
      <c r="H9" s="127"/>
      <c r="I9" s="141" t="s">
        <v>62</v>
      </c>
      <c r="J9" s="144">
        <f>+R9+(R10*V10)+(R11*V11)+R13</f>
        <v>0</v>
      </c>
      <c r="K9" s="145"/>
      <c r="L9" s="145"/>
      <c r="M9" s="145"/>
      <c r="N9" s="145"/>
      <c r="O9" s="165" t="s">
        <v>16</v>
      </c>
      <c r="P9" s="168" t="s">
        <v>64</v>
      </c>
      <c r="Q9" s="169"/>
      <c r="R9" s="170"/>
      <c r="S9" s="170"/>
      <c r="T9" s="170"/>
      <c r="U9" s="170"/>
      <c r="V9" s="170"/>
      <c r="W9" s="170"/>
      <c r="X9" s="43" t="s">
        <v>16</v>
      </c>
      <c r="AA9" s="29" t="str">
        <f>IF(ISNUMBER(B9),"OK","支払月未入力")</f>
        <v>支払月未入力</v>
      </c>
      <c r="AH9" s="29">
        <v>4</v>
      </c>
      <c r="AL9" s="29">
        <f>COUNTIF(D9,"&gt;=10")</f>
        <v>0</v>
      </c>
      <c r="AM9" s="29">
        <f>COUNTIF(J9,"&gt;=50000")</f>
        <v>0</v>
      </c>
      <c r="AN9" s="29">
        <f>MIN(AL9:AM9)</f>
        <v>0</v>
      </c>
    </row>
    <row r="10" spans="2:41" ht="12.95" customHeight="1">
      <c r="B10" s="128"/>
      <c r="C10" s="129"/>
      <c r="D10" s="134"/>
      <c r="E10" s="135"/>
      <c r="F10" s="139"/>
      <c r="G10" s="128"/>
      <c r="H10" s="129"/>
      <c r="I10" s="142"/>
      <c r="J10" s="146"/>
      <c r="K10" s="147"/>
      <c r="L10" s="147"/>
      <c r="M10" s="147"/>
      <c r="N10" s="147"/>
      <c r="O10" s="166"/>
      <c r="P10" s="171" t="s">
        <v>65</v>
      </c>
      <c r="Q10" s="172"/>
      <c r="R10" s="177"/>
      <c r="S10" s="177"/>
      <c r="T10" s="177"/>
      <c r="U10" s="44" t="s">
        <v>69</v>
      </c>
      <c r="V10" s="177"/>
      <c r="W10" s="177"/>
      <c r="X10" s="45" t="s">
        <v>62</v>
      </c>
      <c r="AA10" s="29" t="str">
        <f>IF(ISNUMBER(D9),"OK","就労日数①未入力")</f>
        <v>就労日数①未入力</v>
      </c>
      <c r="AH10" s="29">
        <v>10</v>
      </c>
    </row>
    <row r="11" spans="2:41" ht="12.95" customHeight="1">
      <c r="B11" s="128"/>
      <c r="C11" s="129"/>
      <c r="D11" s="134"/>
      <c r="E11" s="135"/>
      <c r="F11" s="139"/>
      <c r="G11" s="128"/>
      <c r="H11" s="129"/>
      <c r="I11" s="142"/>
      <c r="J11" s="146"/>
      <c r="K11" s="147"/>
      <c r="L11" s="147"/>
      <c r="M11" s="147"/>
      <c r="N11" s="147"/>
      <c r="O11" s="166"/>
      <c r="P11" s="171" t="s">
        <v>66</v>
      </c>
      <c r="Q11" s="172"/>
      <c r="R11" s="177"/>
      <c r="S11" s="177"/>
      <c r="T11" s="177"/>
      <c r="U11" s="44" t="s">
        <v>69</v>
      </c>
      <c r="V11" s="177"/>
      <c r="W11" s="177"/>
      <c r="X11" s="45" t="s">
        <v>4</v>
      </c>
      <c r="AA11" s="29" t="str">
        <f>IF(ISNUMBER(G9),"OK","時間数①未入力")</f>
        <v>時間数①未入力</v>
      </c>
    </row>
    <row r="12" spans="2:41" ht="12.95" customHeight="1">
      <c r="B12" s="128"/>
      <c r="C12" s="129"/>
      <c r="D12" s="134"/>
      <c r="E12" s="135"/>
      <c r="F12" s="139"/>
      <c r="G12" s="128"/>
      <c r="H12" s="129"/>
      <c r="I12" s="142"/>
      <c r="J12" s="146"/>
      <c r="K12" s="147"/>
      <c r="L12" s="147"/>
      <c r="M12" s="147"/>
      <c r="N12" s="147"/>
      <c r="O12" s="166"/>
      <c r="P12" s="171" t="s">
        <v>67</v>
      </c>
      <c r="Q12" s="172"/>
      <c r="R12" s="173"/>
      <c r="S12" s="173"/>
      <c r="T12" s="173"/>
      <c r="U12" s="173"/>
      <c r="V12" s="173"/>
      <c r="W12" s="173"/>
      <c r="X12" s="45" t="s">
        <v>16</v>
      </c>
      <c r="AA12" s="29" t="str">
        <f>IF(ISNUMBER(R9),"OK",(IF(ISNUMBER(R10),"OK",IF(ISNUMBER(R11),"OK","給与額内訳①未入力"))))</f>
        <v>給与額内訳①未入力</v>
      </c>
    </row>
    <row r="13" spans="2:41" ht="12.95" customHeight="1">
      <c r="B13" s="130"/>
      <c r="C13" s="131"/>
      <c r="D13" s="136"/>
      <c r="E13" s="137"/>
      <c r="F13" s="140"/>
      <c r="G13" s="130"/>
      <c r="H13" s="131"/>
      <c r="I13" s="143"/>
      <c r="J13" s="148"/>
      <c r="K13" s="149"/>
      <c r="L13" s="149"/>
      <c r="M13" s="149"/>
      <c r="N13" s="149"/>
      <c r="O13" s="167"/>
      <c r="P13" s="174" t="s">
        <v>68</v>
      </c>
      <c r="Q13" s="175"/>
      <c r="R13" s="176"/>
      <c r="S13" s="176"/>
      <c r="T13" s="176"/>
      <c r="U13" s="176"/>
      <c r="V13" s="176"/>
      <c r="W13" s="176"/>
      <c r="X13" s="46" t="s">
        <v>16</v>
      </c>
    </row>
    <row r="14" spans="2:41" ht="12.95" customHeight="1">
      <c r="B14" s="126" t="str">
        <f>IF(B9=4,"5",IF(B9=10,"11",""))</f>
        <v/>
      </c>
      <c r="C14" s="127"/>
      <c r="D14" s="132"/>
      <c r="E14" s="133"/>
      <c r="F14" s="138" t="s">
        <v>4</v>
      </c>
      <c r="G14" s="126"/>
      <c r="H14" s="127"/>
      <c r="I14" s="141" t="s">
        <v>62</v>
      </c>
      <c r="J14" s="144">
        <f>+R14+(R15*V15)+(R16*V16)+R18</f>
        <v>0</v>
      </c>
      <c r="K14" s="145"/>
      <c r="L14" s="145"/>
      <c r="M14" s="145"/>
      <c r="N14" s="145"/>
      <c r="O14" s="165" t="s">
        <v>16</v>
      </c>
      <c r="P14" s="168" t="s">
        <v>64</v>
      </c>
      <c r="Q14" s="169"/>
      <c r="R14" s="170"/>
      <c r="S14" s="170"/>
      <c r="T14" s="170"/>
      <c r="U14" s="170"/>
      <c r="V14" s="170"/>
      <c r="W14" s="170"/>
      <c r="X14" s="43" t="s">
        <v>16</v>
      </c>
      <c r="AA14" s="29" t="str">
        <f>IF(ISNUMBER(D14),"OK","就労日数②未入力")</f>
        <v>就労日数②未入力</v>
      </c>
      <c r="AL14" s="29">
        <f>COUNTIF(D14,"&gt;=10")</f>
        <v>0</v>
      </c>
      <c r="AM14" s="29">
        <f>COUNTIF(J14,"&gt;=50000")</f>
        <v>0</v>
      </c>
      <c r="AN14" s="29">
        <f t="shared" ref="AN14:AN34" si="0">MIN(AL14:AM14)</f>
        <v>0</v>
      </c>
    </row>
    <row r="15" spans="2:41" ht="12.95" customHeight="1">
      <c r="B15" s="128"/>
      <c r="C15" s="129"/>
      <c r="D15" s="134"/>
      <c r="E15" s="135"/>
      <c r="F15" s="139"/>
      <c r="G15" s="128"/>
      <c r="H15" s="129"/>
      <c r="I15" s="142"/>
      <c r="J15" s="146"/>
      <c r="K15" s="147"/>
      <c r="L15" s="147"/>
      <c r="M15" s="147"/>
      <c r="N15" s="147"/>
      <c r="O15" s="166"/>
      <c r="P15" s="171" t="s">
        <v>65</v>
      </c>
      <c r="Q15" s="172"/>
      <c r="R15" s="177"/>
      <c r="S15" s="177"/>
      <c r="T15" s="177"/>
      <c r="U15" s="44" t="s">
        <v>69</v>
      </c>
      <c r="V15" s="177"/>
      <c r="W15" s="177"/>
      <c r="X15" s="45" t="s">
        <v>62</v>
      </c>
      <c r="AA15" s="29" t="str">
        <f>IF(ISNUMBER(G14),"OK","時間数②未入力")</f>
        <v>時間数②未入力</v>
      </c>
    </row>
    <row r="16" spans="2:41" ht="12.95" customHeight="1">
      <c r="B16" s="128"/>
      <c r="C16" s="129"/>
      <c r="D16" s="134"/>
      <c r="E16" s="135"/>
      <c r="F16" s="139"/>
      <c r="G16" s="128"/>
      <c r="H16" s="129"/>
      <c r="I16" s="142"/>
      <c r="J16" s="146"/>
      <c r="K16" s="147"/>
      <c r="L16" s="147"/>
      <c r="M16" s="147"/>
      <c r="N16" s="147"/>
      <c r="O16" s="166"/>
      <c r="P16" s="171" t="s">
        <v>66</v>
      </c>
      <c r="Q16" s="172"/>
      <c r="R16" s="177"/>
      <c r="S16" s="177"/>
      <c r="T16" s="177"/>
      <c r="U16" s="44" t="s">
        <v>69</v>
      </c>
      <c r="V16" s="177"/>
      <c r="W16" s="177"/>
      <c r="X16" s="45" t="s">
        <v>4</v>
      </c>
      <c r="AA16" s="29" t="str">
        <f>IF(ISNUMBER(R14),"OK",(IF(ISNUMBER(R15),"OK",IF(ISNUMBER(R16),"OK","給与額内訳②未入力"))))</f>
        <v>給与額内訳②未入力</v>
      </c>
    </row>
    <row r="17" spans="2:40" ht="12.95" customHeight="1">
      <c r="B17" s="128"/>
      <c r="C17" s="129"/>
      <c r="D17" s="134"/>
      <c r="E17" s="135"/>
      <c r="F17" s="139"/>
      <c r="G17" s="128"/>
      <c r="H17" s="129"/>
      <c r="I17" s="142"/>
      <c r="J17" s="146"/>
      <c r="K17" s="147"/>
      <c r="L17" s="147"/>
      <c r="M17" s="147"/>
      <c r="N17" s="147"/>
      <c r="O17" s="166"/>
      <c r="P17" s="171" t="s">
        <v>67</v>
      </c>
      <c r="Q17" s="172"/>
      <c r="R17" s="173"/>
      <c r="S17" s="173"/>
      <c r="T17" s="173"/>
      <c r="U17" s="173"/>
      <c r="V17" s="173"/>
      <c r="W17" s="173"/>
      <c r="X17" s="45" t="s">
        <v>16</v>
      </c>
    </row>
    <row r="18" spans="2:40" ht="12.95" customHeight="1">
      <c r="B18" s="130"/>
      <c r="C18" s="131"/>
      <c r="D18" s="136"/>
      <c r="E18" s="137"/>
      <c r="F18" s="140"/>
      <c r="G18" s="130"/>
      <c r="H18" s="131"/>
      <c r="I18" s="143"/>
      <c r="J18" s="148"/>
      <c r="K18" s="149"/>
      <c r="L18" s="149"/>
      <c r="M18" s="149"/>
      <c r="N18" s="149"/>
      <c r="O18" s="167"/>
      <c r="P18" s="174" t="s">
        <v>68</v>
      </c>
      <c r="Q18" s="175"/>
      <c r="R18" s="176"/>
      <c r="S18" s="176"/>
      <c r="T18" s="176"/>
      <c r="U18" s="176"/>
      <c r="V18" s="176"/>
      <c r="W18" s="176"/>
      <c r="X18" s="46" t="s">
        <v>16</v>
      </c>
    </row>
    <row r="19" spans="2:40" ht="12.95" customHeight="1">
      <c r="B19" s="126" t="str">
        <f>IF(B9=4,"6",IF(B9=10,"12",""))</f>
        <v/>
      </c>
      <c r="C19" s="127"/>
      <c r="D19" s="132"/>
      <c r="E19" s="133"/>
      <c r="F19" s="138" t="s">
        <v>4</v>
      </c>
      <c r="G19" s="126"/>
      <c r="H19" s="127"/>
      <c r="I19" s="141" t="s">
        <v>62</v>
      </c>
      <c r="J19" s="144">
        <f>+R19+(R20*V20)+(R21*V21)+R23</f>
        <v>0</v>
      </c>
      <c r="K19" s="145"/>
      <c r="L19" s="145"/>
      <c r="M19" s="145"/>
      <c r="N19" s="145"/>
      <c r="O19" s="165" t="s">
        <v>16</v>
      </c>
      <c r="P19" s="168" t="s">
        <v>64</v>
      </c>
      <c r="Q19" s="169"/>
      <c r="R19" s="170"/>
      <c r="S19" s="170"/>
      <c r="T19" s="170"/>
      <c r="U19" s="170"/>
      <c r="V19" s="170"/>
      <c r="W19" s="170"/>
      <c r="X19" s="43" t="s">
        <v>16</v>
      </c>
      <c r="AA19" s="29" t="str">
        <f>IF(ISNUMBER(D19),"OK","就労日数③未入力")</f>
        <v>就労日数③未入力</v>
      </c>
      <c r="AL19" s="29">
        <f>COUNTIF(D19,"&gt;=10")</f>
        <v>0</v>
      </c>
      <c r="AM19" s="29">
        <f>COUNTIF(J19,"&gt;=50000")</f>
        <v>0</v>
      </c>
      <c r="AN19" s="29">
        <f>MIN(AL19:AM19)</f>
        <v>0</v>
      </c>
    </row>
    <row r="20" spans="2:40" ht="12.95" customHeight="1">
      <c r="B20" s="128"/>
      <c r="C20" s="129"/>
      <c r="D20" s="134"/>
      <c r="E20" s="135"/>
      <c r="F20" s="139"/>
      <c r="G20" s="128"/>
      <c r="H20" s="129"/>
      <c r="I20" s="142"/>
      <c r="J20" s="146"/>
      <c r="K20" s="147"/>
      <c r="L20" s="147"/>
      <c r="M20" s="147"/>
      <c r="N20" s="147"/>
      <c r="O20" s="166"/>
      <c r="P20" s="171" t="s">
        <v>65</v>
      </c>
      <c r="Q20" s="172"/>
      <c r="R20" s="177"/>
      <c r="S20" s="177"/>
      <c r="T20" s="177"/>
      <c r="U20" s="44" t="s">
        <v>69</v>
      </c>
      <c r="V20" s="177"/>
      <c r="W20" s="177"/>
      <c r="X20" s="45" t="s">
        <v>62</v>
      </c>
      <c r="AA20" s="29" t="str">
        <f>IF(ISNUMBER(G19),"OK","時間数③未入力")</f>
        <v>時間数③未入力</v>
      </c>
    </row>
    <row r="21" spans="2:40" ht="12.95" customHeight="1">
      <c r="B21" s="128"/>
      <c r="C21" s="129"/>
      <c r="D21" s="134"/>
      <c r="E21" s="135"/>
      <c r="F21" s="139"/>
      <c r="G21" s="128"/>
      <c r="H21" s="129"/>
      <c r="I21" s="142"/>
      <c r="J21" s="146"/>
      <c r="K21" s="147"/>
      <c r="L21" s="147"/>
      <c r="M21" s="147"/>
      <c r="N21" s="147"/>
      <c r="O21" s="166"/>
      <c r="P21" s="171" t="s">
        <v>66</v>
      </c>
      <c r="Q21" s="172"/>
      <c r="R21" s="177"/>
      <c r="S21" s="177"/>
      <c r="T21" s="177"/>
      <c r="U21" s="44" t="s">
        <v>69</v>
      </c>
      <c r="V21" s="177"/>
      <c r="W21" s="177"/>
      <c r="X21" s="45" t="s">
        <v>4</v>
      </c>
      <c r="AA21" s="29" t="str">
        <f>IF(ISNUMBER(R19),"OK",(IF(ISNUMBER(R20),"OK",IF(ISNUMBER(R21),"OK","給与額内訳③未入力"))))</f>
        <v>給与額内訳③未入力</v>
      </c>
    </row>
    <row r="22" spans="2:40" ht="12.95" customHeight="1">
      <c r="B22" s="128"/>
      <c r="C22" s="129"/>
      <c r="D22" s="134"/>
      <c r="E22" s="135"/>
      <c r="F22" s="139"/>
      <c r="G22" s="128"/>
      <c r="H22" s="129"/>
      <c r="I22" s="142"/>
      <c r="J22" s="146"/>
      <c r="K22" s="147"/>
      <c r="L22" s="147"/>
      <c r="M22" s="147"/>
      <c r="N22" s="147"/>
      <c r="O22" s="166"/>
      <c r="P22" s="171" t="s">
        <v>67</v>
      </c>
      <c r="Q22" s="172"/>
      <c r="R22" s="173"/>
      <c r="S22" s="173"/>
      <c r="T22" s="173"/>
      <c r="U22" s="173"/>
      <c r="V22" s="173"/>
      <c r="W22" s="173"/>
      <c r="X22" s="45" t="s">
        <v>16</v>
      </c>
    </row>
    <row r="23" spans="2:40" ht="12.95" customHeight="1">
      <c r="B23" s="130"/>
      <c r="C23" s="131"/>
      <c r="D23" s="136"/>
      <c r="E23" s="137"/>
      <c r="F23" s="140"/>
      <c r="G23" s="130"/>
      <c r="H23" s="131"/>
      <c r="I23" s="143"/>
      <c r="J23" s="148"/>
      <c r="K23" s="149"/>
      <c r="L23" s="149"/>
      <c r="M23" s="149"/>
      <c r="N23" s="149"/>
      <c r="O23" s="167"/>
      <c r="P23" s="174" t="s">
        <v>68</v>
      </c>
      <c r="Q23" s="175"/>
      <c r="R23" s="176"/>
      <c r="S23" s="176"/>
      <c r="T23" s="176"/>
      <c r="U23" s="176"/>
      <c r="V23" s="176"/>
      <c r="W23" s="176"/>
      <c r="X23" s="46" t="s">
        <v>16</v>
      </c>
    </row>
    <row r="24" spans="2:40" ht="12.95" customHeight="1">
      <c r="B24" s="126" t="str">
        <f>IF(B9=4,"7",IF(B9=10,"1",""))</f>
        <v/>
      </c>
      <c r="C24" s="127"/>
      <c r="D24" s="132"/>
      <c r="E24" s="133"/>
      <c r="F24" s="138" t="s">
        <v>4</v>
      </c>
      <c r="G24" s="126"/>
      <c r="H24" s="127"/>
      <c r="I24" s="141" t="s">
        <v>62</v>
      </c>
      <c r="J24" s="144">
        <f>+R24+(R25*V25)+(R26*V26)+R28</f>
        <v>0</v>
      </c>
      <c r="K24" s="145"/>
      <c r="L24" s="145"/>
      <c r="M24" s="145"/>
      <c r="N24" s="145"/>
      <c r="O24" s="165" t="s">
        <v>16</v>
      </c>
      <c r="P24" s="168" t="s">
        <v>64</v>
      </c>
      <c r="Q24" s="169"/>
      <c r="R24" s="170"/>
      <c r="S24" s="170"/>
      <c r="T24" s="170"/>
      <c r="U24" s="170"/>
      <c r="V24" s="170"/>
      <c r="W24" s="170"/>
      <c r="X24" s="43" t="s">
        <v>16</v>
      </c>
      <c r="AA24" s="29" t="str">
        <f>IF(ISNUMBER(D24),"OK","就労日数④未入力")</f>
        <v>就労日数④未入力</v>
      </c>
      <c r="AL24" s="29">
        <f>COUNTIF(D24,"&gt;=10")</f>
        <v>0</v>
      </c>
      <c r="AM24" s="29">
        <f>COUNTIF(J24,"&gt;=50000")</f>
        <v>0</v>
      </c>
      <c r="AN24" s="29">
        <f t="shared" si="0"/>
        <v>0</v>
      </c>
    </row>
    <row r="25" spans="2:40" ht="12.95" customHeight="1">
      <c r="B25" s="128"/>
      <c r="C25" s="129"/>
      <c r="D25" s="134"/>
      <c r="E25" s="135"/>
      <c r="F25" s="139"/>
      <c r="G25" s="128"/>
      <c r="H25" s="129"/>
      <c r="I25" s="142"/>
      <c r="J25" s="146"/>
      <c r="K25" s="147"/>
      <c r="L25" s="147"/>
      <c r="M25" s="147"/>
      <c r="N25" s="147"/>
      <c r="O25" s="166"/>
      <c r="P25" s="171" t="s">
        <v>65</v>
      </c>
      <c r="Q25" s="172"/>
      <c r="R25" s="177"/>
      <c r="S25" s="177"/>
      <c r="T25" s="177"/>
      <c r="U25" s="44" t="s">
        <v>69</v>
      </c>
      <c r="V25" s="177"/>
      <c r="W25" s="177"/>
      <c r="X25" s="45" t="s">
        <v>62</v>
      </c>
      <c r="AA25" s="29" t="str">
        <f>IF(ISNUMBER(G24),"OK","時間数④未入力")</f>
        <v>時間数④未入力</v>
      </c>
    </row>
    <row r="26" spans="2:40" ht="12.95" customHeight="1">
      <c r="B26" s="128"/>
      <c r="C26" s="129"/>
      <c r="D26" s="134"/>
      <c r="E26" s="135"/>
      <c r="F26" s="139"/>
      <c r="G26" s="128"/>
      <c r="H26" s="129"/>
      <c r="I26" s="142"/>
      <c r="J26" s="146"/>
      <c r="K26" s="147"/>
      <c r="L26" s="147"/>
      <c r="M26" s="147"/>
      <c r="N26" s="147"/>
      <c r="O26" s="166"/>
      <c r="P26" s="171" t="s">
        <v>66</v>
      </c>
      <c r="Q26" s="172"/>
      <c r="R26" s="177"/>
      <c r="S26" s="177"/>
      <c r="T26" s="177"/>
      <c r="U26" s="44" t="s">
        <v>69</v>
      </c>
      <c r="V26" s="177"/>
      <c r="W26" s="177"/>
      <c r="X26" s="45" t="s">
        <v>4</v>
      </c>
      <c r="AA26" s="29" t="str">
        <f>IF(ISNUMBER(R24),"OK",(IF(ISNUMBER(R25),"OK",IF(ISNUMBER(R26),"OK","給与額内訳④未入力"))))</f>
        <v>給与額内訳④未入力</v>
      </c>
    </row>
    <row r="27" spans="2:40" ht="12.95" customHeight="1">
      <c r="B27" s="128"/>
      <c r="C27" s="129"/>
      <c r="D27" s="134"/>
      <c r="E27" s="135"/>
      <c r="F27" s="139"/>
      <c r="G27" s="128"/>
      <c r="H27" s="129"/>
      <c r="I27" s="142"/>
      <c r="J27" s="146"/>
      <c r="K27" s="147"/>
      <c r="L27" s="147"/>
      <c r="M27" s="147"/>
      <c r="N27" s="147"/>
      <c r="O27" s="166"/>
      <c r="P27" s="171" t="s">
        <v>67</v>
      </c>
      <c r="Q27" s="172"/>
      <c r="R27" s="173"/>
      <c r="S27" s="173"/>
      <c r="T27" s="173"/>
      <c r="U27" s="173"/>
      <c r="V27" s="173"/>
      <c r="W27" s="173"/>
      <c r="X27" s="45" t="s">
        <v>16</v>
      </c>
    </row>
    <row r="28" spans="2:40" ht="12.95" customHeight="1">
      <c r="B28" s="130"/>
      <c r="C28" s="131"/>
      <c r="D28" s="136"/>
      <c r="E28" s="137"/>
      <c r="F28" s="140"/>
      <c r="G28" s="130"/>
      <c r="H28" s="131"/>
      <c r="I28" s="143"/>
      <c r="J28" s="148"/>
      <c r="K28" s="149"/>
      <c r="L28" s="149"/>
      <c r="M28" s="149"/>
      <c r="N28" s="149"/>
      <c r="O28" s="167"/>
      <c r="P28" s="174" t="s">
        <v>68</v>
      </c>
      <c r="Q28" s="175"/>
      <c r="R28" s="176"/>
      <c r="S28" s="176"/>
      <c r="T28" s="176"/>
      <c r="U28" s="176"/>
      <c r="V28" s="176"/>
      <c r="W28" s="176"/>
      <c r="X28" s="46" t="s">
        <v>16</v>
      </c>
    </row>
    <row r="29" spans="2:40" ht="12.95" customHeight="1">
      <c r="B29" s="126" t="str">
        <f>IF(B9=4,"8",IF(B9=10,"2",""))</f>
        <v/>
      </c>
      <c r="C29" s="127"/>
      <c r="D29" s="132"/>
      <c r="E29" s="133"/>
      <c r="F29" s="138" t="s">
        <v>4</v>
      </c>
      <c r="G29" s="126"/>
      <c r="H29" s="127"/>
      <c r="I29" s="141" t="s">
        <v>62</v>
      </c>
      <c r="J29" s="144">
        <f>+R29+(R30*V30)+(R31*V31)+R33</f>
        <v>0</v>
      </c>
      <c r="K29" s="145"/>
      <c r="L29" s="145"/>
      <c r="M29" s="145"/>
      <c r="N29" s="145"/>
      <c r="O29" s="165" t="s">
        <v>16</v>
      </c>
      <c r="P29" s="168" t="s">
        <v>64</v>
      </c>
      <c r="Q29" s="169"/>
      <c r="R29" s="170"/>
      <c r="S29" s="170"/>
      <c r="T29" s="170"/>
      <c r="U29" s="170"/>
      <c r="V29" s="170"/>
      <c r="W29" s="170"/>
      <c r="X29" s="43" t="s">
        <v>16</v>
      </c>
      <c r="AA29" s="29" t="str">
        <f>IF(ISNUMBER(D29),"OK","就労日数⑤未入力")</f>
        <v>就労日数⑤未入力</v>
      </c>
      <c r="AL29" s="29">
        <f>COUNTIF(D29,"&gt;=10")</f>
        <v>0</v>
      </c>
      <c r="AM29" s="29">
        <f>COUNTIF(J29,"&gt;=50000")</f>
        <v>0</v>
      </c>
      <c r="AN29" s="29">
        <f t="shared" si="0"/>
        <v>0</v>
      </c>
    </row>
    <row r="30" spans="2:40" ht="12.95" customHeight="1">
      <c r="B30" s="128"/>
      <c r="C30" s="129"/>
      <c r="D30" s="134"/>
      <c r="E30" s="135"/>
      <c r="F30" s="139"/>
      <c r="G30" s="128"/>
      <c r="H30" s="129"/>
      <c r="I30" s="142"/>
      <c r="J30" s="146"/>
      <c r="K30" s="147"/>
      <c r="L30" s="147"/>
      <c r="M30" s="147"/>
      <c r="N30" s="147"/>
      <c r="O30" s="166"/>
      <c r="P30" s="171" t="s">
        <v>65</v>
      </c>
      <c r="Q30" s="172"/>
      <c r="R30" s="177"/>
      <c r="S30" s="177"/>
      <c r="T30" s="177"/>
      <c r="U30" s="44" t="s">
        <v>69</v>
      </c>
      <c r="V30" s="177"/>
      <c r="W30" s="177"/>
      <c r="X30" s="45" t="s">
        <v>62</v>
      </c>
      <c r="AA30" s="29" t="str">
        <f>IF(ISNUMBER(G29),"OK","時間数⑤未入力")</f>
        <v>時間数⑤未入力</v>
      </c>
    </row>
    <row r="31" spans="2:40" ht="12.95" customHeight="1">
      <c r="B31" s="128"/>
      <c r="C31" s="129"/>
      <c r="D31" s="134"/>
      <c r="E31" s="135"/>
      <c r="F31" s="139"/>
      <c r="G31" s="128"/>
      <c r="H31" s="129"/>
      <c r="I31" s="142"/>
      <c r="J31" s="146"/>
      <c r="K31" s="147"/>
      <c r="L31" s="147"/>
      <c r="M31" s="147"/>
      <c r="N31" s="147"/>
      <c r="O31" s="166"/>
      <c r="P31" s="171" t="s">
        <v>66</v>
      </c>
      <c r="Q31" s="172"/>
      <c r="R31" s="177"/>
      <c r="S31" s="177"/>
      <c r="T31" s="177"/>
      <c r="U31" s="44" t="s">
        <v>69</v>
      </c>
      <c r="V31" s="177"/>
      <c r="W31" s="177"/>
      <c r="X31" s="45" t="s">
        <v>4</v>
      </c>
      <c r="AA31" s="29" t="str">
        <f>IF(ISNUMBER(R29),"OK",(IF(ISNUMBER(R30),"OK",IF(ISNUMBER(R31),"OK","給与額内訳⑤未入力"))))</f>
        <v>給与額内訳⑤未入力</v>
      </c>
    </row>
    <row r="32" spans="2:40" ht="12.95" customHeight="1">
      <c r="B32" s="128"/>
      <c r="C32" s="129"/>
      <c r="D32" s="134"/>
      <c r="E32" s="135"/>
      <c r="F32" s="139"/>
      <c r="G32" s="128"/>
      <c r="H32" s="129"/>
      <c r="I32" s="142"/>
      <c r="J32" s="146"/>
      <c r="K32" s="147"/>
      <c r="L32" s="147"/>
      <c r="M32" s="147"/>
      <c r="N32" s="147"/>
      <c r="O32" s="166"/>
      <c r="P32" s="171" t="s">
        <v>67</v>
      </c>
      <c r="Q32" s="172"/>
      <c r="R32" s="173"/>
      <c r="S32" s="173"/>
      <c r="T32" s="173"/>
      <c r="U32" s="173"/>
      <c r="V32" s="173"/>
      <c r="W32" s="173"/>
      <c r="X32" s="45" t="s">
        <v>16</v>
      </c>
    </row>
    <row r="33" spans="2:40" ht="12.95" customHeight="1">
      <c r="B33" s="130"/>
      <c r="C33" s="131"/>
      <c r="D33" s="136"/>
      <c r="E33" s="137"/>
      <c r="F33" s="140"/>
      <c r="G33" s="130"/>
      <c r="H33" s="131"/>
      <c r="I33" s="143"/>
      <c r="J33" s="148"/>
      <c r="K33" s="149"/>
      <c r="L33" s="149"/>
      <c r="M33" s="149"/>
      <c r="N33" s="149"/>
      <c r="O33" s="167"/>
      <c r="P33" s="174" t="s">
        <v>68</v>
      </c>
      <c r="Q33" s="175"/>
      <c r="R33" s="176"/>
      <c r="S33" s="176"/>
      <c r="T33" s="176"/>
      <c r="U33" s="176"/>
      <c r="V33" s="176"/>
      <c r="W33" s="176"/>
      <c r="X33" s="46" t="s">
        <v>16</v>
      </c>
    </row>
    <row r="34" spans="2:40" ht="12.95" customHeight="1">
      <c r="B34" s="126" t="str">
        <f>IF(B9=4,"9",IF(B9=10,"3",""))</f>
        <v/>
      </c>
      <c r="C34" s="127"/>
      <c r="D34" s="132"/>
      <c r="E34" s="133"/>
      <c r="F34" s="138" t="s">
        <v>4</v>
      </c>
      <c r="G34" s="126"/>
      <c r="H34" s="127"/>
      <c r="I34" s="141" t="s">
        <v>62</v>
      </c>
      <c r="J34" s="144">
        <f>+R34+(R35*V35)+(R36*V36)+R38</f>
        <v>0</v>
      </c>
      <c r="K34" s="145"/>
      <c r="L34" s="145"/>
      <c r="M34" s="145"/>
      <c r="N34" s="145"/>
      <c r="O34" s="165" t="s">
        <v>16</v>
      </c>
      <c r="P34" s="168" t="s">
        <v>64</v>
      </c>
      <c r="Q34" s="169"/>
      <c r="R34" s="170"/>
      <c r="S34" s="170"/>
      <c r="T34" s="170"/>
      <c r="U34" s="170"/>
      <c r="V34" s="170"/>
      <c r="W34" s="170"/>
      <c r="X34" s="43" t="s">
        <v>16</v>
      </c>
      <c r="AA34" s="29" t="str">
        <f>IF(ISNUMBER(D34),"OK","就労日数⑥未入力")</f>
        <v>就労日数⑥未入力</v>
      </c>
      <c r="AL34" s="29">
        <f>COUNTIF(D34,"&gt;=10")</f>
        <v>0</v>
      </c>
      <c r="AM34" s="29">
        <f>COUNTIF(J34,"&gt;=50000")</f>
        <v>0</v>
      </c>
      <c r="AN34" s="29">
        <f t="shared" si="0"/>
        <v>0</v>
      </c>
    </row>
    <row r="35" spans="2:40" ht="12.95" customHeight="1">
      <c r="B35" s="128"/>
      <c r="C35" s="129"/>
      <c r="D35" s="134"/>
      <c r="E35" s="135"/>
      <c r="F35" s="139"/>
      <c r="G35" s="128"/>
      <c r="H35" s="129"/>
      <c r="I35" s="142"/>
      <c r="J35" s="146"/>
      <c r="K35" s="147"/>
      <c r="L35" s="147"/>
      <c r="M35" s="147"/>
      <c r="N35" s="147"/>
      <c r="O35" s="166"/>
      <c r="P35" s="171" t="s">
        <v>65</v>
      </c>
      <c r="Q35" s="172"/>
      <c r="R35" s="177"/>
      <c r="S35" s="177"/>
      <c r="T35" s="177"/>
      <c r="U35" s="44" t="s">
        <v>69</v>
      </c>
      <c r="V35" s="177"/>
      <c r="W35" s="177"/>
      <c r="X35" s="45" t="s">
        <v>62</v>
      </c>
      <c r="AA35" s="29" t="str">
        <f>IF(ISNUMBER(G34),"OK","時間数⑥未入力")</f>
        <v>時間数⑥未入力</v>
      </c>
    </row>
    <row r="36" spans="2:40" ht="12.95" customHeight="1">
      <c r="B36" s="128"/>
      <c r="C36" s="129"/>
      <c r="D36" s="134"/>
      <c r="E36" s="135"/>
      <c r="F36" s="139"/>
      <c r="G36" s="128"/>
      <c r="H36" s="129"/>
      <c r="I36" s="142"/>
      <c r="J36" s="146"/>
      <c r="K36" s="147"/>
      <c r="L36" s="147"/>
      <c r="M36" s="147"/>
      <c r="N36" s="147"/>
      <c r="O36" s="166"/>
      <c r="P36" s="171" t="s">
        <v>66</v>
      </c>
      <c r="Q36" s="172"/>
      <c r="R36" s="177"/>
      <c r="S36" s="177"/>
      <c r="T36" s="177"/>
      <c r="U36" s="44" t="s">
        <v>69</v>
      </c>
      <c r="V36" s="177"/>
      <c r="W36" s="177"/>
      <c r="X36" s="45" t="s">
        <v>4</v>
      </c>
      <c r="AA36" s="29" t="str">
        <f>IF(ISNUMBER(R34),"OK",(IF(ISNUMBER(R35),"OK",IF(ISNUMBER(R36),"OK","給与額内訳⑥未入力"))))</f>
        <v>給与額内訳⑥未入力</v>
      </c>
    </row>
    <row r="37" spans="2:40" ht="12.95" customHeight="1">
      <c r="B37" s="128"/>
      <c r="C37" s="129"/>
      <c r="D37" s="134"/>
      <c r="E37" s="135"/>
      <c r="F37" s="139"/>
      <c r="G37" s="128"/>
      <c r="H37" s="129"/>
      <c r="I37" s="142"/>
      <c r="J37" s="146"/>
      <c r="K37" s="147"/>
      <c r="L37" s="147"/>
      <c r="M37" s="147"/>
      <c r="N37" s="147"/>
      <c r="O37" s="166"/>
      <c r="P37" s="171" t="s">
        <v>67</v>
      </c>
      <c r="Q37" s="172"/>
      <c r="R37" s="173"/>
      <c r="S37" s="173"/>
      <c r="T37" s="173"/>
      <c r="U37" s="173"/>
      <c r="V37" s="173"/>
      <c r="W37" s="173"/>
      <c r="X37" s="45" t="s">
        <v>16</v>
      </c>
    </row>
    <row r="38" spans="2:40" ht="12.95" customHeight="1">
      <c r="B38" s="130"/>
      <c r="C38" s="131"/>
      <c r="D38" s="136"/>
      <c r="E38" s="137"/>
      <c r="F38" s="140"/>
      <c r="G38" s="130"/>
      <c r="H38" s="131"/>
      <c r="I38" s="143"/>
      <c r="J38" s="148"/>
      <c r="K38" s="149"/>
      <c r="L38" s="149"/>
      <c r="M38" s="149"/>
      <c r="N38" s="149"/>
      <c r="O38" s="167"/>
      <c r="P38" s="174" t="s">
        <v>68</v>
      </c>
      <c r="Q38" s="175"/>
      <c r="R38" s="176"/>
      <c r="S38" s="176"/>
      <c r="T38" s="176"/>
      <c r="U38" s="176"/>
      <c r="V38" s="176"/>
      <c r="W38" s="176"/>
      <c r="X38" s="46" t="s">
        <v>16</v>
      </c>
    </row>
    <row r="39" spans="2:40" ht="18" customHeight="1">
      <c r="B39" s="178" t="s">
        <v>21</v>
      </c>
      <c r="C39" s="178"/>
      <c r="D39" s="179" t="s">
        <v>70</v>
      </c>
      <c r="E39" s="180"/>
      <c r="F39" s="180"/>
      <c r="G39" s="181"/>
      <c r="H39" s="181"/>
      <c r="I39" s="181"/>
      <c r="J39" s="181"/>
      <c r="K39" s="181"/>
      <c r="L39" s="181"/>
      <c r="M39" s="47" t="s">
        <v>16</v>
      </c>
      <c r="N39" s="67" t="s">
        <v>88</v>
      </c>
      <c r="O39" s="182"/>
      <c r="P39" s="182"/>
      <c r="Q39" s="48" t="s">
        <v>78</v>
      </c>
      <c r="R39" s="48" t="s">
        <v>79</v>
      </c>
      <c r="S39" s="182"/>
      <c r="T39" s="182"/>
      <c r="U39" s="48" t="s">
        <v>78</v>
      </c>
      <c r="V39" s="48"/>
      <c r="W39" s="48"/>
      <c r="X39" s="49" t="s">
        <v>89</v>
      </c>
      <c r="Y39" s="50"/>
    </row>
    <row r="40" spans="2:40" ht="18" customHeight="1">
      <c r="B40" s="178"/>
      <c r="C40" s="178"/>
      <c r="D40" s="183" t="s">
        <v>71</v>
      </c>
      <c r="E40" s="184"/>
      <c r="F40" s="184"/>
      <c r="G40" s="190"/>
      <c r="H40" s="190"/>
      <c r="I40" s="190"/>
      <c r="J40" s="190"/>
      <c r="K40" s="190"/>
      <c r="L40" s="190"/>
      <c r="M40" s="190"/>
      <c r="N40" s="191" t="s">
        <v>72</v>
      </c>
      <c r="O40" s="191"/>
      <c r="P40" s="191"/>
      <c r="Q40" s="190"/>
      <c r="R40" s="190"/>
      <c r="S40" s="190"/>
      <c r="T40" s="190"/>
      <c r="U40" s="190"/>
      <c r="V40" s="190"/>
      <c r="W40" s="190"/>
      <c r="X40" s="51"/>
      <c r="Y40" s="50"/>
    </row>
    <row r="41" spans="2:40" ht="18" customHeight="1">
      <c r="B41" s="178"/>
      <c r="C41" s="178"/>
      <c r="D41" s="185" t="s">
        <v>73</v>
      </c>
      <c r="E41" s="186"/>
      <c r="F41" s="186"/>
      <c r="G41" s="190"/>
      <c r="H41" s="190"/>
      <c r="I41" s="190"/>
      <c r="J41" s="190"/>
      <c r="K41" s="190"/>
      <c r="L41" s="190"/>
      <c r="M41" s="190"/>
      <c r="N41" s="191" t="s">
        <v>77</v>
      </c>
      <c r="O41" s="191"/>
      <c r="P41" s="191"/>
      <c r="Q41" s="190"/>
      <c r="R41" s="190"/>
      <c r="S41" s="190"/>
      <c r="T41" s="190"/>
      <c r="U41" s="190"/>
      <c r="V41" s="190"/>
      <c r="W41" s="190"/>
      <c r="X41" s="52"/>
    </row>
    <row r="42" spans="2:40" ht="18" customHeight="1">
      <c r="B42" s="178"/>
      <c r="C42" s="178"/>
      <c r="D42" s="185" t="s">
        <v>74</v>
      </c>
      <c r="E42" s="186"/>
      <c r="F42" s="186"/>
      <c r="G42" s="187"/>
      <c r="H42" s="187"/>
      <c r="I42" s="69" t="s">
        <v>80</v>
      </c>
      <c r="J42" s="187"/>
      <c r="K42" s="187"/>
      <c r="L42" s="69" t="s">
        <v>81</v>
      </c>
      <c r="M42" s="69" t="s">
        <v>43</v>
      </c>
      <c r="N42" s="187"/>
      <c r="O42" s="187"/>
      <c r="P42" s="69" t="s">
        <v>82</v>
      </c>
      <c r="Q42" s="187"/>
      <c r="R42" s="187"/>
      <c r="S42" s="69" t="s">
        <v>81</v>
      </c>
      <c r="T42" s="53"/>
      <c r="U42" s="53"/>
      <c r="V42" s="53"/>
      <c r="W42" s="53"/>
      <c r="X42" s="52"/>
      <c r="AA42" s="29" t="str">
        <f>IF(ISNUMBER(G42),"OK","勤務開始時間未入力")</f>
        <v>勤務開始時間未入力</v>
      </c>
    </row>
    <row r="43" spans="2:40" ht="18" customHeight="1">
      <c r="B43" s="178"/>
      <c r="C43" s="178"/>
      <c r="D43" s="188" t="s">
        <v>75</v>
      </c>
      <c r="E43" s="189"/>
      <c r="F43" s="189"/>
      <c r="G43" s="54"/>
      <c r="H43" s="54"/>
      <c r="I43" s="54"/>
      <c r="J43" s="54"/>
      <c r="K43" s="54"/>
      <c r="L43" s="54"/>
      <c r="M43" s="54"/>
      <c r="N43" s="54"/>
      <c r="O43" s="54"/>
      <c r="P43" s="54"/>
      <c r="Q43" s="54"/>
      <c r="R43" s="55" t="s">
        <v>83</v>
      </c>
      <c r="S43" s="197"/>
      <c r="T43" s="197"/>
      <c r="U43" s="197"/>
      <c r="V43" s="198" t="s">
        <v>93</v>
      </c>
      <c r="W43" s="198"/>
      <c r="X43" s="56" t="s">
        <v>84</v>
      </c>
      <c r="AA43" s="29" t="str">
        <f>IF(ISNUMBER(J42),"OK","勤務開始分未入力")</f>
        <v>勤務開始分未入力</v>
      </c>
    </row>
    <row r="44" spans="2:40" ht="18" customHeight="1">
      <c r="B44" s="178"/>
      <c r="C44" s="178"/>
      <c r="D44" s="188" t="s">
        <v>76</v>
      </c>
      <c r="E44" s="189"/>
      <c r="F44" s="189"/>
      <c r="G44" s="187"/>
      <c r="H44" s="187"/>
      <c r="I44" s="187"/>
      <c r="J44" s="187"/>
      <c r="K44" s="187"/>
      <c r="L44" s="187"/>
      <c r="M44" s="187"/>
      <c r="N44" s="187"/>
      <c r="O44" s="187"/>
      <c r="P44" s="187"/>
      <c r="Q44" s="57"/>
      <c r="R44" s="57"/>
      <c r="S44" s="57"/>
      <c r="T44" s="57"/>
      <c r="U44" s="57"/>
      <c r="V44" s="57"/>
      <c r="W44" s="57"/>
      <c r="X44" s="58"/>
      <c r="AA44" s="29" t="str">
        <f>IF(ISNUMBER(N42),"OK","勤務終了時間未入力")</f>
        <v>勤務終了時間未入力</v>
      </c>
    </row>
    <row r="45" spans="2:40" ht="18" customHeight="1">
      <c r="B45" s="178"/>
      <c r="C45" s="178"/>
      <c r="D45" s="188" t="s">
        <v>90</v>
      </c>
      <c r="E45" s="189"/>
      <c r="F45" s="189"/>
      <c r="G45" s="202" t="s">
        <v>85</v>
      </c>
      <c r="H45" s="202"/>
      <c r="I45" s="202"/>
      <c r="J45" s="187"/>
      <c r="K45" s="187"/>
      <c r="L45" s="68" t="s">
        <v>4</v>
      </c>
      <c r="M45" s="57"/>
      <c r="N45" s="57"/>
      <c r="O45" s="57"/>
      <c r="P45" s="57"/>
      <c r="Q45" s="57"/>
      <c r="R45" s="57"/>
      <c r="S45" s="57"/>
      <c r="T45" s="57"/>
      <c r="U45" s="57"/>
      <c r="V45" s="57"/>
      <c r="W45" s="57"/>
      <c r="X45" s="58"/>
      <c r="AA45" s="29" t="str">
        <f>IF(ISNUMBER(Q42),"OK","勤務終了分未入力")</f>
        <v>勤務終了分未入力</v>
      </c>
    </row>
    <row r="46" spans="2:40" ht="18" customHeight="1">
      <c r="B46" s="178"/>
      <c r="C46" s="178"/>
      <c r="D46" s="192" t="s">
        <v>44</v>
      </c>
      <c r="E46" s="193"/>
      <c r="F46" s="193"/>
      <c r="G46" s="193"/>
      <c r="H46" s="193"/>
      <c r="I46" s="193"/>
      <c r="J46" s="193"/>
      <c r="K46" s="193"/>
      <c r="L46" s="194"/>
      <c r="M46" s="194"/>
      <c r="N46" s="194"/>
      <c r="O46" s="195" t="s">
        <v>91</v>
      </c>
      <c r="P46" s="195"/>
      <c r="Q46" s="195"/>
      <c r="R46" s="195"/>
      <c r="S46" s="195"/>
      <c r="T46" s="195"/>
      <c r="U46" s="195"/>
      <c r="V46" s="195"/>
      <c r="W46" s="195"/>
      <c r="X46" s="196"/>
    </row>
    <row r="47" spans="2:40" ht="9.75" customHeight="1">
      <c r="B47" s="59"/>
      <c r="C47" s="59"/>
      <c r="D47" s="60"/>
      <c r="E47" s="60"/>
      <c r="F47" s="60"/>
      <c r="G47" s="60"/>
      <c r="H47" s="60"/>
      <c r="I47" s="60"/>
      <c r="J47" s="60"/>
      <c r="K47" s="60"/>
      <c r="L47" s="61"/>
      <c r="M47" s="62"/>
      <c r="N47" s="62"/>
      <c r="O47" s="62"/>
      <c r="P47" s="62"/>
      <c r="Q47" s="62"/>
      <c r="R47" s="62"/>
      <c r="S47" s="62"/>
      <c r="T47" s="62"/>
      <c r="U47" s="62"/>
      <c r="V47" s="62"/>
      <c r="W47" s="62"/>
      <c r="X47" s="62"/>
    </row>
    <row r="48" spans="2:40" ht="18" customHeight="1">
      <c r="B48" s="36" t="s">
        <v>35</v>
      </c>
      <c r="D48" s="63"/>
      <c r="E48" s="63"/>
      <c r="F48" s="63"/>
      <c r="G48" s="63"/>
      <c r="H48" s="63"/>
      <c r="I48" s="63"/>
      <c r="J48" s="63"/>
      <c r="K48" s="63"/>
      <c r="L48" s="63"/>
      <c r="M48" s="63"/>
      <c r="N48" s="63"/>
      <c r="O48" s="63"/>
      <c r="P48" s="63"/>
      <c r="Q48" s="63"/>
      <c r="R48" s="63"/>
      <c r="S48" s="63"/>
      <c r="T48" s="63"/>
      <c r="U48" s="63"/>
      <c r="V48" s="63"/>
      <c r="W48" s="63"/>
      <c r="X48" s="64"/>
    </row>
    <row r="49" spans="2:27" ht="24.75" customHeight="1" thickBot="1">
      <c r="C49" s="199" t="s">
        <v>36</v>
      </c>
      <c r="D49" s="199"/>
      <c r="E49" s="199"/>
      <c r="F49" s="199"/>
      <c r="G49" s="199"/>
      <c r="H49" s="200"/>
      <c r="I49" s="200"/>
      <c r="J49" s="200"/>
      <c r="K49" s="200"/>
      <c r="L49" s="200"/>
      <c r="M49" s="200"/>
      <c r="N49" s="200"/>
      <c r="O49" s="200"/>
      <c r="P49" s="200"/>
      <c r="Q49" s="200"/>
      <c r="R49" s="200"/>
      <c r="S49" s="200"/>
      <c r="T49" s="200"/>
      <c r="U49" s="200"/>
      <c r="V49" s="200"/>
      <c r="W49" s="200"/>
      <c r="X49" s="200"/>
      <c r="AA49" s="29" t="str">
        <f>IF(ISTEXT(H49),"OK","担当者未入力")</f>
        <v>担当者未入力</v>
      </c>
    </row>
    <row r="50" spans="2:27" ht="12" customHeight="1" thickTop="1">
      <c r="C50" s="65"/>
      <c r="D50" s="65"/>
      <c r="E50" s="65"/>
      <c r="F50" s="65"/>
      <c r="G50" s="65"/>
      <c r="H50" s="66"/>
      <c r="I50" s="66"/>
      <c r="J50" s="66"/>
      <c r="K50" s="66"/>
      <c r="L50" s="66"/>
      <c r="M50" s="66"/>
      <c r="N50" s="66"/>
      <c r="O50" s="66"/>
      <c r="P50" s="66"/>
      <c r="Q50" s="66"/>
      <c r="R50" s="66"/>
      <c r="S50" s="66"/>
      <c r="T50" s="66"/>
      <c r="U50" s="66"/>
      <c r="V50" s="66"/>
      <c r="W50" s="66"/>
      <c r="X50" s="66"/>
    </row>
    <row r="51" spans="2:27" ht="18" customHeight="1">
      <c r="B51" s="36" t="s">
        <v>37</v>
      </c>
      <c r="C51" s="50"/>
      <c r="D51" s="50"/>
      <c r="E51" s="50"/>
      <c r="F51" s="50"/>
      <c r="G51" s="50"/>
      <c r="H51" s="50"/>
      <c r="I51" s="50"/>
      <c r="J51" s="50"/>
      <c r="K51" s="50"/>
      <c r="L51" s="50"/>
      <c r="M51" s="50"/>
      <c r="N51" s="50"/>
      <c r="O51" s="50"/>
      <c r="P51" s="50"/>
      <c r="Q51" s="50"/>
      <c r="R51" s="50"/>
      <c r="S51" s="50"/>
      <c r="T51" s="50"/>
      <c r="U51" s="50"/>
      <c r="V51" s="50"/>
      <c r="W51" s="50"/>
      <c r="X51" s="50"/>
    </row>
    <row r="52" spans="2:27" ht="36.75" customHeight="1" thickBot="1">
      <c r="C52" s="201" t="s">
        <v>42</v>
      </c>
      <c r="D52" s="201"/>
      <c r="E52" s="201"/>
      <c r="F52" s="201"/>
      <c r="G52" s="201"/>
      <c r="H52" s="200"/>
      <c r="I52" s="200"/>
      <c r="J52" s="200"/>
      <c r="K52" s="200"/>
      <c r="L52" s="200"/>
      <c r="M52" s="200"/>
      <c r="N52" s="200"/>
      <c r="O52" s="200"/>
      <c r="P52" s="200"/>
      <c r="Q52" s="200"/>
      <c r="R52" s="200"/>
      <c r="S52" s="200"/>
      <c r="T52" s="200"/>
      <c r="U52" s="200"/>
      <c r="V52" s="200"/>
      <c r="W52" s="200"/>
      <c r="X52" s="200"/>
      <c r="AA52" s="29" t="str">
        <f>IF(ISTEXT(H52),"OK","事業主未入力")</f>
        <v>事業主未入力</v>
      </c>
    </row>
    <row r="53" spans="2:27" ht="19.5" thickTop="1">
      <c r="B53" s="29" t="s">
        <v>38</v>
      </c>
    </row>
  </sheetData>
  <sheetProtection selectLockedCells="1"/>
  <dataConsolidate/>
  <mergeCells count="161">
    <mergeCell ref="C49:G49"/>
    <mergeCell ref="H49:X49"/>
    <mergeCell ref="C52:G52"/>
    <mergeCell ref="H52:X52"/>
    <mergeCell ref="D44:F44"/>
    <mergeCell ref="G44:P44"/>
    <mergeCell ref="D45:F45"/>
    <mergeCell ref="G45:I45"/>
    <mergeCell ref="J45:K45"/>
    <mergeCell ref="N40:P40"/>
    <mergeCell ref="Q40:W40"/>
    <mergeCell ref="D41:F41"/>
    <mergeCell ref="G41:M41"/>
    <mergeCell ref="N41:P41"/>
    <mergeCell ref="Q41:W41"/>
    <mergeCell ref="D46:K46"/>
    <mergeCell ref="L46:N46"/>
    <mergeCell ref="O46:X46"/>
    <mergeCell ref="S43:U43"/>
    <mergeCell ref="V43:W43"/>
    <mergeCell ref="P37:Q37"/>
    <mergeCell ref="R37:W37"/>
    <mergeCell ref="P38:Q38"/>
    <mergeCell ref="R38:W38"/>
    <mergeCell ref="B39:C46"/>
    <mergeCell ref="D39:F39"/>
    <mergeCell ref="G39:L39"/>
    <mergeCell ref="O39:P39"/>
    <mergeCell ref="S39:T39"/>
    <mergeCell ref="D40:F40"/>
    <mergeCell ref="B34:C38"/>
    <mergeCell ref="D34:E38"/>
    <mergeCell ref="F34:F38"/>
    <mergeCell ref="G34:H38"/>
    <mergeCell ref="I34:I38"/>
    <mergeCell ref="J34:N38"/>
    <mergeCell ref="O34:O38"/>
    <mergeCell ref="D42:F42"/>
    <mergeCell ref="G42:H42"/>
    <mergeCell ref="J42:K42"/>
    <mergeCell ref="N42:O42"/>
    <mergeCell ref="Q42:R42"/>
    <mergeCell ref="D43:F43"/>
    <mergeCell ref="G40:M40"/>
    <mergeCell ref="R31:T31"/>
    <mergeCell ref="V31:W31"/>
    <mergeCell ref="P32:Q32"/>
    <mergeCell ref="P34:Q34"/>
    <mergeCell ref="R34:W34"/>
    <mergeCell ref="P35:Q35"/>
    <mergeCell ref="R35:T35"/>
    <mergeCell ref="V35:W35"/>
    <mergeCell ref="P36:Q36"/>
    <mergeCell ref="R36:T36"/>
    <mergeCell ref="V36:W36"/>
    <mergeCell ref="R32:W32"/>
    <mergeCell ref="P33:Q33"/>
    <mergeCell ref="R33:W33"/>
    <mergeCell ref="P27:Q27"/>
    <mergeCell ref="R27:W27"/>
    <mergeCell ref="P28:Q28"/>
    <mergeCell ref="R28:W28"/>
    <mergeCell ref="B29:C33"/>
    <mergeCell ref="D29:E33"/>
    <mergeCell ref="F29:F33"/>
    <mergeCell ref="G29:H33"/>
    <mergeCell ref="I29:I33"/>
    <mergeCell ref="J29:N33"/>
    <mergeCell ref="B24:C28"/>
    <mergeCell ref="D24:E28"/>
    <mergeCell ref="F24:F28"/>
    <mergeCell ref="G24:H28"/>
    <mergeCell ref="I24:I28"/>
    <mergeCell ref="J24:N28"/>
    <mergeCell ref="O24:O28"/>
    <mergeCell ref="O29:O33"/>
    <mergeCell ref="P29:Q29"/>
    <mergeCell ref="R29:W29"/>
    <mergeCell ref="P30:Q30"/>
    <mergeCell ref="R30:T30"/>
    <mergeCell ref="V30:W30"/>
    <mergeCell ref="P31:Q31"/>
    <mergeCell ref="P24:Q24"/>
    <mergeCell ref="R24:W24"/>
    <mergeCell ref="P25:Q25"/>
    <mergeCell ref="R25:T25"/>
    <mergeCell ref="V25:W25"/>
    <mergeCell ref="P26:Q26"/>
    <mergeCell ref="R26:T26"/>
    <mergeCell ref="V26:W26"/>
    <mergeCell ref="R22:W22"/>
    <mergeCell ref="P23:Q23"/>
    <mergeCell ref="R23:W23"/>
    <mergeCell ref="O14:O18"/>
    <mergeCell ref="O19:O23"/>
    <mergeCell ref="P19:Q19"/>
    <mergeCell ref="R19:W19"/>
    <mergeCell ref="P20:Q20"/>
    <mergeCell ref="R20:T20"/>
    <mergeCell ref="V20:W20"/>
    <mergeCell ref="P21:Q21"/>
    <mergeCell ref="R21:T21"/>
    <mergeCell ref="V21:W21"/>
    <mergeCell ref="P22:Q22"/>
    <mergeCell ref="P16:Q16"/>
    <mergeCell ref="R16:T16"/>
    <mergeCell ref="V16:W16"/>
    <mergeCell ref="B19:C23"/>
    <mergeCell ref="D19:E23"/>
    <mergeCell ref="F19:F23"/>
    <mergeCell ref="G19:H23"/>
    <mergeCell ref="I19:I23"/>
    <mergeCell ref="J19:N23"/>
    <mergeCell ref="B14:C18"/>
    <mergeCell ref="D14:E18"/>
    <mergeCell ref="F14:F18"/>
    <mergeCell ref="G14:H18"/>
    <mergeCell ref="I14:I18"/>
    <mergeCell ref="J14:N18"/>
    <mergeCell ref="R12:W12"/>
    <mergeCell ref="P13:Q13"/>
    <mergeCell ref="R13:W13"/>
    <mergeCell ref="P17:Q17"/>
    <mergeCell ref="R17:W17"/>
    <mergeCell ref="P18:Q18"/>
    <mergeCell ref="R18:W18"/>
    <mergeCell ref="R10:T10"/>
    <mergeCell ref="V10:W10"/>
    <mergeCell ref="P11:Q11"/>
    <mergeCell ref="R11:T11"/>
    <mergeCell ref="V11:W11"/>
    <mergeCell ref="P12:Q12"/>
    <mergeCell ref="P14:Q14"/>
    <mergeCell ref="R14:W14"/>
    <mergeCell ref="P15:Q15"/>
    <mergeCell ref="R15:T15"/>
    <mergeCell ref="V15:W15"/>
    <mergeCell ref="B1:L2"/>
    <mergeCell ref="B3:E3"/>
    <mergeCell ref="F3:X3"/>
    <mergeCell ref="B4:E4"/>
    <mergeCell ref="F4:X4"/>
    <mergeCell ref="B5:E5"/>
    <mergeCell ref="F5:X5"/>
    <mergeCell ref="B9:C13"/>
    <mergeCell ref="D9:E13"/>
    <mergeCell ref="F9:F13"/>
    <mergeCell ref="G9:H13"/>
    <mergeCell ref="I9:I13"/>
    <mergeCell ref="J9:N13"/>
    <mergeCell ref="B6:E6"/>
    <mergeCell ref="F6:X6"/>
    <mergeCell ref="B8:C8"/>
    <mergeCell ref="D8:F8"/>
    <mergeCell ref="G8:I8"/>
    <mergeCell ref="J8:O8"/>
    <mergeCell ref="P8:X8"/>
    <mergeCell ref="O9:O13"/>
    <mergeCell ref="P9:Q9"/>
    <mergeCell ref="R9:W9"/>
    <mergeCell ref="P10:Q10"/>
  </mergeCells>
  <phoneticPr fontId="2"/>
  <dataValidations count="1">
    <dataValidation type="list" allowBlank="1" showInputMessage="1" showErrorMessage="1" sqref="B9:C13" xr:uid="{AEE84A17-A615-41C8-9D64-5DCBF610CB3B}">
      <formula1>$AH$9:$AH$10</formula1>
    </dataValidation>
  </dataValidations>
  <pageMargins left="0.25" right="0.25"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76200</xdr:colOff>
                    <xdr:row>42</xdr:row>
                    <xdr:rowOff>0</xdr:rowOff>
                  </from>
                  <to>
                    <xdr:col>8</xdr:col>
                    <xdr:colOff>171450</xdr:colOff>
                    <xdr:row>43</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66675</xdr:colOff>
                    <xdr:row>42</xdr:row>
                    <xdr:rowOff>0</xdr:rowOff>
                  </from>
                  <to>
                    <xdr:col>11</xdr:col>
                    <xdr:colOff>161925</xdr:colOff>
                    <xdr:row>43</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12</xdr:col>
                    <xdr:colOff>38100</xdr:colOff>
                    <xdr:row>42</xdr:row>
                    <xdr:rowOff>0</xdr:rowOff>
                  </from>
                  <to>
                    <xdr:col>14</xdr:col>
                    <xdr:colOff>133350</xdr:colOff>
                    <xdr:row>43</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15</xdr:col>
                    <xdr:colOff>9525</xdr:colOff>
                    <xdr:row>42</xdr:row>
                    <xdr:rowOff>0</xdr:rowOff>
                  </from>
                  <to>
                    <xdr:col>17</xdr:col>
                    <xdr:colOff>104775</xdr:colOff>
                    <xdr:row>43</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xdr:col>
                    <xdr:colOff>142875</xdr:colOff>
                    <xdr:row>39</xdr:row>
                    <xdr:rowOff>9525</xdr:rowOff>
                  </from>
                  <to>
                    <xdr:col>8</xdr:col>
                    <xdr:colOff>238125</xdr:colOff>
                    <xdr:row>40</xdr:row>
                    <xdr:rowOff>19050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152400</xdr:colOff>
                    <xdr:row>39</xdr:row>
                    <xdr:rowOff>9525</xdr:rowOff>
                  </from>
                  <to>
                    <xdr:col>11</xdr:col>
                    <xdr:colOff>247650</xdr:colOff>
                    <xdr:row>40</xdr:row>
                    <xdr:rowOff>19050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20</xdr:col>
                    <xdr:colOff>9525</xdr:colOff>
                    <xdr:row>39</xdr:row>
                    <xdr:rowOff>9525</xdr:rowOff>
                  </from>
                  <to>
                    <xdr:col>22</xdr:col>
                    <xdr:colOff>104775</xdr:colOff>
                    <xdr:row>40</xdr:row>
                    <xdr:rowOff>19050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6</xdr:col>
                    <xdr:colOff>142875</xdr:colOff>
                    <xdr:row>40</xdr:row>
                    <xdr:rowOff>0</xdr:rowOff>
                  </from>
                  <to>
                    <xdr:col>8</xdr:col>
                    <xdr:colOff>238125</xdr:colOff>
                    <xdr:row>41</xdr:row>
                    <xdr:rowOff>9525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17</xdr:col>
                    <xdr:colOff>9525</xdr:colOff>
                    <xdr:row>40</xdr:row>
                    <xdr:rowOff>0</xdr:rowOff>
                  </from>
                  <to>
                    <xdr:col>19</xdr:col>
                    <xdr:colOff>104775</xdr:colOff>
                    <xdr:row>41</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17</xdr:col>
                    <xdr:colOff>9525</xdr:colOff>
                    <xdr:row>39</xdr:row>
                    <xdr:rowOff>9525</xdr:rowOff>
                  </from>
                  <to>
                    <xdr:col>19</xdr:col>
                    <xdr:colOff>104775</xdr:colOff>
                    <xdr:row>40</xdr:row>
                    <xdr:rowOff>19050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20</xdr:col>
                    <xdr:colOff>9525</xdr:colOff>
                    <xdr:row>39</xdr:row>
                    <xdr:rowOff>219075</xdr:rowOff>
                  </from>
                  <to>
                    <xdr:col>22</xdr:col>
                    <xdr:colOff>104775</xdr:colOff>
                    <xdr:row>41</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9</xdr:col>
                    <xdr:colOff>152400</xdr:colOff>
                    <xdr:row>39</xdr:row>
                    <xdr:rowOff>219075</xdr:rowOff>
                  </from>
                  <to>
                    <xdr:col>11</xdr:col>
                    <xdr:colOff>247650</xdr:colOff>
                    <xdr:row>41</xdr:row>
                    <xdr:rowOff>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7</xdr:col>
                    <xdr:colOff>38100</xdr:colOff>
                    <xdr:row>42</xdr:row>
                    <xdr:rowOff>219075</xdr:rowOff>
                  </from>
                  <to>
                    <xdr:col>9</xdr:col>
                    <xdr:colOff>133350</xdr:colOff>
                    <xdr:row>44</xdr:row>
                    <xdr:rowOff>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11</xdr:col>
                    <xdr:colOff>38100</xdr:colOff>
                    <xdr:row>42</xdr:row>
                    <xdr:rowOff>219075</xdr:rowOff>
                  </from>
                  <to>
                    <xdr:col>15</xdr:col>
                    <xdr:colOff>228600</xdr:colOff>
                    <xdr:row>44</xdr:row>
                    <xdr:rowOff>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10</xdr:col>
                    <xdr:colOff>285750</xdr:colOff>
                    <xdr:row>44</xdr:row>
                    <xdr:rowOff>219075</xdr:rowOff>
                  </from>
                  <to>
                    <xdr:col>12</xdr:col>
                    <xdr:colOff>114300</xdr:colOff>
                    <xdr:row>46</xdr:row>
                    <xdr:rowOff>9525</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12</xdr:col>
                    <xdr:colOff>161925</xdr:colOff>
                    <xdr:row>44</xdr:row>
                    <xdr:rowOff>219075</xdr:rowOff>
                  </from>
                  <to>
                    <xdr:col>13</xdr:col>
                    <xdr:colOff>285750</xdr:colOff>
                    <xdr:row>46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A6407-5E6E-462B-BAFE-EB4E6BBBBDEC}">
  <dimension ref="B1:AJ37"/>
  <sheetViews>
    <sheetView view="pageBreakPreview" zoomScaleNormal="100" zoomScaleSheetLayoutView="100" workbookViewId="0"/>
  </sheetViews>
  <sheetFormatPr defaultColWidth="3.625" defaultRowHeight="18.75"/>
  <cols>
    <col min="1" max="26" width="3.625" style="1"/>
    <col min="27" max="27" width="4.25" style="14" bestFit="1" customWidth="1"/>
    <col min="28" max="16384" width="3.625" style="1"/>
  </cols>
  <sheetData>
    <row r="1" spans="2:36">
      <c r="B1" s="1" t="s">
        <v>0</v>
      </c>
      <c r="Z1" s="23" t="s">
        <v>46</v>
      </c>
    </row>
    <row r="2" spans="2:36" ht="18.75" customHeight="1">
      <c r="B2" s="242" t="s">
        <v>1</v>
      </c>
      <c r="C2" s="242"/>
      <c r="D2" s="242"/>
      <c r="E2" s="242"/>
      <c r="F2" s="242"/>
      <c r="G2" s="242"/>
      <c r="H2" s="242"/>
      <c r="I2" s="242"/>
      <c r="J2" s="242"/>
      <c r="K2" s="242"/>
      <c r="L2" s="242"/>
      <c r="M2" s="242"/>
      <c r="N2" s="242"/>
      <c r="O2" s="242"/>
      <c r="P2" s="242"/>
      <c r="Q2" s="242"/>
      <c r="R2" s="242"/>
      <c r="S2" s="242"/>
      <c r="T2" s="242"/>
      <c r="U2" s="242"/>
      <c r="V2" s="242"/>
      <c r="W2" s="242"/>
      <c r="X2" s="242"/>
      <c r="Y2" s="12"/>
    </row>
    <row r="3" spans="2:36" ht="18.75" customHeight="1">
      <c r="B3" s="243"/>
      <c r="C3" s="243"/>
      <c r="D3" s="243"/>
      <c r="E3" s="243"/>
      <c r="F3" s="243"/>
      <c r="G3" s="243"/>
      <c r="H3" s="243"/>
      <c r="I3" s="243"/>
      <c r="J3" s="243"/>
      <c r="K3" s="243"/>
      <c r="L3" s="243"/>
      <c r="M3" s="243"/>
      <c r="N3" s="243"/>
      <c r="O3" s="243"/>
      <c r="P3" s="243"/>
      <c r="Q3" s="243"/>
      <c r="R3" s="243"/>
      <c r="S3" s="243"/>
      <c r="T3" s="243"/>
      <c r="U3" s="243"/>
      <c r="V3" s="243"/>
      <c r="W3" s="243"/>
      <c r="X3" s="243"/>
      <c r="Y3" s="12"/>
      <c r="AA3" s="72" t="s">
        <v>95</v>
      </c>
    </row>
    <row r="4" spans="2:36">
      <c r="B4" s="2"/>
      <c r="C4" s="3"/>
      <c r="D4" s="3"/>
      <c r="E4" s="3"/>
      <c r="F4" s="3"/>
      <c r="G4" s="3"/>
      <c r="H4" s="3"/>
      <c r="I4" s="3"/>
      <c r="J4" s="3"/>
      <c r="K4" s="3"/>
      <c r="L4" s="3"/>
      <c r="M4" s="3"/>
      <c r="N4" s="3"/>
      <c r="O4" s="3"/>
      <c r="P4" s="3"/>
      <c r="Q4" s="3"/>
      <c r="R4" s="3"/>
      <c r="S4" s="3"/>
      <c r="T4" s="3"/>
      <c r="U4" s="3"/>
      <c r="V4" s="3"/>
      <c r="W4" s="3"/>
      <c r="X4" s="4"/>
    </row>
    <row r="5" spans="2:36">
      <c r="B5" s="5"/>
      <c r="C5" s="6"/>
      <c r="D5" s="6"/>
      <c r="E5" s="6"/>
      <c r="F5" s="6"/>
      <c r="G5" s="6"/>
      <c r="H5" s="6"/>
      <c r="I5" s="6"/>
      <c r="J5" s="6"/>
      <c r="K5" s="6"/>
      <c r="L5" s="6"/>
      <c r="M5" s="6"/>
      <c r="N5" s="6"/>
      <c r="O5" s="6"/>
      <c r="P5" s="6"/>
      <c r="Q5" s="13">
        <v>20</v>
      </c>
      <c r="R5" s="248"/>
      <c r="S5" s="248"/>
      <c r="T5" s="22" t="s">
        <v>2</v>
      </c>
      <c r="U5" s="15"/>
      <c r="V5" s="22" t="s">
        <v>3</v>
      </c>
      <c r="W5" s="15"/>
      <c r="X5" s="11" t="s">
        <v>4</v>
      </c>
      <c r="AA5" s="14" t="str">
        <f>IF(ISNUMBER(S5),"OK","西暦未入力")</f>
        <v>西暦未入力</v>
      </c>
      <c r="AJ5" s="1">
        <v>9</v>
      </c>
    </row>
    <row r="6" spans="2:36">
      <c r="B6" s="5"/>
      <c r="C6" s="6"/>
      <c r="D6" s="6"/>
      <c r="E6" s="6"/>
      <c r="F6" s="6"/>
      <c r="G6" s="6"/>
      <c r="H6" s="6"/>
      <c r="I6" s="6"/>
      <c r="J6" s="6"/>
      <c r="K6" s="6"/>
      <c r="L6" s="6"/>
      <c r="M6" s="6"/>
      <c r="N6" s="6"/>
      <c r="O6" s="6"/>
      <c r="P6" s="6"/>
      <c r="Q6" s="6"/>
      <c r="R6" s="6"/>
      <c r="S6" s="6"/>
      <c r="T6" s="6"/>
      <c r="U6" s="6"/>
      <c r="V6" s="6"/>
      <c r="W6" s="6"/>
      <c r="X6" s="7"/>
      <c r="AA6" s="14" t="str">
        <f>IF(ISNUMBER(U5),"OK","月未入力")</f>
        <v>月未入力</v>
      </c>
      <c r="AJ6" s="1">
        <v>3</v>
      </c>
    </row>
    <row r="7" spans="2:36">
      <c r="B7" s="244" t="s">
        <v>5</v>
      </c>
      <c r="C7" s="245"/>
      <c r="D7" s="245"/>
      <c r="E7" s="245"/>
      <c r="F7" s="245"/>
      <c r="G7" s="245"/>
      <c r="H7" s="245"/>
      <c r="I7" s="6"/>
      <c r="J7" s="6"/>
      <c r="K7" s="6"/>
      <c r="L7" s="6"/>
      <c r="M7" s="6"/>
      <c r="N7" s="6"/>
      <c r="O7" s="6"/>
      <c r="P7" s="6"/>
      <c r="Q7" s="6"/>
      <c r="R7" s="6"/>
      <c r="S7" s="6"/>
      <c r="T7" s="6"/>
      <c r="U7" s="6"/>
      <c r="V7" s="6"/>
      <c r="W7" s="6"/>
      <c r="X7" s="7"/>
      <c r="AA7" s="14" t="str">
        <f>IF(ISNUMBER(W5),"OK","日未入力")</f>
        <v>日未入力</v>
      </c>
    </row>
    <row r="8" spans="2:36">
      <c r="B8" s="5"/>
      <c r="C8" s="6"/>
      <c r="D8" s="6"/>
      <c r="E8" s="6"/>
      <c r="F8" s="6"/>
      <c r="G8" s="6"/>
      <c r="H8" s="6"/>
      <c r="I8" s="6"/>
      <c r="J8" s="6"/>
      <c r="K8" s="6"/>
      <c r="L8" s="6"/>
      <c r="M8" s="6"/>
      <c r="N8" s="6"/>
      <c r="O8" s="6"/>
      <c r="P8" s="6"/>
      <c r="Q8" s="6"/>
      <c r="R8" s="6"/>
      <c r="S8" s="6"/>
      <c r="T8" s="6"/>
      <c r="U8" s="6"/>
      <c r="V8" s="6"/>
      <c r="W8" s="6"/>
      <c r="X8" s="7"/>
    </row>
    <row r="9" spans="2:36" ht="18.75" customHeight="1">
      <c r="B9" s="5"/>
      <c r="C9" s="6"/>
      <c r="D9" s="6"/>
      <c r="E9" s="6"/>
      <c r="F9" s="6"/>
      <c r="G9" s="6"/>
      <c r="H9" s="237" t="s">
        <v>6</v>
      </c>
      <c r="I9" s="237"/>
      <c r="J9" s="237"/>
      <c r="K9" s="237"/>
      <c r="L9" s="237"/>
      <c r="M9" s="204"/>
      <c r="N9" s="204"/>
      <c r="O9" s="204"/>
      <c r="P9" s="204"/>
      <c r="Q9" s="204"/>
      <c r="R9" s="204"/>
      <c r="S9" s="204"/>
      <c r="T9" s="204"/>
      <c r="U9" s="204"/>
      <c r="V9" s="204"/>
      <c r="W9" s="204"/>
      <c r="X9" s="228"/>
      <c r="AA9" s="14" t="str">
        <f>IF(ISTEXT(M9),"OK","所在地未入力")</f>
        <v>所在地未入力</v>
      </c>
    </row>
    <row r="10" spans="2:36">
      <c r="B10" s="5"/>
      <c r="C10" s="6"/>
      <c r="D10" s="6"/>
      <c r="E10" s="6"/>
      <c r="F10" s="6"/>
      <c r="G10" s="6"/>
      <c r="H10" s="237"/>
      <c r="I10" s="237"/>
      <c r="J10" s="237"/>
      <c r="K10" s="237"/>
      <c r="L10" s="237"/>
      <c r="M10" s="204"/>
      <c r="N10" s="204"/>
      <c r="O10" s="204"/>
      <c r="P10" s="204"/>
      <c r="Q10" s="204"/>
      <c r="R10" s="204"/>
      <c r="S10" s="204"/>
      <c r="T10" s="204"/>
      <c r="U10" s="204"/>
      <c r="V10" s="204"/>
      <c r="W10" s="204"/>
      <c r="X10" s="228"/>
    </row>
    <row r="11" spans="2:36" ht="18.75" customHeight="1">
      <c r="B11" s="5"/>
      <c r="C11" s="6"/>
      <c r="D11" s="6"/>
      <c r="E11" s="6"/>
      <c r="F11" s="6"/>
      <c r="G11" s="6"/>
      <c r="H11" s="237" t="s">
        <v>7</v>
      </c>
      <c r="I11" s="237"/>
      <c r="J11" s="237"/>
      <c r="K11" s="237"/>
      <c r="L11" s="237"/>
      <c r="M11" s="246"/>
      <c r="N11" s="246"/>
      <c r="O11" s="246"/>
      <c r="P11" s="246"/>
      <c r="Q11" s="246"/>
      <c r="R11" s="246"/>
      <c r="S11" s="246"/>
      <c r="T11" s="246"/>
      <c r="U11" s="246"/>
      <c r="V11" s="246"/>
      <c r="W11" s="246"/>
      <c r="X11" s="247"/>
      <c r="AA11" s="14" t="str">
        <f>IF(ISTEXT(M11),"OK","事業所名未入力")</f>
        <v>事業所名未入力</v>
      </c>
    </row>
    <row r="12" spans="2:36">
      <c r="B12" s="5"/>
      <c r="C12" s="6"/>
      <c r="D12" s="6"/>
      <c r="E12" s="6"/>
      <c r="F12" s="6"/>
      <c r="G12" s="6"/>
      <c r="H12" s="237"/>
      <c r="I12" s="237"/>
      <c r="J12" s="237"/>
      <c r="K12" s="237"/>
      <c r="L12" s="237"/>
      <c r="M12" s="246"/>
      <c r="N12" s="246"/>
      <c r="O12" s="246"/>
      <c r="P12" s="246"/>
      <c r="Q12" s="246"/>
      <c r="R12" s="246"/>
      <c r="S12" s="246"/>
      <c r="T12" s="246"/>
      <c r="U12" s="246"/>
      <c r="V12" s="246"/>
      <c r="W12" s="246"/>
      <c r="X12" s="247"/>
    </row>
    <row r="13" spans="2:36" ht="18.75" customHeight="1">
      <c r="B13" s="5"/>
      <c r="C13" s="6"/>
      <c r="D13" s="6"/>
      <c r="E13" s="6"/>
      <c r="F13" s="6"/>
      <c r="G13" s="6"/>
      <c r="H13" s="237" t="s">
        <v>8</v>
      </c>
      <c r="I13" s="237"/>
      <c r="J13" s="237"/>
      <c r="K13" s="237"/>
      <c r="L13" s="237"/>
      <c r="M13" s="204"/>
      <c r="N13" s="204"/>
      <c r="O13" s="204"/>
      <c r="P13" s="204"/>
      <c r="Q13" s="204"/>
      <c r="R13" s="204"/>
      <c r="S13" s="204"/>
      <c r="T13" s="204"/>
      <c r="U13" s="204"/>
      <c r="V13" s="204"/>
      <c r="W13" s="204"/>
      <c r="X13" s="228"/>
      <c r="AA13" s="14" t="str">
        <f>IF(ISTEXT(M13),"OK","事業主氏名未入力")</f>
        <v>事業主氏名未入力</v>
      </c>
    </row>
    <row r="14" spans="2:36">
      <c r="B14" s="5"/>
      <c r="C14" s="6"/>
      <c r="D14" s="6"/>
      <c r="E14" s="6"/>
      <c r="F14" s="6"/>
      <c r="G14" s="6"/>
      <c r="H14" s="237"/>
      <c r="I14" s="237"/>
      <c r="J14" s="237"/>
      <c r="K14" s="237"/>
      <c r="L14" s="237"/>
      <c r="M14" s="204"/>
      <c r="N14" s="204"/>
      <c r="O14" s="204"/>
      <c r="P14" s="204"/>
      <c r="Q14" s="204"/>
      <c r="R14" s="204"/>
      <c r="S14" s="204"/>
      <c r="T14" s="204"/>
      <c r="U14" s="204"/>
      <c r="V14" s="204"/>
      <c r="W14" s="204"/>
      <c r="X14" s="228"/>
    </row>
    <row r="15" spans="2:36" ht="18.75" customHeight="1">
      <c r="B15" s="5"/>
      <c r="C15" s="6"/>
      <c r="D15" s="6"/>
      <c r="E15" s="6"/>
      <c r="F15" s="6"/>
      <c r="G15" s="6"/>
      <c r="H15" s="237" t="s">
        <v>9</v>
      </c>
      <c r="I15" s="237"/>
      <c r="J15" s="237"/>
      <c r="K15" s="237"/>
      <c r="L15" s="237"/>
      <c r="M15" s="204"/>
      <c r="N15" s="204"/>
      <c r="O15" s="204"/>
      <c r="P15" s="204"/>
      <c r="Q15" s="204"/>
      <c r="R15" s="204"/>
      <c r="S15" s="204"/>
      <c r="T15" s="204"/>
      <c r="U15" s="204"/>
      <c r="V15" s="204"/>
      <c r="W15" s="204"/>
      <c r="X15" s="228"/>
      <c r="AA15" s="14" t="str">
        <f>IF(ISTEXT(M15),"OK","電話番号未入力")</f>
        <v>電話番号未入力</v>
      </c>
    </row>
    <row r="16" spans="2:36">
      <c r="B16" s="8"/>
      <c r="C16" s="9"/>
      <c r="D16" s="9"/>
      <c r="E16" s="9"/>
      <c r="F16" s="9"/>
      <c r="G16" s="9"/>
      <c r="H16" s="238"/>
      <c r="I16" s="238"/>
      <c r="J16" s="238"/>
      <c r="K16" s="238"/>
      <c r="L16" s="238"/>
      <c r="M16" s="205"/>
      <c r="N16" s="205"/>
      <c r="O16" s="205"/>
      <c r="P16" s="205"/>
      <c r="Q16" s="205"/>
      <c r="R16" s="205"/>
      <c r="S16" s="205"/>
      <c r="T16" s="205"/>
      <c r="U16" s="205"/>
      <c r="V16" s="205"/>
      <c r="W16" s="205"/>
      <c r="X16" s="239"/>
    </row>
    <row r="17" spans="2:36">
      <c r="B17" s="206" t="s">
        <v>10</v>
      </c>
      <c r="C17" s="207"/>
      <c r="D17" s="207"/>
      <c r="E17" s="240"/>
      <c r="F17" s="240"/>
      <c r="G17" s="240"/>
      <c r="H17" s="240"/>
      <c r="I17" s="240"/>
      <c r="J17" s="240"/>
      <c r="K17" s="240"/>
      <c r="L17" s="240"/>
      <c r="M17" s="240"/>
      <c r="N17" s="227" t="s">
        <v>9</v>
      </c>
      <c r="O17" s="227"/>
      <c r="P17" s="227"/>
      <c r="Q17" s="240"/>
      <c r="R17" s="240"/>
      <c r="S17" s="240"/>
      <c r="T17" s="240"/>
      <c r="U17" s="240"/>
      <c r="V17" s="240"/>
      <c r="W17" s="240"/>
      <c r="X17" s="241"/>
      <c r="AA17" s="14" t="str">
        <f>IF(ISTEXT(E17),"OK","本件責任者未入力")</f>
        <v>本件責任者未入力</v>
      </c>
    </row>
    <row r="18" spans="2:36">
      <c r="B18" s="206"/>
      <c r="C18" s="207"/>
      <c r="D18" s="207"/>
      <c r="E18" s="205"/>
      <c r="F18" s="205"/>
      <c r="G18" s="205"/>
      <c r="H18" s="205"/>
      <c r="I18" s="205"/>
      <c r="J18" s="205"/>
      <c r="K18" s="205"/>
      <c r="L18" s="205"/>
      <c r="M18" s="205"/>
      <c r="N18" s="227"/>
      <c r="O18" s="227"/>
      <c r="P18" s="227"/>
      <c r="Q18" s="205"/>
      <c r="R18" s="205"/>
      <c r="S18" s="205"/>
      <c r="T18" s="205"/>
      <c r="U18" s="205"/>
      <c r="V18" s="205"/>
      <c r="W18" s="205"/>
      <c r="X18" s="239"/>
      <c r="AA18" s="14" t="str">
        <f>IF(ISTEXT(Q17),"OK","責任者電話未入力")</f>
        <v>責任者電話未入力</v>
      </c>
    </row>
    <row r="19" spans="2:36">
      <c r="B19" s="206" t="s">
        <v>11</v>
      </c>
      <c r="C19" s="207"/>
      <c r="D19" s="207"/>
      <c r="E19" s="204"/>
      <c r="F19" s="204"/>
      <c r="G19" s="204"/>
      <c r="H19" s="204"/>
      <c r="I19" s="204"/>
      <c r="J19" s="204"/>
      <c r="K19" s="204"/>
      <c r="L19" s="204"/>
      <c r="M19" s="204"/>
      <c r="N19" s="227" t="s">
        <v>9</v>
      </c>
      <c r="O19" s="227"/>
      <c r="P19" s="227"/>
      <c r="Q19" s="204"/>
      <c r="R19" s="204"/>
      <c r="S19" s="204"/>
      <c r="T19" s="204"/>
      <c r="U19" s="204"/>
      <c r="V19" s="204"/>
      <c r="W19" s="204"/>
      <c r="X19" s="228"/>
      <c r="AA19" s="14" t="str">
        <f>IF(ISTEXT(E19),"OK","担当者未入力")</f>
        <v>担当者未入力</v>
      </c>
    </row>
    <row r="20" spans="2:36">
      <c r="B20" s="206"/>
      <c r="C20" s="207"/>
      <c r="D20" s="207"/>
      <c r="E20" s="204"/>
      <c r="F20" s="204"/>
      <c r="G20" s="204"/>
      <c r="H20" s="204"/>
      <c r="I20" s="204"/>
      <c r="J20" s="204"/>
      <c r="K20" s="204"/>
      <c r="L20" s="204"/>
      <c r="M20" s="204"/>
      <c r="N20" s="227"/>
      <c r="O20" s="227"/>
      <c r="P20" s="227"/>
      <c r="Q20" s="204"/>
      <c r="R20" s="204"/>
      <c r="S20" s="204"/>
      <c r="T20" s="204"/>
      <c r="U20" s="204"/>
      <c r="V20" s="204"/>
      <c r="W20" s="204"/>
      <c r="X20" s="228"/>
      <c r="AA20" s="14" t="str">
        <f>IF(ISTEXT(Q19),"OK","担当者電話未入力")</f>
        <v>担当者電話未入力</v>
      </c>
    </row>
    <row r="21" spans="2:36">
      <c r="B21" s="229" t="s">
        <v>12</v>
      </c>
      <c r="C21" s="229"/>
      <c r="D21" s="229"/>
      <c r="E21" s="229" t="s">
        <v>13</v>
      </c>
      <c r="F21" s="229"/>
      <c r="G21" s="231"/>
      <c r="H21" s="232"/>
      <c r="I21" s="232"/>
      <c r="J21" s="232"/>
      <c r="K21" s="232"/>
      <c r="L21" s="232"/>
      <c r="M21" s="232"/>
      <c r="N21" s="232"/>
      <c r="O21" s="232"/>
      <c r="P21" s="232"/>
      <c r="Q21" s="232"/>
      <c r="R21" s="232"/>
      <c r="S21" s="232"/>
      <c r="T21" s="232"/>
      <c r="U21" s="232"/>
      <c r="V21" s="232"/>
      <c r="W21" s="232"/>
      <c r="X21" s="233"/>
      <c r="AA21" s="14" t="str">
        <f>IF(ISTEXT(J21),"OK","障害者住所未入力")</f>
        <v>障害者住所未入力</v>
      </c>
    </row>
    <row r="22" spans="2:36">
      <c r="B22" s="229"/>
      <c r="C22" s="229"/>
      <c r="D22" s="229"/>
      <c r="E22" s="229"/>
      <c r="F22" s="229"/>
      <c r="G22" s="234"/>
      <c r="H22" s="235"/>
      <c r="I22" s="235"/>
      <c r="J22" s="235"/>
      <c r="K22" s="235"/>
      <c r="L22" s="235"/>
      <c r="M22" s="235"/>
      <c r="N22" s="235"/>
      <c r="O22" s="235"/>
      <c r="P22" s="235"/>
      <c r="Q22" s="235"/>
      <c r="R22" s="235"/>
      <c r="S22" s="235"/>
      <c r="T22" s="235"/>
      <c r="U22" s="235"/>
      <c r="V22" s="235"/>
      <c r="W22" s="235"/>
      <c r="X22" s="236"/>
    </row>
    <row r="23" spans="2:36">
      <c r="B23" s="229"/>
      <c r="C23" s="229"/>
      <c r="D23" s="229"/>
      <c r="E23" s="229" t="s">
        <v>14</v>
      </c>
      <c r="F23" s="229"/>
      <c r="G23" s="230"/>
      <c r="H23" s="230"/>
      <c r="I23" s="230"/>
      <c r="J23" s="230"/>
      <c r="K23" s="230"/>
      <c r="L23" s="230"/>
      <c r="M23" s="230"/>
      <c r="N23" s="230"/>
      <c r="O23" s="230"/>
      <c r="P23" s="230"/>
      <c r="Q23" s="230"/>
      <c r="R23" s="230"/>
      <c r="S23" s="230"/>
      <c r="T23" s="230"/>
      <c r="U23" s="230"/>
      <c r="V23" s="230"/>
      <c r="W23" s="230"/>
      <c r="X23" s="230"/>
      <c r="AA23" s="14" t="str">
        <f>IF(ISTEXT(G23),"OK","障害者氏名未入力")</f>
        <v>障害者氏名未入力</v>
      </c>
    </row>
    <row r="24" spans="2:36">
      <c r="B24" s="229"/>
      <c r="C24" s="229"/>
      <c r="D24" s="229"/>
      <c r="E24" s="229"/>
      <c r="F24" s="229"/>
      <c r="G24" s="230"/>
      <c r="H24" s="230"/>
      <c r="I24" s="230"/>
      <c r="J24" s="230"/>
      <c r="K24" s="230"/>
      <c r="L24" s="230"/>
      <c r="M24" s="230"/>
      <c r="N24" s="230"/>
      <c r="O24" s="230"/>
      <c r="P24" s="230"/>
      <c r="Q24" s="230"/>
      <c r="R24" s="230"/>
      <c r="S24" s="230"/>
      <c r="T24" s="230"/>
      <c r="U24" s="230"/>
      <c r="V24" s="230"/>
      <c r="W24" s="230"/>
      <c r="X24" s="230"/>
    </row>
    <row r="25" spans="2:36">
      <c r="B25" s="219" t="s">
        <v>15</v>
      </c>
      <c r="C25" s="220"/>
      <c r="D25" s="220"/>
      <c r="E25" s="220"/>
      <c r="F25" s="221"/>
      <c r="G25" s="223"/>
      <c r="H25" s="223"/>
      <c r="I25" s="223"/>
      <c r="J25" s="223"/>
      <c r="K25" s="223"/>
      <c r="L25" s="223"/>
      <c r="M25" s="223"/>
      <c r="N25" s="223"/>
      <c r="O25" s="223"/>
      <c r="P25" s="223"/>
      <c r="Q25" s="223"/>
      <c r="R25" s="211" t="s">
        <v>16</v>
      </c>
      <c r="S25" s="3"/>
      <c r="T25" s="3"/>
      <c r="U25" s="3"/>
      <c r="V25" s="3"/>
      <c r="W25" s="3"/>
      <c r="X25" s="4"/>
    </row>
    <row r="26" spans="2:36">
      <c r="B26" s="208"/>
      <c r="C26" s="209"/>
      <c r="D26" s="209"/>
      <c r="E26" s="209"/>
      <c r="F26" s="222"/>
      <c r="G26" s="224"/>
      <c r="H26" s="224"/>
      <c r="I26" s="224"/>
      <c r="J26" s="224"/>
      <c r="K26" s="224"/>
      <c r="L26" s="224"/>
      <c r="M26" s="224"/>
      <c r="N26" s="224"/>
      <c r="O26" s="224"/>
      <c r="P26" s="224"/>
      <c r="Q26" s="224"/>
      <c r="R26" s="214"/>
      <c r="S26" s="9"/>
      <c r="T26" s="9"/>
      <c r="U26" s="9"/>
      <c r="V26" s="9"/>
      <c r="W26" s="9"/>
      <c r="X26" s="10"/>
    </row>
    <row r="27" spans="2:36">
      <c r="B27" s="219" t="s">
        <v>17</v>
      </c>
      <c r="C27" s="220"/>
      <c r="D27" s="220"/>
      <c r="E27" s="220"/>
      <c r="F27" s="221"/>
      <c r="G27" s="20" t="s">
        <v>18</v>
      </c>
      <c r="H27" s="3">
        <v>20</v>
      </c>
      <c r="I27" s="16"/>
      <c r="J27" s="20" t="s">
        <v>2</v>
      </c>
      <c r="K27" s="18"/>
      <c r="L27" s="211" t="s">
        <v>19</v>
      </c>
      <c r="M27" s="211"/>
      <c r="N27" s="225"/>
      <c r="O27" s="225"/>
      <c r="P27" s="225"/>
      <c r="Q27" s="225"/>
      <c r="R27" s="211" t="s">
        <v>19</v>
      </c>
      <c r="S27" s="211"/>
      <c r="T27" s="3"/>
      <c r="U27" s="3"/>
      <c r="V27" s="3"/>
      <c r="W27" s="3"/>
      <c r="X27" s="4"/>
      <c r="AA27" s="14" t="str">
        <f>IF(ISNUMBER(I27),"OK","自年未入力")</f>
        <v>自年未入力</v>
      </c>
      <c r="AJ27" s="1">
        <v>4</v>
      </c>
    </row>
    <row r="28" spans="2:36">
      <c r="B28" s="208"/>
      <c r="C28" s="209"/>
      <c r="D28" s="209"/>
      <c r="E28" s="209"/>
      <c r="F28" s="222"/>
      <c r="G28" s="21" t="s">
        <v>20</v>
      </c>
      <c r="H28" s="9">
        <v>20</v>
      </c>
      <c r="I28" s="17"/>
      <c r="J28" s="21" t="s">
        <v>2</v>
      </c>
      <c r="K28" s="19"/>
      <c r="L28" s="214" t="s">
        <v>19</v>
      </c>
      <c r="M28" s="214"/>
      <c r="N28" s="226"/>
      <c r="O28" s="226"/>
      <c r="P28" s="226"/>
      <c r="Q28" s="226"/>
      <c r="R28" s="214"/>
      <c r="S28" s="214"/>
      <c r="T28" s="9"/>
      <c r="U28" s="9"/>
      <c r="V28" s="9"/>
      <c r="W28" s="9"/>
      <c r="X28" s="10"/>
      <c r="AA28" s="14" t="str">
        <f>IF(ISNUMBER(K27),"OK","自月未入力")</f>
        <v>自月未入力</v>
      </c>
      <c r="AJ28" s="1">
        <v>10</v>
      </c>
    </row>
    <row r="29" spans="2:36">
      <c r="B29" s="206" t="s">
        <v>21</v>
      </c>
      <c r="C29" s="207"/>
      <c r="D29" s="207"/>
      <c r="E29" s="207"/>
      <c r="F29" s="207"/>
      <c r="G29" s="210"/>
      <c r="H29" s="211"/>
      <c r="I29" s="211"/>
      <c r="J29" s="211"/>
      <c r="K29" s="211"/>
      <c r="L29" s="211"/>
      <c r="M29" s="211"/>
      <c r="N29" s="211"/>
      <c r="O29" s="211"/>
      <c r="P29" s="211"/>
      <c r="Q29" s="211"/>
      <c r="R29" s="211"/>
      <c r="S29" s="211"/>
      <c r="T29" s="211"/>
      <c r="U29" s="211"/>
      <c r="V29" s="211"/>
      <c r="W29" s="211"/>
      <c r="X29" s="212"/>
      <c r="AA29" s="14" t="str">
        <f>IF(ISNUMBER(I28),"OK","至年未入力")</f>
        <v>至年未入力</v>
      </c>
      <c r="AJ29" s="1">
        <v>9</v>
      </c>
    </row>
    <row r="30" spans="2:36">
      <c r="B30" s="208"/>
      <c r="C30" s="209"/>
      <c r="D30" s="209"/>
      <c r="E30" s="209"/>
      <c r="F30" s="209"/>
      <c r="G30" s="213"/>
      <c r="H30" s="214"/>
      <c r="I30" s="214"/>
      <c r="J30" s="214"/>
      <c r="K30" s="214"/>
      <c r="L30" s="214"/>
      <c r="M30" s="214"/>
      <c r="N30" s="214"/>
      <c r="O30" s="214"/>
      <c r="P30" s="214"/>
      <c r="Q30" s="214"/>
      <c r="R30" s="214"/>
      <c r="S30" s="214"/>
      <c r="T30" s="214"/>
      <c r="U30" s="214"/>
      <c r="V30" s="214"/>
      <c r="W30" s="214"/>
      <c r="X30" s="215"/>
      <c r="AA30" s="14" t="str">
        <f>IF(ISNUMBER(K28),"OK","至月未入力")</f>
        <v>至月未入力</v>
      </c>
      <c r="AJ30" s="1">
        <v>3</v>
      </c>
    </row>
    <row r="31" spans="2:36">
      <c r="B31" s="22"/>
      <c r="C31" s="22"/>
      <c r="D31" s="22"/>
      <c r="E31" s="22"/>
      <c r="F31" s="22"/>
      <c r="G31" s="6"/>
      <c r="H31" s="6"/>
      <c r="I31" s="6"/>
      <c r="J31" s="6"/>
      <c r="K31" s="6"/>
      <c r="L31" s="6"/>
      <c r="M31" s="6"/>
      <c r="N31" s="6"/>
      <c r="O31" s="6"/>
      <c r="P31" s="6"/>
      <c r="Q31" s="6"/>
      <c r="R31" s="6"/>
      <c r="S31" s="6"/>
      <c r="T31" s="6"/>
      <c r="U31" s="6"/>
      <c r="V31" s="6"/>
      <c r="W31" s="6"/>
      <c r="X31" s="6"/>
    </row>
    <row r="32" spans="2:36">
      <c r="B32" s="216" t="s">
        <v>22</v>
      </c>
      <c r="C32" s="216"/>
      <c r="D32" s="216"/>
      <c r="E32" s="216" t="s">
        <v>23</v>
      </c>
      <c r="F32" s="216"/>
      <c r="G32" s="216"/>
      <c r="H32" s="216"/>
      <c r="I32" s="204"/>
      <c r="J32" s="204"/>
      <c r="K32" s="204"/>
      <c r="L32" s="204"/>
      <c r="M32" s="204"/>
      <c r="N32" s="204"/>
      <c r="O32" s="204"/>
      <c r="P32" s="216" t="s">
        <v>24</v>
      </c>
      <c r="Q32" s="216"/>
      <c r="R32" s="216"/>
      <c r="S32" s="204"/>
      <c r="T32" s="204"/>
      <c r="U32" s="204"/>
      <c r="V32" s="204"/>
      <c r="W32" s="204"/>
      <c r="X32" s="204"/>
      <c r="AA32" s="14" t="str">
        <f>IF(ISTEXT(I32),"OK","銀行未入力")</f>
        <v>銀行未入力</v>
      </c>
    </row>
    <row r="33" spans="2:36">
      <c r="B33" s="216"/>
      <c r="C33" s="216"/>
      <c r="D33" s="216"/>
      <c r="E33" s="216"/>
      <c r="F33" s="216"/>
      <c r="G33" s="216"/>
      <c r="H33" s="216"/>
      <c r="I33" s="205"/>
      <c r="J33" s="205"/>
      <c r="K33" s="205"/>
      <c r="L33" s="205"/>
      <c r="M33" s="205"/>
      <c r="N33" s="205"/>
      <c r="O33" s="205"/>
      <c r="P33" s="216"/>
      <c r="Q33" s="216"/>
      <c r="R33" s="216"/>
      <c r="S33" s="205"/>
      <c r="T33" s="205"/>
      <c r="U33" s="205"/>
      <c r="V33" s="205"/>
      <c r="W33" s="205"/>
      <c r="X33" s="205"/>
      <c r="AA33" s="14" t="str">
        <f>IF(ISTEXT(S32),"OK","支店未入力")</f>
        <v>支店未入力</v>
      </c>
    </row>
    <row r="34" spans="2:36">
      <c r="B34" s="216"/>
      <c r="C34" s="216"/>
      <c r="D34" s="216"/>
      <c r="E34" s="216" t="s">
        <v>25</v>
      </c>
      <c r="F34" s="216"/>
      <c r="G34" s="216"/>
      <c r="H34" s="216"/>
      <c r="I34" s="217"/>
      <c r="J34" s="217"/>
      <c r="K34" s="217"/>
      <c r="L34" s="204"/>
      <c r="M34" s="204"/>
      <c r="N34" s="204"/>
      <c r="O34" s="204"/>
      <c r="P34" s="204"/>
      <c r="Q34" s="204"/>
      <c r="R34" s="204"/>
      <c r="S34" s="204"/>
      <c r="T34" s="204"/>
      <c r="U34" s="204"/>
      <c r="V34" s="204"/>
      <c r="W34" s="204"/>
      <c r="X34" s="204"/>
      <c r="AA34" s="14" t="str">
        <f>IF(ISTEXT(I34),"OK","口座種未入力")</f>
        <v>口座種未入力</v>
      </c>
      <c r="AJ34" t="s">
        <v>28</v>
      </c>
    </row>
    <row r="35" spans="2:36">
      <c r="B35" s="216"/>
      <c r="C35" s="216"/>
      <c r="D35" s="216"/>
      <c r="E35" s="216"/>
      <c r="F35" s="216"/>
      <c r="G35" s="216"/>
      <c r="H35" s="216"/>
      <c r="I35" s="218"/>
      <c r="J35" s="218"/>
      <c r="K35" s="218"/>
      <c r="L35" s="205"/>
      <c r="M35" s="205"/>
      <c r="N35" s="205"/>
      <c r="O35" s="205"/>
      <c r="P35" s="205"/>
      <c r="Q35" s="205"/>
      <c r="R35" s="205"/>
      <c r="S35" s="205"/>
      <c r="T35" s="205"/>
      <c r="U35" s="205"/>
      <c r="V35" s="205"/>
      <c r="W35" s="205"/>
      <c r="X35" s="205"/>
      <c r="AA35" s="14" t="str">
        <f>IF(ISNUMBER(L34),"OK","口座番号未入力")</f>
        <v>口座番号未入力</v>
      </c>
      <c r="AJ35" t="s">
        <v>27</v>
      </c>
    </row>
    <row r="36" spans="2:36" ht="18.75" customHeight="1">
      <c r="B36" s="216"/>
      <c r="C36" s="216"/>
      <c r="D36" s="216"/>
      <c r="E36" s="203" t="s">
        <v>26</v>
      </c>
      <c r="F36" s="203"/>
      <c r="G36" s="203"/>
      <c r="H36" s="203"/>
      <c r="I36" s="204"/>
      <c r="J36" s="204"/>
      <c r="K36" s="204"/>
      <c r="L36" s="204"/>
      <c r="M36" s="204"/>
      <c r="N36" s="204"/>
      <c r="O36" s="204"/>
      <c r="P36" s="204"/>
      <c r="Q36" s="204"/>
      <c r="R36" s="204"/>
      <c r="S36" s="204"/>
      <c r="T36" s="204"/>
      <c r="U36" s="204"/>
      <c r="V36" s="204"/>
      <c r="W36" s="204"/>
      <c r="X36" s="204"/>
      <c r="AA36" s="14" t="str">
        <f>IF(ISTEXT(I36),"OK","名義人未入力")</f>
        <v>名義人未入力</v>
      </c>
    </row>
    <row r="37" spans="2:36">
      <c r="B37" s="216"/>
      <c r="C37" s="216"/>
      <c r="D37" s="216"/>
      <c r="E37" s="203"/>
      <c r="F37" s="203"/>
      <c r="G37" s="203"/>
      <c r="H37" s="203"/>
      <c r="I37" s="205"/>
      <c r="J37" s="205"/>
      <c r="K37" s="205"/>
      <c r="L37" s="205"/>
      <c r="M37" s="205"/>
      <c r="N37" s="205"/>
      <c r="O37" s="205"/>
      <c r="P37" s="205"/>
      <c r="Q37" s="205"/>
      <c r="R37" s="205"/>
      <c r="S37" s="205"/>
      <c r="T37" s="205"/>
      <c r="U37" s="205"/>
      <c r="V37" s="205"/>
      <c r="W37" s="205"/>
      <c r="X37" s="205"/>
    </row>
  </sheetData>
  <mergeCells count="44">
    <mergeCell ref="B2:X3"/>
    <mergeCell ref="B7:H7"/>
    <mergeCell ref="H9:L10"/>
    <mergeCell ref="M9:X10"/>
    <mergeCell ref="H11:L12"/>
    <mergeCell ref="M11:X12"/>
    <mergeCell ref="R5:S5"/>
    <mergeCell ref="H13:L14"/>
    <mergeCell ref="M13:X14"/>
    <mergeCell ref="H15:L16"/>
    <mergeCell ref="M15:X16"/>
    <mergeCell ref="B17:D18"/>
    <mergeCell ref="E17:M18"/>
    <mergeCell ref="N17:P18"/>
    <mergeCell ref="Q17:X18"/>
    <mergeCell ref="B19:D20"/>
    <mergeCell ref="E19:M20"/>
    <mergeCell ref="N19:P20"/>
    <mergeCell ref="Q19:X20"/>
    <mergeCell ref="B21:D24"/>
    <mergeCell ref="E21:F22"/>
    <mergeCell ref="E23:F24"/>
    <mergeCell ref="G23:X24"/>
    <mergeCell ref="G21:X22"/>
    <mergeCell ref="B25:F26"/>
    <mergeCell ref="G25:Q26"/>
    <mergeCell ref="R25:R26"/>
    <mergeCell ref="B27:F28"/>
    <mergeCell ref="L27:M27"/>
    <mergeCell ref="N27:Q28"/>
    <mergeCell ref="R27:S28"/>
    <mergeCell ref="L28:M28"/>
    <mergeCell ref="E36:H37"/>
    <mergeCell ref="I36:X37"/>
    <mergeCell ref="B29:F30"/>
    <mergeCell ref="G29:X30"/>
    <mergeCell ref="B32:D37"/>
    <mergeCell ref="E32:H33"/>
    <mergeCell ref="I32:O33"/>
    <mergeCell ref="P32:R33"/>
    <mergeCell ref="S32:X33"/>
    <mergeCell ref="E34:H35"/>
    <mergeCell ref="I34:K35"/>
    <mergeCell ref="L34:X35"/>
  </mergeCells>
  <phoneticPr fontId="2"/>
  <dataValidations count="4">
    <dataValidation type="list" allowBlank="1" showInputMessage="1" showErrorMessage="1" sqref="I34:K35" xr:uid="{BA898E30-8BC5-466A-93CC-DB065D41E900}">
      <formula1>$AJ$34:$AJ$35</formula1>
    </dataValidation>
    <dataValidation type="list" allowBlank="1" showInputMessage="1" showErrorMessage="1" sqref="K27" xr:uid="{ADADF024-7CC9-4ECC-A978-969981B78E3D}">
      <formula1>$AJ$27:$AJ$28</formula1>
    </dataValidation>
    <dataValidation type="list" allowBlank="1" showInputMessage="1" showErrorMessage="1" sqref="K28" xr:uid="{11D087E6-161C-4661-B1DA-98A469014833}">
      <formula1>$AJ$29:$AJ$30</formula1>
    </dataValidation>
    <dataValidation type="list" allowBlank="1" showInputMessage="1" showErrorMessage="1" sqref="U5" xr:uid="{622B10F2-2EF7-44A7-9CAA-0544BBECE36A}">
      <formula1>$AJ$5:$AJ$6</formula1>
    </dataValidation>
  </dataValidations>
  <pageMargins left="0.25" right="0.25"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J37"/>
  <sheetViews>
    <sheetView view="pageBreakPreview" zoomScaleNormal="100" zoomScaleSheetLayoutView="100" workbookViewId="0">
      <selection activeCell="M13" sqref="M13:X14"/>
    </sheetView>
  </sheetViews>
  <sheetFormatPr defaultColWidth="3.625" defaultRowHeight="18.75"/>
  <cols>
    <col min="1" max="26" width="3.625" style="33"/>
    <col min="27" max="27" width="4.25" style="72" bestFit="1" customWidth="1"/>
    <col min="28" max="16384" width="3.625" style="33"/>
  </cols>
  <sheetData>
    <row r="1" spans="2:35">
      <c r="B1" s="33" t="s">
        <v>0</v>
      </c>
      <c r="Z1" s="71" t="s">
        <v>46</v>
      </c>
    </row>
    <row r="2" spans="2:35" ht="18.75" customHeight="1">
      <c r="B2" s="276" t="s">
        <v>1</v>
      </c>
      <c r="C2" s="276"/>
      <c r="D2" s="276"/>
      <c r="E2" s="276"/>
      <c r="F2" s="276"/>
      <c r="G2" s="276"/>
      <c r="H2" s="276"/>
      <c r="I2" s="276"/>
      <c r="J2" s="276"/>
      <c r="K2" s="276"/>
      <c r="L2" s="276"/>
      <c r="M2" s="276"/>
      <c r="N2" s="276"/>
      <c r="O2" s="276"/>
      <c r="P2" s="276"/>
      <c r="Q2" s="276"/>
      <c r="R2" s="276"/>
      <c r="S2" s="276"/>
      <c r="T2" s="276"/>
      <c r="U2" s="276"/>
      <c r="V2" s="276"/>
      <c r="W2" s="276"/>
      <c r="X2" s="276"/>
      <c r="Y2" s="73"/>
    </row>
    <row r="3" spans="2:35" ht="18.75" customHeight="1">
      <c r="B3" s="277"/>
      <c r="C3" s="277"/>
      <c r="D3" s="277"/>
      <c r="E3" s="277"/>
      <c r="F3" s="277"/>
      <c r="G3" s="277"/>
      <c r="H3" s="277"/>
      <c r="I3" s="277"/>
      <c r="J3" s="277"/>
      <c r="K3" s="277"/>
      <c r="L3" s="277"/>
      <c r="M3" s="277"/>
      <c r="N3" s="277"/>
      <c r="O3" s="277"/>
      <c r="P3" s="277"/>
      <c r="Q3" s="277"/>
      <c r="R3" s="277"/>
      <c r="S3" s="277"/>
      <c r="T3" s="277"/>
      <c r="U3" s="277"/>
      <c r="V3" s="277"/>
      <c r="W3" s="277"/>
      <c r="X3" s="277"/>
      <c r="Y3" s="73"/>
      <c r="AA3" s="72" t="s">
        <v>95</v>
      </c>
    </row>
    <row r="4" spans="2:35">
      <c r="B4" s="74"/>
      <c r="C4" s="75"/>
      <c r="D4" s="75"/>
      <c r="E4" s="75"/>
      <c r="F4" s="75"/>
      <c r="G4" s="75"/>
      <c r="H4" s="75"/>
      <c r="I4" s="75"/>
      <c r="J4" s="75"/>
      <c r="K4" s="75"/>
      <c r="L4" s="75"/>
      <c r="M4" s="75"/>
      <c r="N4" s="75"/>
      <c r="O4" s="75"/>
      <c r="P4" s="75"/>
      <c r="Q4" s="75"/>
      <c r="R4" s="75"/>
      <c r="S4" s="75"/>
      <c r="T4" s="75"/>
      <c r="U4" s="75"/>
      <c r="V4" s="75"/>
      <c r="W4" s="75"/>
      <c r="X4" s="76"/>
    </row>
    <row r="5" spans="2:35">
      <c r="B5" s="77"/>
      <c r="C5" s="34"/>
      <c r="D5" s="34"/>
      <c r="E5" s="34"/>
      <c r="F5" s="34"/>
      <c r="G5" s="34"/>
      <c r="H5" s="34"/>
      <c r="I5" s="34"/>
      <c r="J5" s="34"/>
      <c r="K5" s="34"/>
      <c r="L5" s="34"/>
      <c r="M5" s="34"/>
      <c r="N5" s="34"/>
      <c r="O5" s="34"/>
      <c r="P5" s="34"/>
      <c r="Q5" s="105">
        <v>20</v>
      </c>
      <c r="R5" s="282"/>
      <c r="S5" s="282"/>
      <c r="T5" s="61" t="s">
        <v>2</v>
      </c>
      <c r="U5" s="32"/>
      <c r="V5" s="61" t="s">
        <v>3</v>
      </c>
      <c r="W5" s="32"/>
      <c r="X5" s="103" t="s">
        <v>4</v>
      </c>
      <c r="AA5" s="78" t="str">
        <f>IF(ISNUMBER(R5),"OK","西暦未入力")</f>
        <v>西暦未入力</v>
      </c>
      <c r="AI5" s="33">
        <v>9</v>
      </c>
    </row>
    <row r="6" spans="2:35">
      <c r="B6" s="77"/>
      <c r="C6" s="34"/>
      <c r="D6" s="34"/>
      <c r="E6" s="34"/>
      <c r="F6" s="34"/>
      <c r="G6" s="34"/>
      <c r="H6" s="34"/>
      <c r="I6" s="34"/>
      <c r="J6" s="34"/>
      <c r="K6" s="34"/>
      <c r="L6" s="34"/>
      <c r="M6" s="34"/>
      <c r="N6" s="34"/>
      <c r="O6" s="34"/>
      <c r="P6" s="34"/>
      <c r="Q6" s="34"/>
      <c r="R6" s="34"/>
      <c r="S6" s="34"/>
      <c r="T6" s="34"/>
      <c r="U6" s="34"/>
      <c r="V6" s="34"/>
      <c r="W6" s="34"/>
      <c r="X6" s="79"/>
      <c r="AA6" s="78" t="str">
        <f>IF(ISNUMBER(U5),"OK","月未入力")</f>
        <v>月未入力</v>
      </c>
      <c r="AI6" s="33">
        <v>3</v>
      </c>
    </row>
    <row r="7" spans="2:35">
      <c r="B7" s="280" t="s">
        <v>5</v>
      </c>
      <c r="C7" s="281"/>
      <c r="D7" s="281"/>
      <c r="E7" s="281"/>
      <c r="F7" s="281"/>
      <c r="G7" s="281"/>
      <c r="H7" s="281"/>
      <c r="I7" s="34"/>
      <c r="J7" s="34"/>
      <c r="K7" s="34"/>
      <c r="L7" s="34"/>
      <c r="M7" s="34"/>
      <c r="N7" s="34"/>
      <c r="O7" s="34"/>
      <c r="P7" s="34"/>
      <c r="Q7" s="34"/>
      <c r="R7" s="34"/>
      <c r="S7" s="34"/>
      <c r="T7" s="34"/>
      <c r="U7" s="34"/>
      <c r="V7" s="34"/>
      <c r="W7" s="34"/>
      <c r="X7" s="79"/>
      <c r="AA7" s="78" t="str">
        <f>IF(ISNUMBER(W5),"OK","日未入力")</f>
        <v>日未入力</v>
      </c>
    </row>
    <row r="8" spans="2:35">
      <c r="B8" s="77"/>
      <c r="C8" s="34"/>
      <c r="D8" s="34"/>
      <c r="E8" s="34"/>
      <c r="F8" s="34"/>
      <c r="G8" s="34"/>
      <c r="H8" s="34"/>
      <c r="I8" s="34"/>
      <c r="J8" s="34"/>
      <c r="K8" s="34"/>
      <c r="L8" s="34"/>
      <c r="M8" s="34"/>
      <c r="N8" s="34"/>
      <c r="O8" s="34"/>
      <c r="P8" s="34"/>
      <c r="Q8" s="34"/>
      <c r="R8" s="34"/>
      <c r="S8" s="34"/>
      <c r="T8" s="34"/>
      <c r="U8" s="34"/>
      <c r="V8" s="34"/>
      <c r="W8" s="34"/>
      <c r="X8" s="79"/>
    </row>
    <row r="9" spans="2:35" ht="18.75" customHeight="1">
      <c r="B9" s="77"/>
      <c r="C9" s="34"/>
      <c r="D9" s="34"/>
      <c r="E9" s="34"/>
      <c r="F9" s="34"/>
      <c r="G9" s="34"/>
      <c r="H9" s="278" t="s">
        <v>6</v>
      </c>
      <c r="I9" s="278"/>
      <c r="J9" s="278"/>
      <c r="K9" s="278"/>
      <c r="L9" s="278"/>
      <c r="M9" s="253"/>
      <c r="N9" s="253"/>
      <c r="O9" s="253"/>
      <c r="P9" s="253"/>
      <c r="Q9" s="253"/>
      <c r="R9" s="253"/>
      <c r="S9" s="253"/>
      <c r="T9" s="253"/>
      <c r="U9" s="253"/>
      <c r="V9" s="253"/>
      <c r="W9" s="253"/>
      <c r="X9" s="254"/>
      <c r="AA9" s="78" t="str">
        <f>IF(ISTEXT(M9),"OK","所在地未入力")</f>
        <v>所在地未入力</v>
      </c>
    </row>
    <row r="10" spans="2:35">
      <c r="B10" s="77"/>
      <c r="C10" s="34"/>
      <c r="D10" s="34"/>
      <c r="E10" s="34"/>
      <c r="F10" s="34"/>
      <c r="G10" s="34"/>
      <c r="H10" s="278"/>
      <c r="I10" s="278"/>
      <c r="J10" s="278"/>
      <c r="K10" s="278"/>
      <c r="L10" s="278"/>
      <c r="M10" s="253"/>
      <c r="N10" s="253"/>
      <c r="O10" s="253"/>
      <c r="P10" s="253"/>
      <c r="Q10" s="253"/>
      <c r="R10" s="253"/>
      <c r="S10" s="253"/>
      <c r="T10" s="253"/>
      <c r="U10" s="253"/>
      <c r="V10" s="253"/>
      <c r="W10" s="253"/>
      <c r="X10" s="254"/>
    </row>
    <row r="11" spans="2:35" ht="18.75" customHeight="1">
      <c r="B11" s="77"/>
      <c r="C11" s="34"/>
      <c r="D11" s="34"/>
      <c r="E11" s="34"/>
      <c r="F11" s="34"/>
      <c r="G11" s="34"/>
      <c r="H11" s="278" t="s">
        <v>7</v>
      </c>
      <c r="I11" s="278"/>
      <c r="J11" s="278"/>
      <c r="K11" s="278"/>
      <c r="L11" s="278"/>
      <c r="M11" s="283"/>
      <c r="N11" s="283"/>
      <c r="O11" s="283"/>
      <c r="P11" s="283"/>
      <c r="Q11" s="283"/>
      <c r="R11" s="283"/>
      <c r="S11" s="283"/>
      <c r="T11" s="283"/>
      <c r="U11" s="283"/>
      <c r="V11" s="283"/>
      <c r="W11" s="283"/>
      <c r="X11" s="284"/>
      <c r="AA11" s="78" t="str">
        <f>IF(ISTEXT(M11),"OK","事業所名未入力")</f>
        <v>事業所名未入力</v>
      </c>
    </row>
    <row r="12" spans="2:35">
      <c r="B12" s="77"/>
      <c r="C12" s="34"/>
      <c r="D12" s="34"/>
      <c r="E12" s="34"/>
      <c r="F12" s="34"/>
      <c r="G12" s="34"/>
      <c r="H12" s="278"/>
      <c r="I12" s="278"/>
      <c r="J12" s="278"/>
      <c r="K12" s="278"/>
      <c r="L12" s="278"/>
      <c r="M12" s="283"/>
      <c r="N12" s="283"/>
      <c r="O12" s="283"/>
      <c r="P12" s="283"/>
      <c r="Q12" s="283"/>
      <c r="R12" s="283"/>
      <c r="S12" s="283"/>
      <c r="T12" s="283"/>
      <c r="U12" s="283"/>
      <c r="V12" s="283"/>
      <c r="W12" s="283"/>
      <c r="X12" s="284"/>
    </row>
    <row r="13" spans="2:35" ht="18.75" customHeight="1">
      <c r="B13" s="77"/>
      <c r="C13" s="34"/>
      <c r="D13" s="34"/>
      <c r="E13" s="34"/>
      <c r="F13" s="34"/>
      <c r="G13" s="34"/>
      <c r="H13" s="278" t="s">
        <v>8</v>
      </c>
      <c r="I13" s="278"/>
      <c r="J13" s="278"/>
      <c r="K13" s="278"/>
      <c r="L13" s="278"/>
      <c r="M13" s="253"/>
      <c r="N13" s="253"/>
      <c r="O13" s="253"/>
      <c r="P13" s="253"/>
      <c r="Q13" s="253"/>
      <c r="R13" s="253"/>
      <c r="S13" s="253"/>
      <c r="T13" s="253"/>
      <c r="U13" s="253"/>
      <c r="V13" s="253"/>
      <c r="W13" s="253"/>
      <c r="X13" s="254"/>
      <c r="AA13" s="78" t="str">
        <f>IF(ISTEXT(M13),"OK","事業主氏名未入力")</f>
        <v>事業主氏名未入力</v>
      </c>
    </row>
    <row r="14" spans="2:35">
      <c r="B14" s="77"/>
      <c r="C14" s="34"/>
      <c r="D14" s="34"/>
      <c r="E14" s="34"/>
      <c r="F14" s="34"/>
      <c r="G14" s="34"/>
      <c r="H14" s="278"/>
      <c r="I14" s="278"/>
      <c r="J14" s="278"/>
      <c r="K14" s="278"/>
      <c r="L14" s="278"/>
      <c r="M14" s="253"/>
      <c r="N14" s="253"/>
      <c r="O14" s="253"/>
      <c r="P14" s="253"/>
      <c r="Q14" s="253"/>
      <c r="R14" s="253"/>
      <c r="S14" s="253"/>
      <c r="T14" s="253"/>
      <c r="U14" s="253"/>
      <c r="V14" s="253"/>
      <c r="W14" s="253"/>
      <c r="X14" s="254"/>
    </row>
    <row r="15" spans="2:35" ht="18.75" customHeight="1">
      <c r="B15" s="77"/>
      <c r="C15" s="34"/>
      <c r="D15" s="34"/>
      <c r="E15" s="34"/>
      <c r="F15" s="34"/>
      <c r="G15" s="34"/>
      <c r="H15" s="278" t="s">
        <v>9</v>
      </c>
      <c r="I15" s="278"/>
      <c r="J15" s="278"/>
      <c r="K15" s="278"/>
      <c r="L15" s="278"/>
      <c r="M15" s="253"/>
      <c r="N15" s="253"/>
      <c r="O15" s="253"/>
      <c r="P15" s="253"/>
      <c r="Q15" s="253"/>
      <c r="R15" s="253"/>
      <c r="S15" s="253"/>
      <c r="T15" s="253"/>
      <c r="U15" s="253"/>
      <c r="V15" s="253"/>
      <c r="W15" s="253"/>
      <c r="X15" s="254"/>
      <c r="AA15" s="78" t="str">
        <f>IF(ISTEXT(M15),"OK","電話番号未入力")</f>
        <v>電話番号未入力</v>
      </c>
    </row>
    <row r="16" spans="2:35">
      <c r="B16" s="80"/>
      <c r="C16" s="81"/>
      <c r="D16" s="81"/>
      <c r="E16" s="81"/>
      <c r="F16" s="81"/>
      <c r="G16" s="81"/>
      <c r="H16" s="279"/>
      <c r="I16" s="279"/>
      <c r="J16" s="279"/>
      <c r="K16" s="279"/>
      <c r="L16" s="279"/>
      <c r="M16" s="251"/>
      <c r="N16" s="251"/>
      <c r="O16" s="251"/>
      <c r="P16" s="251"/>
      <c r="Q16" s="251"/>
      <c r="R16" s="251"/>
      <c r="S16" s="251"/>
      <c r="T16" s="251"/>
      <c r="U16" s="251"/>
      <c r="V16" s="251"/>
      <c r="W16" s="251"/>
      <c r="X16" s="252"/>
    </row>
    <row r="17" spans="2:36">
      <c r="B17" s="293" t="s">
        <v>10</v>
      </c>
      <c r="C17" s="294"/>
      <c r="D17" s="294"/>
      <c r="E17" s="249"/>
      <c r="F17" s="249"/>
      <c r="G17" s="249"/>
      <c r="H17" s="249"/>
      <c r="I17" s="249"/>
      <c r="J17" s="249"/>
      <c r="K17" s="249"/>
      <c r="L17" s="249"/>
      <c r="M17" s="249"/>
      <c r="N17" s="286" t="s">
        <v>9</v>
      </c>
      <c r="O17" s="286"/>
      <c r="P17" s="286"/>
      <c r="Q17" s="249"/>
      <c r="R17" s="249"/>
      <c r="S17" s="249"/>
      <c r="T17" s="249"/>
      <c r="U17" s="249"/>
      <c r="V17" s="249"/>
      <c r="W17" s="249"/>
      <c r="X17" s="250"/>
      <c r="AA17" s="78" t="str">
        <f>IF(ISTEXT(E17),"OK","本件責任者未入力")</f>
        <v>本件責任者未入力</v>
      </c>
    </row>
    <row r="18" spans="2:36">
      <c r="B18" s="293"/>
      <c r="C18" s="294"/>
      <c r="D18" s="294"/>
      <c r="E18" s="251"/>
      <c r="F18" s="251"/>
      <c r="G18" s="251"/>
      <c r="H18" s="251"/>
      <c r="I18" s="251"/>
      <c r="J18" s="251"/>
      <c r="K18" s="251"/>
      <c r="L18" s="251"/>
      <c r="M18" s="251"/>
      <c r="N18" s="286"/>
      <c r="O18" s="286"/>
      <c r="P18" s="286"/>
      <c r="Q18" s="251"/>
      <c r="R18" s="251"/>
      <c r="S18" s="251"/>
      <c r="T18" s="251"/>
      <c r="U18" s="251"/>
      <c r="V18" s="251"/>
      <c r="W18" s="251"/>
      <c r="X18" s="252"/>
      <c r="AA18" s="78" t="str">
        <f>IF(ISTEXT(Q17),"OK","責任者電話未入力")</f>
        <v>責任者電話未入力</v>
      </c>
    </row>
    <row r="19" spans="2:36">
      <c r="B19" s="293" t="s">
        <v>11</v>
      </c>
      <c r="C19" s="294"/>
      <c r="D19" s="294"/>
      <c r="E19" s="253"/>
      <c r="F19" s="253"/>
      <c r="G19" s="253"/>
      <c r="H19" s="253"/>
      <c r="I19" s="253"/>
      <c r="J19" s="253"/>
      <c r="K19" s="253"/>
      <c r="L19" s="253"/>
      <c r="M19" s="253"/>
      <c r="N19" s="286" t="s">
        <v>9</v>
      </c>
      <c r="O19" s="286"/>
      <c r="P19" s="286"/>
      <c r="Q19" s="253"/>
      <c r="R19" s="253"/>
      <c r="S19" s="253"/>
      <c r="T19" s="253"/>
      <c r="U19" s="253"/>
      <c r="V19" s="253"/>
      <c r="W19" s="253"/>
      <c r="X19" s="254"/>
      <c r="AA19" s="78" t="str">
        <f>IF(ISTEXT(E19),"OK","担当者未入力")</f>
        <v>担当者未入力</v>
      </c>
    </row>
    <row r="20" spans="2:36">
      <c r="B20" s="293"/>
      <c r="C20" s="294"/>
      <c r="D20" s="294"/>
      <c r="E20" s="253"/>
      <c r="F20" s="253"/>
      <c r="G20" s="253"/>
      <c r="H20" s="253"/>
      <c r="I20" s="253"/>
      <c r="J20" s="253"/>
      <c r="K20" s="253"/>
      <c r="L20" s="253"/>
      <c r="M20" s="253"/>
      <c r="N20" s="286"/>
      <c r="O20" s="286"/>
      <c r="P20" s="286"/>
      <c r="Q20" s="253"/>
      <c r="R20" s="253"/>
      <c r="S20" s="253"/>
      <c r="T20" s="253"/>
      <c r="U20" s="253"/>
      <c r="V20" s="253"/>
      <c r="W20" s="253"/>
      <c r="X20" s="254"/>
      <c r="AA20" s="78" t="str">
        <f>IF(ISTEXT(Q19),"OK","担当者電話未入力")</f>
        <v>担当者電話未入力</v>
      </c>
    </row>
    <row r="21" spans="2:36">
      <c r="B21" s="295" t="s">
        <v>12</v>
      </c>
      <c r="C21" s="295"/>
      <c r="D21" s="295"/>
      <c r="E21" s="295" t="s">
        <v>13</v>
      </c>
      <c r="F21" s="295"/>
      <c r="G21" s="260"/>
      <c r="H21" s="261"/>
      <c r="I21" s="261"/>
      <c r="J21" s="261"/>
      <c r="K21" s="261"/>
      <c r="L21" s="261"/>
      <c r="M21" s="261"/>
      <c r="N21" s="261"/>
      <c r="O21" s="261"/>
      <c r="P21" s="261"/>
      <c r="Q21" s="261"/>
      <c r="R21" s="261"/>
      <c r="S21" s="261"/>
      <c r="T21" s="261"/>
      <c r="U21" s="261"/>
      <c r="V21" s="261"/>
      <c r="W21" s="261"/>
      <c r="X21" s="262"/>
      <c r="AA21" s="78" t="str">
        <f>IF(ISTEXT(G21),"OK","障害者住所未入力")</f>
        <v>障害者住所未入力</v>
      </c>
    </row>
    <row r="22" spans="2:36">
      <c r="B22" s="295"/>
      <c r="C22" s="295"/>
      <c r="D22" s="295"/>
      <c r="E22" s="295"/>
      <c r="F22" s="295"/>
      <c r="G22" s="263"/>
      <c r="H22" s="264"/>
      <c r="I22" s="264"/>
      <c r="J22" s="264"/>
      <c r="K22" s="264"/>
      <c r="L22" s="264"/>
      <c r="M22" s="264"/>
      <c r="N22" s="264"/>
      <c r="O22" s="264"/>
      <c r="P22" s="264"/>
      <c r="Q22" s="264"/>
      <c r="R22" s="264"/>
      <c r="S22" s="264"/>
      <c r="T22" s="264"/>
      <c r="U22" s="264"/>
      <c r="V22" s="264"/>
      <c r="W22" s="264"/>
      <c r="X22" s="265"/>
    </row>
    <row r="23" spans="2:36">
      <c r="B23" s="295"/>
      <c r="C23" s="295"/>
      <c r="D23" s="295"/>
      <c r="E23" s="295" t="s">
        <v>14</v>
      </c>
      <c r="F23" s="295"/>
      <c r="G23" s="255"/>
      <c r="H23" s="255"/>
      <c r="I23" s="255"/>
      <c r="J23" s="255"/>
      <c r="K23" s="255"/>
      <c r="L23" s="255"/>
      <c r="M23" s="255"/>
      <c r="N23" s="255"/>
      <c r="O23" s="255"/>
      <c r="P23" s="255"/>
      <c r="Q23" s="255"/>
      <c r="R23" s="255"/>
      <c r="S23" s="255"/>
      <c r="T23" s="255"/>
      <c r="U23" s="255"/>
      <c r="V23" s="255"/>
      <c r="W23" s="255"/>
      <c r="X23" s="255"/>
      <c r="AA23" s="78" t="str">
        <f>IF(ISTEXT(G23),"OK","障害者氏名未入力")</f>
        <v>障害者氏名未入力</v>
      </c>
    </row>
    <row r="24" spans="2:36">
      <c r="B24" s="295"/>
      <c r="C24" s="295"/>
      <c r="D24" s="295"/>
      <c r="E24" s="295"/>
      <c r="F24" s="295"/>
      <c r="G24" s="255"/>
      <c r="H24" s="255"/>
      <c r="I24" s="255"/>
      <c r="J24" s="255"/>
      <c r="K24" s="255"/>
      <c r="L24" s="255"/>
      <c r="M24" s="255"/>
      <c r="N24" s="255"/>
      <c r="O24" s="255"/>
      <c r="P24" s="255"/>
      <c r="Q24" s="255"/>
      <c r="R24" s="255"/>
      <c r="S24" s="255"/>
      <c r="T24" s="255"/>
      <c r="U24" s="255"/>
      <c r="V24" s="255"/>
      <c r="W24" s="255"/>
      <c r="X24" s="255"/>
    </row>
    <row r="25" spans="2:36">
      <c r="B25" s="287" t="s">
        <v>15</v>
      </c>
      <c r="C25" s="288"/>
      <c r="D25" s="288"/>
      <c r="E25" s="288"/>
      <c r="F25" s="289"/>
      <c r="G25" s="256">
        <f>30000*N27</f>
        <v>0</v>
      </c>
      <c r="H25" s="256"/>
      <c r="I25" s="256"/>
      <c r="J25" s="256"/>
      <c r="K25" s="256"/>
      <c r="L25" s="256"/>
      <c r="M25" s="256"/>
      <c r="N25" s="256"/>
      <c r="O25" s="256"/>
      <c r="P25" s="256"/>
      <c r="Q25" s="256"/>
      <c r="R25" s="258" t="s">
        <v>16</v>
      </c>
      <c r="S25" s="75"/>
      <c r="T25" s="75"/>
      <c r="U25" s="75"/>
      <c r="V25" s="75"/>
      <c r="W25" s="75"/>
      <c r="X25" s="76"/>
    </row>
    <row r="26" spans="2:36">
      <c r="B26" s="290"/>
      <c r="C26" s="291"/>
      <c r="D26" s="291"/>
      <c r="E26" s="291"/>
      <c r="F26" s="292"/>
      <c r="G26" s="257"/>
      <c r="H26" s="257"/>
      <c r="I26" s="257"/>
      <c r="J26" s="257"/>
      <c r="K26" s="257"/>
      <c r="L26" s="257"/>
      <c r="M26" s="257"/>
      <c r="N26" s="257"/>
      <c r="O26" s="257"/>
      <c r="P26" s="257"/>
      <c r="Q26" s="257"/>
      <c r="R26" s="259"/>
      <c r="S26" s="81"/>
      <c r="T26" s="81"/>
      <c r="U26" s="81"/>
      <c r="V26" s="81"/>
      <c r="W26" s="81"/>
      <c r="X26" s="82"/>
    </row>
    <row r="27" spans="2:36">
      <c r="B27" s="287" t="s">
        <v>17</v>
      </c>
      <c r="C27" s="288"/>
      <c r="D27" s="288"/>
      <c r="E27" s="288"/>
      <c r="F27" s="289"/>
      <c r="G27" s="106" t="s">
        <v>18</v>
      </c>
      <c r="H27" s="107">
        <v>20</v>
      </c>
      <c r="I27" s="84"/>
      <c r="J27" s="106" t="s">
        <v>2</v>
      </c>
      <c r="K27" s="83"/>
      <c r="L27" s="258" t="s">
        <v>19</v>
      </c>
      <c r="M27" s="258"/>
      <c r="N27" s="266">
        <f>SUM(→:←!AN8)</f>
        <v>0</v>
      </c>
      <c r="O27" s="266"/>
      <c r="P27" s="266"/>
      <c r="Q27" s="266"/>
      <c r="R27" s="258" t="s">
        <v>19</v>
      </c>
      <c r="S27" s="258"/>
      <c r="T27" s="75"/>
      <c r="U27" s="75"/>
      <c r="V27" s="75"/>
      <c r="W27" s="75"/>
      <c r="X27" s="76"/>
      <c r="AA27" s="78" t="str">
        <f>IF(ISNUMBER(I27),"OK","自年未入力")</f>
        <v>自年未入力</v>
      </c>
      <c r="AJ27" s="33">
        <v>4</v>
      </c>
    </row>
    <row r="28" spans="2:36">
      <c r="B28" s="290"/>
      <c r="C28" s="291"/>
      <c r="D28" s="291"/>
      <c r="E28" s="291"/>
      <c r="F28" s="292"/>
      <c r="G28" s="108" t="s">
        <v>20</v>
      </c>
      <c r="H28" s="109">
        <v>20</v>
      </c>
      <c r="I28" s="86"/>
      <c r="J28" s="108" t="s">
        <v>2</v>
      </c>
      <c r="K28" s="85"/>
      <c r="L28" s="259" t="s">
        <v>19</v>
      </c>
      <c r="M28" s="259"/>
      <c r="N28" s="267"/>
      <c r="O28" s="267"/>
      <c r="P28" s="267"/>
      <c r="Q28" s="267"/>
      <c r="R28" s="259"/>
      <c r="S28" s="259"/>
      <c r="T28" s="81"/>
      <c r="U28" s="81"/>
      <c r="V28" s="81"/>
      <c r="W28" s="81"/>
      <c r="X28" s="82"/>
      <c r="AA28" s="78" t="str">
        <f>IF(ISNUMBER(K27),"OK","自月未入力")</f>
        <v>自月未入力</v>
      </c>
      <c r="AJ28" s="33">
        <v>10</v>
      </c>
    </row>
    <row r="29" spans="2:36">
      <c r="B29" s="293" t="s">
        <v>21</v>
      </c>
      <c r="C29" s="294"/>
      <c r="D29" s="294"/>
      <c r="E29" s="294"/>
      <c r="F29" s="294"/>
      <c r="G29" s="268"/>
      <c r="H29" s="269"/>
      <c r="I29" s="269"/>
      <c r="J29" s="269"/>
      <c r="K29" s="269"/>
      <c r="L29" s="269"/>
      <c r="M29" s="269"/>
      <c r="N29" s="269"/>
      <c r="O29" s="269"/>
      <c r="P29" s="269"/>
      <c r="Q29" s="269"/>
      <c r="R29" s="269"/>
      <c r="S29" s="269"/>
      <c r="T29" s="269"/>
      <c r="U29" s="269"/>
      <c r="V29" s="269"/>
      <c r="W29" s="269"/>
      <c r="X29" s="270"/>
      <c r="AA29" s="78" t="str">
        <f>IF(ISNUMBER(I28),"OK","至年未入力")</f>
        <v>至年未入力</v>
      </c>
      <c r="AJ29" s="33">
        <v>9</v>
      </c>
    </row>
    <row r="30" spans="2:36">
      <c r="B30" s="290"/>
      <c r="C30" s="291"/>
      <c r="D30" s="291"/>
      <c r="E30" s="291"/>
      <c r="F30" s="291"/>
      <c r="G30" s="271"/>
      <c r="H30" s="272"/>
      <c r="I30" s="272"/>
      <c r="J30" s="272"/>
      <c r="K30" s="272"/>
      <c r="L30" s="272"/>
      <c r="M30" s="272"/>
      <c r="N30" s="272"/>
      <c r="O30" s="272"/>
      <c r="P30" s="272"/>
      <c r="Q30" s="272"/>
      <c r="R30" s="272"/>
      <c r="S30" s="272"/>
      <c r="T30" s="272"/>
      <c r="U30" s="272"/>
      <c r="V30" s="272"/>
      <c r="W30" s="272"/>
      <c r="X30" s="273"/>
      <c r="AA30" s="78" t="str">
        <f>IF(ISNUMBER(K28),"OK","至月未入力")</f>
        <v>至月未入力</v>
      </c>
      <c r="AJ30" s="33">
        <v>3</v>
      </c>
    </row>
    <row r="31" spans="2:36">
      <c r="B31" s="32"/>
      <c r="C31" s="32"/>
      <c r="D31" s="32"/>
      <c r="E31" s="32"/>
      <c r="F31" s="32"/>
      <c r="G31" s="34"/>
      <c r="H31" s="34"/>
      <c r="I31" s="34"/>
      <c r="J31" s="34"/>
      <c r="K31" s="34"/>
      <c r="L31" s="34"/>
      <c r="M31" s="34"/>
      <c r="N31" s="34"/>
      <c r="O31" s="34"/>
      <c r="P31" s="34"/>
      <c r="Q31" s="34"/>
      <c r="R31" s="34"/>
      <c r="S31" s="34"/>
      <c r="T31" s="34"/>
      <c r="U31" s="34"/>
      <c r="V31" s="34"/>
      <c r="W31" s="34"/>
      <c r="X31" s="34"/>
    </row>
    <row r="32" spans="2:36">
      <c r="B32" s="275" t="s">
        <v>22</v>
      </c>
      <c r="C32" s="275"/>
      <c r="D32" s="275"/>
      <c r="E32" s="275" t="s">
        <v>23</v>
      </c>
      <c r="F32" s="275"/>
      <c r="G32" s="275"/>
      <c r="H32" s="275"/>
      <c r="I32" s="253"/>
      <c r="J32" s="253"/>
      <c r="K32" s="253"/>
      <c r="L32" s="253"/>
      <c r="M32" s="253"/>
      <c r="N32" s="253"/>
      <c r="O32" s="253"/>
      <c r="P32" s="275" t="s">
        <v>24</v>
      </c>
      <c r="Q32" s="275"/>
      <c r="R32" s="275"/>
      <c r="S32" s="253"/>
      <c r="T32" s="253"/>
      <c r="U32" s="253"/>
      <c r="V32" s="253"/>
      <c r="W32" s="253"/>
      <c r="X32" s="253"/>
      <c r="AA32" s="78" t="str">
        <f>IF(ISTEXT(I32),"OK","銀行未入力")</f>
        <v>銀行未入力</v>
      </c>
    </row>
    <row r="33" spans="2:36">
      <c r="B33" s="275"/>
      <c r="C33" s="275"/>
      <c r="D33" s="275"/>
      <c r="E33" s="275"/>
      <c r="F33" s="275"/>
      <c r="G33" s="275"/>
      <c r="H33" s="275"/>
      <c r="I33" s="251"/>
      <c r="J33" s="251"/>
      <c r="K33" s="251"/>
      <c r="L33" s="251"/>
      <c r="M33" s="251"/>
      <c r="N33" s="251"/>
      <c r="O33" s="251"/>
      <c r="P33" s="275"/>
      <c r="Q33" s="275"/>
      <c r="R33" s="275"/>
      <c r="S33" s="251"/>
      <c r="T33" s="251"/>
      <c r="U33" s="251"/>
      <c r="V33" s="251"/>
      <c r="W33" s="251"/>
      <c r="X33" s="251"/>
      <c r="AA33" s="78" t="str">
        <f>IF(ISTEXT(S32),"OK","支店未入力")</f>
        <v>支店未入力</v>
      </c>
    </row>
    <row r="34" spans="2:36">
      <c r="B34" s="275"/>
      <c r="C34" s="275"/>
      <c r="D34" s="275"/>
      <c r="E34" s="275" t="s">
        <v>25</v>
      </c>
      <c r="F34" s="275"/>
      <c r="G34" s="275"/>
      <c r="H34" s="275"/>
      <c r="I34" s="274"/>
      <c r="J34" s="274"/>
      <c r="K34" s="274"/>
      <c r="L34" s="253"/>
      <c r="M34" s="253"/>
      <c r="N34" s="253"/>
      <c r="O34" s="253"/>
      <c r="P34" s="253"/>
      <c r="Q34" s="253"/>
      <c r="R34" s="253"/>
      <c r="S34" s="253"/>
      <c r="T34" s="253"/>
      <c r="U34" s="253"/>
      <c r="V34" s="253"/>
      <c r="W34" s="253"/>
      <c r="X34" s="253"/>
      <c r="AA34" s="78" t="str">
        <f>IF(ISTEXT(I34),"OK","口座種未入力")</f>
        <v>口座種未入力</v>
      </c>
      <c r="AJ34" s="33" t="s">
        <v>28</v>
      </c>
    </row>
    <row r="35" spans="2:36">
      <c r="B35" s="275"/>
      <c r="C35" s="275"/>
      <c r="D35" s="275"/>
      <c r="E35" s="275"/>
      <c r="F35" s="275"/>
      <c r="G35" s="275"/>
      <c r="H35" s="275"/>
      <c r="I35" s="272"/>
      <c r="J35" s="272"/>
      <c r="K35" s="272"/>
      <c r="L35" s="251"/>
      <c r="M35" s="251"/>
      <c r="N35" s="251"/>
      <c r="O35" s="251"/>
      <c r="P35" s="251"/>
      <c r="Q35" s="251"/>
      <c r="R35" s="251"/>
      <c r="S35" s="251"/>
      <c r="T35" s="251"/>
      <c r="U35" s="251"/>
      <c r="V35" s="251"/>
      <c r="W35" s="251"/>
      <c r="X35" s="251"/>
      <c r="AA35" s="78" t="str">
        <f>IF(ISNUMBER(L34),"OK","口座番号未入力")</f>
        <v>口座番号未入力</v>
      </c>
      <c r="AJ35" s="33" t="s">
        <v>27</v>
      </c>
    </row>
    <row r="36" spans="2:36" ht="18.75" customHeight="1">
      <c r="B36" s="275"/>
      <c r="C36" s="275"/>
      <c r="D36" s="275"/>
      <c r="E36" s="285" t="s">
        <v>26</v>
      </c>
      <c r="F36" s="285"/>
      <c r="G36" s="285"/>
      <c r="H36" s="285"/>
      <c r="I36" s="253"/>
      <c r="J36" s="253"/>
      <c r="K36" s="253"/>
      <c r="L36" s="253"/>
      <c r="M36" s="253"/>
      <c r="N36" s="253"/>
      <c r="O36" s="253"/>
      <c r="P36" s="253"/>
      <c r="Q36" s="253"/>
      <c r="R36" s="253"/>
      <c r="S36" s="253"/>
      <c r="T36" s="253"/>
      <c r="U36" s="253"/>
      <c r="V36" s="253"/>
      <c r="W36" s="253"/>
      <c r="X36" s="253"/>
      <c r="AA36" s="78" t="str">
        <f>IF(ISTEXT(I36),"OK","名義人未入力")</f>
        <v>名義人未入力</v>
      </c>
    </row>
    <row r="37" spans="2:36">
      <c r="B37" s="275"/>
      <c r="C37" s="275"/>
      <c r="D37" s="275"/>
      <c r="E37" s="285"/>
      <c r="F37" s="285"/>
      <c r="G37" s="285"/>
      <c r="H37" s="285"/>
      <c r="I37" s="251"/>
      <c r="J37" s="251"/>
      <c r="K37" s="251"/>
      <c r="L37" s="251"/>
      <c r="M37" s="251"/>
      <c r="N37" s="251"/>
      <c r="O37" s="251"/>
      <c r="P37" s="251"/>
      <c r="Q37" s="251"/>
      <c r="R37" s="251"/>
      <c r="S37" s="251"/>
      <c r="T37" s="251"/>
      <c r="U37" s="251"/>
      <c r="V37" s="251"/>
      <c r="W37" s="251"/>
      <c r="X37" s="251"/>
    </row>
  </sheetData>
  <sheetProtection algorithmName="SHA-512" hashValue="UJdvRutw64bUodgMMhThh70Hiufyyv9OG2vuKQyXBJdaORPETrW4/c8qTw/SBYvP8zMz/9eUBhyjU7btKoWNSg==" saltValue="J4H/WO8u+acBC7L3MrUinw==" spinCount="100000" sheet="1" selectLockedCells="1"/>
  <mergeCells count="44">
    <mergeCell ref="B32:D37"/>
    <mergeCell ref="E32:H33"/>
    <mergeCell ref="E34:H35"/>
    <mergeCell ref="E36:H37"/>
    <mergeCell ref="N17:P18"/>
    <mergeCell ref="N19:P20"/>
    <mergeCell ref="B25:F26"/>
    <mergeCell ref="B27:F28"/>
    <mergeCell ref="B29:F30"/>
    <mergeCell ref="B21:D24"/>
    <mergeCell ref="E21:F22"/>
    <mergeCell ref="E23:F24"/>
    <mergeCell ref="B19:D20"/>
    <mergeCell ref="B17:D18"/>
    <mergeCell ref="E17:M18"/>
    <mergeCell ref="L27:M27"/>
    <mergeCell ref="B2:X3"/>
    <mergeCell ref="H9:L10"/>
    <mergeCell ref="H11:L12"/>
    <mergeCell ref="H13:L14"/>
    <mergeCell ref="H15:L16"/>
    <mergeCell ref="B7:H7"/>
    <mergeCell ref="R5:S5"/>
    <mergeCell ref="M9:X10"/>
    <mergeCell ref="M11:X12"/>
    <mergeCell ref="M13:X14"/>
    <mergeCell ref="M15:X16"/>
    <mergeCell ref="S32:X33"/>
    <mergeCell ref="L34:X35"/>
    <mergeCell ref="I36:X37"/>
    <mergeCell ref="G29:X30"/>
    <mergeCell ref="I32:O33"/>
    <mergeCell ref="I34:K35"/>
    <mergeCell ref="P32:R33"/>
    <mergeCell ref="L28:M28"/>
    <mergeCell ref="R27:S28"/>
    <mergeCell ref="G21:X22"/>
    <mergeCell ref="N27:Q28"/>
    <mergeCell ref="E19:M20"/>
    <mergeCell ref="Q17:X18"/>
    <mergeCell ref="Q19:X20"/>
    <mergeCell ref="G23:X24"/>
    <mergeCell ref="G25:Q26"/>
    <mergeCell ref="R25:R26"/>
  </mergeCells>
  <phoneticPr fontId="2"/>
  <dataValidations count="4">
    <dataValidation type="list" allowBlank="1" showInputMessage="1" showErrorMessage="1" sqref="I34:K35" xr:uid="{68917556-2F7B-45FF-BF53-0B58B520F6B2}">
      <formula1>$AJ$34:$AJ$35</formula1>
    </dataValidation>
    <dataValidation type="list" allowBlank="1" showInputMessage="1" showErrorMessage="1" sqref="K27" xr:uid="{915E365B-78C1-436E-A20A-FC2B93CFF037}">
      <formula1>$AJ$27:$AJ$28</formula1>
    </dataValidation>
    <dataValidation type="list" allowBlank="1" showInputMessage="1" showErrorMessage="1" sqref="K28" xr:uid="{E759AF48-B346-475D-B9F3-23B4B7B03CC4}">
      <formula1>$AJ$29:$AJ$30</formula1>
    </dataValidation>
    <dataValidation type="list" allowBlank="1" showInputMessage="1" showErrorMessage="1" sqref="U5" xr:uid="{09BA4D9D-2787-4A01-BC08-EE27691AC528}">
      <formula1>$AI$5:$AI$6</formula1>
    </dataValidation>
  </dataValidations>
  <pageMargins left="0.25" right="0.2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F5769-6CDE-44BC-97E2-1B77911DE344}">
  <dimension ref="A1:Y28"/>
  <sheetViews>
    <sheetView workbookViewId="0">
      <selection sqref="A1:T28"/>
    </sheetView>
  </sheetViews>
  <sheetFormatPr defaultColWidth="3.875" defaultRowHeight="18.75"/>
  <sheetData>
    <row r="1" spans="1:25" ht="18.75" customHeight="1">
      <c r="A1" s="296" t="s">
        <v>45</v>
      </c>
      <c r="B1" s="296"/>
      <c r="C1" s="296"/>
      <c r="D1" s="296"/>
      <c r="E1" s="296"/>
      <c r="F1" s="296"/>
      <c r="G1" s="296"/>
      <c r="H1" s="296"/>
      <c r="I1" s="296"/>
      <c r="J1" s="296"/>
      <c r="K1" s="296"/>
      <c r="L1" s="296"/>
      <c r="M1" s="296"/>
      <c r="N1" s="296"/>
      <c r="O1" s="296"/>
      <c r="P1" s="296"/>
      <c r="Q1" s="296"/>
      <c r="R1" s="296"/>
      <c r="S1" s="296"/>
      <c r="T1" s="296"/>
      <c r="U1" s="24"/>
      <c r="V1" s="24"/>
      <c r="W1" s="24"/>
      <c r="X1" s="24"/>
      <c r="Y1" s="24"/>
    </row>
    <row r="2" spans="1:25" ht="18.75" customHeight="1">
      <c r="A2" s="296"/>
      <c r="B2" s="296"/>
      <c r="C2" s="296"/>
      <c r="D2" s="296"/>
      <c r="E2" s="296"/>
      <c r="F2" s="296"/>
      <c r="G2" s="296"/>
      <c r="H2" s="296"/>
      <c r="I2" s="296"/>
      <c r="J2" s="296"/>
      <c r="K2" s="296"/>
      <c r="L2" s="296"/>
      <c r="M2" s="296"/>
      <c r="N2" s="296"/>
      <c r="O2" s="296"/>
      <c r="P2" s="296"/>
      <c r="Q2" s="296"/>
      <c r="R2" s="296"/>
      <c r="S2" s="296"/>
      <c r="T2" s="296"/>
      <c r="U2" s="24"/>
      <c r="V2" s="24"/>
      <c r="W2" s="24"/>
      <c r="X2" s="24"/>
      <c r="Y2" s="24"/>
    </row>
    <row r="3" spans="1:25" ht="18.75" customHeight="1">
      <c r="A3" s="296"/>
      <c r="B3" s="296"/>
      <c r="C3" s="296"/>
      <c r="D3" s="296"/>
      <c r="E3" s="296"/>
      <c r="F3" s="296"/>
      <c r="G3" s="296"/>
      <c r="H3" s="296"/>
      <c r="I3" s="296"/>
      <c r="J3" s="296"/>
      <c r="K3" s="296"/>
      <c r="L3" s="296"/>
      <c r="M3" s="296"/>
      <c r="N3" s="296"/>
      <c r="O3" s="296"/>
      <c r="P3" s="296"/>
      <c r="Q3" s="296"/>
      <c r="R3" s="296"/>
      <c r="S3" s="296"/>
      <c r="T3" s="296"/>
      <c r="U3" s="24"/>
      <c r="V3" s="24"/>
      <c r="W3" s="24"/>
      <c r="X3" s="24"/>
      <c r="Y3" s="24"/>
    </row>
    <row r="4" spans="1:25" ht="18.75" customHeight="1">
      <c r="A4" s="296"/>
      <c r="B4" s="296"/>
      <c r="C4" s="296"/>
      <c r="D4" s="296"/>
      <c r="E4" s="296"/>
      <c r="F4" s="296"/>
      <c r="G4" s="296"/>
      <c r="H4" s="296"/>
      <c r="I4" s="296"/>
      <c r="J4" s="296"/>
      <c r="K4" s="296"/>
      <c r="L4" s="296"/>
      <c r="M4" s="296"/>
      <c r="N4" s="296"/>
      <c r="O4" s="296"/>
      <c r="P4" s="296"/>
      <c r="Q4" s="296"/>
      <c r="R4" s="296"/>
      <c r="S4" s="296"/>
      <c r="T4" s="296"/>
      <c r="U4" s="24"/>
      <c r="V4" s="24"/>
      <c r="W4" s="24"/>
      <c r="X4" s="24"/>
      <c r="Y4" s="24"/>
    </row>
    <row r="5" spans="1:25" ht="18.75" customHeight="1">
      <c r="A5" s="296"/>
      <c r="B5" s="296"/>
      <c r="C5" s="296"/>
      <c r="D5" s="296"/>
      <c r="E5" s="296"/>
      <c r="F5" s="296"/>
      <c r="G5" s="296"/>
      <c r="H5" s="296"/>
      <c r="I5" s="296"/>
      <c r="J5" s="296"/>
      <c r="K5" s="296"/>
      <c r="L5" s="296"/>
      <c r="M5" s="296"/>
      <c r="N5" s="296"/>
      <c r="O5" s="296"/>
      <c r="P5" s="296"/>
      <c r="Q5" s="296"/>
      <c r="R5" s="296"/>
      <c r="S5" s="296"/>
      <c r="T5" s="296"/>
      <c r="U5" s="24"/>
      <c r="V5" s="24"/>
      <c r="W5" s="24"/>
      <c r="X5" s="24"/>
      <c r="Y5" s="24"/>
    </row>
    <row r="6" spans="1:25" ht="18.75" customHeight="1">
      <c r="A6" s="296"/>
      <c r="B6" s="296"/>
      <c r="C6" s="296"/>
      <c r="D6" s="296"/>
      <c r="E6" s="296"/>
      <c r="F6" s="296"/>
      <c r="G6" s="296"/>
      <c r="H6" s="296"/>
      <c r="I6" s="296"/>
      <c r="J6" s="296"/>
      <c r="K6" s="296"/>
      <c r="L6" s="296"/>
      <c r="M6" s="296"/>
      <c r="N6" s="296"/>
      <c r="O6" s="296"/>
      <c r="P6" s="296"/>
      <c r="Q6" s="296"/>
      <c r="R6" s="296"/>
      <c r="S6" s="296"/>
      <c r="T6" s="296"/>
      <c r="U6" s="24"/>
      <c r="V6" s="24"/>
      <c r="W6" s="24"/>
      <c r="X6" s="24"/>
      <c r="Y6" s="24"/>
    </row>
    <row r="7" spans="1:25" ht="18.75" customHeight="1">
      <c r="A7" s="296"/>
      <c r="B7" s="296"/>
      <c r="C7" s="296"/>
      <c r="D7" s="296"/>
      <c r="E7" s="296"/>
      <c r="F7" s="296"/>
      <c r="G7" s="296"/>
      <c r="H7" s="296"/>
      <c r="I7" s="296"/>
      <c r="J7" s="296"/>
      <c r="K7" s="296"/>
      <c r="L7" s="296"/>
      <c r="M7" s="296"/>
      <c r="N7" s="296"/>
      <c r="O7" s="296"/>
      <c r="P7" s="296"/>
      <c r="Q7" s="296"/>
      <c r="R7" s="296"/>
      <c r="S7" s="296"/>
      <c r="T7" s="296"/>
      <c r="U7" s="24"/>
      <c r="V7" s="24"/>
      <c r="W7" s="24"/>
      <c r="X7" s="24"/>
      <c r="Y7" s="24"/>
    </row>
    <row r="8" spans="1:25" ht="18.75" customHeight="1">
      <c r="A8" s="296"/>
      <c r="B8" s="296"/>
      <c r="C8" s="296"/>
      <c r="D8" s="296"/>
      <c r="E8" s="296"/>
      <c r="F8" s="296"/>
      <c r="G8" s="296"/>
      <c r="H8" s="296"/>
      <c r="I8" s="296"/>
      <c r="J8" s="296"/>
      <c r="K8" s="296"/>
      <c r="L8" s="296"/>
      <c r="M8" s="296"/>
      <c r="N8" s="296"/>
      <c r="O8" s="296"/>
      <c r="P8" s="296"/>
      <c r="Q8" s="296"/>
      <c r="R8" s="296"/>
      <c r="S8" s="296"/>
      <c r="T8" s="296"/>
      <c r="U8" s="24"/>
      <c r="V8" s="24"/>
      <c r="W8" s="24"/>
      <c r="X8" s="24"/>
      <c r="Y8" s="24"/>
    </row>
    <row r="9" spans="1:25" ht="18.75" customHeight="1">
      <c r="A9" s="296"/>
      <c r="B9" s="296"/>
      <c r="C9" s="296"/>
      <c r="D9" s="296"/>
      <c r="E9" s="296"/>
      <c r="F9" s="296"/>
      <c r="G9" s="296"/>
      <c r="H9" s="296"/>
      <c r="I9" s="296"/>
      <c r="J9" s="296"/>
      <c r="K9" s="296"/>
      <c r="L9" s="296"/>
      <c r="M9" s="296"/>
      <c r="N9" s="296"/>
      <c r="O9" s="296"/>
      <c r="P9" s="296"/>
      <c r="Q9" s="296"/>
      <c r="R9" s="296"/>
      <c r="S9" s="296"/>
      <c r="T9" s="296"/>
      <c r="U9" s="24"/>
      <c r="V9" s="24"/>
      <c r="W9" s="24"/>
      <c r="X9" s="24"/>
      <c r="Y9" s="24"/>
    </row>
    <row r="10" spans="1:25" ht="18.75" customHeight="1">
      <c r="A10" s="296"/>
      <c r="B10" s="296"/>
      <c r="C10" s="296"/>
      <c r="D10" s="296"/>
      <c r="E10" s="296"/>
      <c r="F10" s="296"/>
      <c r="G10" s="296"/>
      <c r="H10" s="296"/>
      <c r="I10" s="296"/>
      <c r="J10" s="296"/>
      <c r="K10" s="296"/>
      <c r="L10" s="296"/>
      <c r="M10" s="296"/>
      <c r="N10" s="296"/>
      <c r="O10" s="296"/>
      <c r="P10" s="296"/>
      <c r="Q10" s="296"/>
      <c r="R10" s="296"/>
      <c r="S10" s="296"/>
      <c r="T10" s="296"/>
      <c r="U10" s="24"/>
      <c r="V10" s="24"/>
      <c r="W10" s="24"/>
      <c r="X10" s="24"/>
      <c r="Y10" s="24"/>
    </row>
    <row r="11" spans="1:25" ht="18.75" customHeight="1">
      <c r="A11" s="296"/>
      <c r="B11" s="296"/>
      <c r="C11" s="296"/>
      <c r="D11" s="296"/>
      <c r="E11" s="296"/>
      <c r="F11" s="296"/>
      <c r="G11" s="296"/>
      <c r="H11" s="296"/>
      <c r="I11" s="296"/>
      <c r="J11" s="296"/>
      <c r="K11" s="296"/>
      <c r="L11" s="296"/>
      <c r="M11" s="296"/>
      <c r="N11" s="296"/>
      <c r="O11" s="296"/>
      <c r="P11" s="296"/>
      <c r="Q11" s="296"/>
      <c r="R11" s="296"/>
      <c r="S11" s="296"/>
      <c r="T11" s="296"/>
      <c r="U11" s="24"/>
      <c r="V11" s="24"/>
      <c r="W11" s="24"/>
      <c r="X11" s="24"/>
      <c r="Y11" s="24"/>
    </row>
    <row r="12" spans="1:25" ht="18.75" customHeight="1">
      <c r="A12" s="296"/>
      <c r="B12" s="296"/>
      <c r="C12" s="296"/>
      <c r="D12" s="296"/>
      <c r="E12" s="296"/>
      <c r="F12" s="296"/>
      <c r="G12" s="296"/>
      <c r="H12" s="296"/>
      <c r="I12" s="296"/>
      <c r="J12" s="296"/>
      <c r="K12" s="296"/>
      <c r="L12" s="296"/>
      <c r="M12" s="296"/>
      <c r="N12" s="296"/>
      <c r="O12" s="296"/>
      <c r="P12" s="296"/>
      <c r="Q12" s="296"/>
      <c r="R12" s="296"/>
      <c r="S12" s="296"/>
      <c r="T12" s="296"/>
      <c r="U12" s="24"/>
      <c r="V12" s="24"/>
      <c r="W12" s="24"/>
      <c r="X12" s="24"/>
      <c r="Y12" s="24"/>
    </row>
    <row r="13" spans="1:25" ht="18.75" customHeight="1">
      <c r="A13" s="296"/>
      <c r="B13" s="296"/>
      <c r="C13" s="296"/>
      <c r="D13" s="296"/>
      <c r="E13" s="296"/>
      <c r="F13" s="296"/>
      <c r="G13" s="296"/>
      <c r="H13" s="296"/>
      <c r="I13" s="296"/>
      <c r="J13" s="296"/>
      <c r="K13" s="296"/>
      <c r="L13" s="296"/>
      <c r="M13" s="296"/>
      <c r="N13" s="296"/>
      <c r="O13" s="296"/>
      <c r="P13" s="296"/>
      <c r="Q13" s="296"/>
      <c r="R13" s="296"/>
      <c r="S13" s="296"/>
      <c r="T13" s="296"/>
      <c r="U13" s="24"/>
      <c r="V13" s="24"/>
      <c r="W13" s="24"/>
      <c r="X13" s="24"/>
      <c r="Y13" s="24"/>
    </row>
    <row r="14" spans="1:25" ht="18.75" customHeight="1">
      <c r="A14" s="296"/>
      <c r="B14" s="296"/>
      <c r="C14" s="296"/>
      <c r="D14" s="296"/>
      <c r="E14" s="296"/>
      <c r="F14" s="296"/>
      <c r="G14" s="296"/>
      <c r="H14" s="296"/>
      <c r="I14" s="296"/>
      <c r="J14" s="296"/>
      <c r="K14" s="296"/>
      <c r="L14" s="296"/>
      <c r="M14" s="296"/>
      <c r="N14" s="296"/>
      <c r="O14" s="296"/>
      <c r="P14" s="296"/>
      <c r="Q14" s="296"/>
      <c r="R14" s="296"/>
      <c r="S14" s="296"/>
      <c r="T14" s="296"/>
      <c r="U14" s="24"/>
      <c r="V14" s="24"/>
      <c r="W14" s="24"/>
      <c r="X14" s="24"/>
      <c r="Y14" s="24"/>
    </row>
    <row r="15" spans="1:25" ht="18.75" customHeight="1">
      <c r="A15" s="296"/>
      <c r="B15" s="296"/>
      <c r="C15" s="296"/>
      <c r="D15" s="296"/>
      <c r="E15" s="296"/>
      <c r="F15" s="296"/>
      <c r="G15" s="296"/>
      <c r="H15" s="296"/>
      <c r="I15" s="296"/>
      <c r="J15" s="296"/>
      <c r="K15" s="296"/>
      <c r="L15" s="296"/>
      <c r="M15" s="296"/>
      <c r="N15" s="296"/>
      <c r="O15" s="296"/>
      <c r="P15" s="296"/>
      <c r="Q15" s="296"/>
      <c r="R15" s="296"/>
      <c r="S15" s="296"/>
      <c r="T15" s="296"/>
      <c r="U15" s="24"/>
      <c r="V15" s="24"/>
      <c r="W15" s="24"/>
      <c r="X15" s="24"/>
      <c r="Y15" s="24"/>
    </row>
    <row r="16" spans="1:25" ht="18.75" customHeight="1">
      <c r="A16" s="296"/>
      <c r="B16" s="296"/>
      <c r="C16" s="296"/>
      <c r="D16" s="296"/>
      <c r="E16" s="296"/>
      <c r="F16" s="296"/>
      <c r="G16" s="296"/>
      <c r="H16" s="296"/>
      <c r="I16" s="296"/>
      <c r="J16" s="296"/>
      <c r="K16" s="296"/>
      <c r="L16" s="296"/>
      <c r="M16" s="296"/>
      <c r="N16" s="296"/>
      <c r="O16" s="296"/>
      <c r="P16" s="296"/>
      <c r="Q16" s="296"/>
      <c r="R16" s="296"/>
      <c r="S16" s="296"/>
      <c r="T16" s="296"/>
      <c r="U16" s="24"/>
      <c r="V16" s="24"/>
      <c r="W16" s="24"/>
      <c r="X16" s="24"/>
      <c r="Y16" s="24"/>
    </row>
    <row r="17" spans="1:25" ht="18.75" customHeight="1">
      <c r="A17" s="296"/>
      <c r="B17" s="296"/>
      <c r="C17" s="296"/>
      <c r="D17" s="296"/>
      <c r="E17" s="296"/>
      <c r="F17" s="296"/>
      <c r="G17" s="296"/>
      <c r="H17" s="296"/>
      <c r="I17" s="296"/>
      <c r="J17" s="296"/>
      <c r="K17" s="296"/>
      <c r="L17" s="296"/>
      <c r="M17" s="296"/>
      <c r="N17" s="296"/>
      <c r="O17" s="296"/>
      <c r="P17" s="296"/>
      <c r="Q17" s="296"/>
      <c r="R17" s="296"/>
      <c r="S17" s="296"/>
      <c r="T17" s="296"/>
      <c r="U17" s="24"/>
      <c r="V17" s="24"/>
      <c r="W17" s="24"/>
      <c r="X17" s="24"/>
      <c r="Y17" s="24"/>
    </row>
    <row r="18" spans="1:25" ht="18.75" customHeight="1">
      <c r="A18" s="296"/>
      <c r="B18" s="296"/>
      <c r="C18" s="296"/>
      <c r="D18" s="296"/>
      <c r="E18" s="296"/>
      <c r="F18" s="296"/>
      <c r="G18" s="296"/>
      <c r="H18" s="296"/>
      <c r="I18" s="296"/>
      <c r="J18" s="296"/>
      <c r="K18" s="296"/>
      <c r="L18" s="296"/>
      <c r="M18" s="296"/>
      <c r="N18" s="296"/>
      <c r="O18" s="296"/>
      <c r="P18" s="296"/>
      <c r="Q18" s="296"/>
      <c r="R18" s="296"/>
      <c r="S18" s="296"/>
      <c r="T18" s="296"/>
      <c r="U18" s="24"/>
      <c r="V18" s="24"/>
      <c r="W18" s="24"/>
      <c r="X18" s="24"/>
      <c r="Y18" s="24"/>
    </row>
    <row r="19" spans="1:25" ht="18.75" customHeight="1">
      <c r="A19" s="296"/>
      <c r="B19" s="296"/>
      <c r="C19" s="296"/>
      <c r="D19" s="296"/>
      <c r="E19" s="296"/>
      <c r="F19" s="296"/>
      <c r="G19" s="296"/>
      <c r="H19" s="296"/>
      <c r="I19" s="296"/>
      <c r="J19" s="296"/>
      <c r="K19" s="296"/>
      <c r="L19" s="296"/>
      <c r="M19" s="296"/>
      <c r="N19" s="296"/>
      <c r="O19" s="296"/>
      <c r="P19" s="296"/>
      <c r="Q19" s="296"/>
      <c r="R19" s="296"/>
      <c r="S19" s="296"/>
      <c r="T19" s="296"/>
      <c r="U19" s="24"/>
      <c r="V19" s="24"/>
      <c r="W19" s="24"/>
      <c r="X19" s="24"/>
      <c r="Y19" s="24"/>
    </row>
    <row r="20" spans="1:25" ht="18.75" customHeight="1">
      <c r="A20" s="296"/>
      <c r="B20" s="296"/>
      <c r="C20" s="296"/>
      <c r="D20" s="296"/>
      <c r="E20" s="296"/>
      <c r="F20" s="296"/>
      <c r="G20" s="296"/>
      <c r="H20" s="296"/>
      <c r="I20" s="296"/>
      <c r="J20" s="296"/>
      <c r="K20" s="296"/>
      <c r="L20" s="296"/>
      <c r="M20" s="296"/>
      <c r="N20" s="296"/>
      <c r="O20" s="296"/>
      <c r="P20" s="296"/>
      <c r="Q20" s="296"/>
      <c r="R20" s="296"/>
      <c r="S20" s="296"/>
      <c r="T20" s="296"/>
      <c r="U20" s="24"/>
      <c r="V20" s="24"/>
      <c r="W20" s="24"/>
      <c r="X20" s="24"/>
      <c r="Y20" s="24"/>
    </row>
    <row r="21" spans="1:25" ht="18.75" customHeight="1">
      <c r="A21" s="296"/>
      <c r="B21" s="296"/>
      <c r="C21" s="296"/>
      <c r="D21" s="296"/>
      <c r="E21" s="296"/>
      <c r="F21" s="296"/>
      <c r="G21" s="296"/>
      <c r="H21" s="296"/>
      <c r="I21" s="296"/>
      <c r="J21" s="296"/>
      <c r="K21" s="296"/>
      <c r="L21" s="296"/>
      <c r="M21" s="296"/>
      <c r="N21" s="296"/>
      <c r="O21" s="296"/>
      <c r="P21" s="296"/>
      <c r="Q21" s="296"/>
      <c r="R21" s="296"/>
      <c r="S21" s="296"/>
      <c r="T21" s="296"/>
      <c r="U21" s="24"/>
      <c r="V21" s="24"/>
      <c r="W21" s="24"/>
      <c r="X21" s="24"/>
      <c r="Y21" s="24"/>
    </row>
    <row r="22" spans="1:25" ht="18.75" customHeight="1">
      <c r="A22" s="296"/>
      <c r="B22" s="296"/>
      <c r="C22" s="296"/>
      <c r="D22" s="296"/>
      <c r="E22" s="296"/>
      <c r="F22" s="296"/>
      <c r="G22" s="296"/>
      <c r="H22" s="296"/>
      <c r="I22" s="296"/>
      <c r="J22" s="296"/>
      <c r="K22" s="296"/>
      <c r="L22" s="296"/>
      <c r="M22" s="296"/>
      <c r="N22" s="296"/>
      <c r="O22" s="296"/>
      <c r="P22" s="296"/>
      <c r="Q22" s="296"/>
      <c r="R22" s="296"/>
      <c r="S22" s="296"/>
      <c r="T22" s="296"/>
      <c r="U22" s="24"/>
      <c r="V22" s="24"/>
      <c r="W22" s="24"/>
      <c r="X22" s="24"/>
      <c r="Y22" s="24"/>
    </row>
    <row r="23" spans="1:25" ht="18.75" customHeight="1">
      <c r="A23" s="296"/>
      <c r="B23" s="296"/>
      <c r="C23" s="296"/>
      <c r="D23" s="296"/>
      <c r="E23" s="296"/>
      <c r="F23" s="296"/>
      <c r="G23" s="296"/>
      <c r="H23" s="296"/>
      <c r="I23" s="296"/>
      <c r="J23" s="296"/>
      <c r="K23" s="296"/>
      <c r="L23" s="296"/>
      <c r="M23" s="296"/>
      <c r="N23" s="296"/>
      <c r="O23" s="296"/>
      <c r="P23" s="296"/>
      <c r="Q23" s="296"/>
      <c r="R23" s="296"/>
      <c r="S23" s="296"/>
      <c r="T23" s="296"/>
      <c r="U23" s="24"/>
      <c r="V23" s="24"/>
      <c r="W23" s="24"/>
      <c r="X23" s="24"/>
      <c r="Y23" s="24"/>
    </row>
    <row r="24" spans="1:25" ht="18.75" customHeight="1">
      <c r="A24" s="296"/>
      <c r="B24" s="296"/>
      <c r="C24" s="296"/>
      <c r="D24" s="296"/>
      <c r="E24" s="296"/>
      <c r="F24" s="296"/>
      <c r="G24" s="296"/>
      <c r="H24" s="296"/>
      <c r="I24" s="296"/>
      <c r="J24" s="296"/>
      <c r="K24" s="296"/>
      <c r="L24" s="296"/>
      <c r="M24" s="296"/>
      <c r="N24" s="296"/>
      <c r="O24" s="296"/>
      <c r="P24" s="296"/>
      <c r="Q24" s="296"/>
      <c r="R24" s="296"/>
      <c r="S24" s="296"/>
      <c r="T24" s="296"/>
      <c r="U24" s="24"/>
      <c r="V24" s="24"/>
      <c r="W24" s="24"/>
      <c r="X24" s="24"/>
      <c r="Y24" s="24"/>
    </row>
    <row r="25" spans="1:25">
      <c r="A25" s="296"/>
      <c r="B25" s="296"/>
      <c r="C25" s="296"/>
      <c r="D25" s="296"/>
      <c r="E25" s="296"/>
      <c r="F25" s="296"/>
      <c r="G25" s="296"/>
      <c r="H25" s="296"/>
      <c r="I25" s="296"/>
      <c r="J25" s="296"/>
      <c r="K25" s="296"/>
      <c r="L25" s="296"/>
      <c r="M25" s="296"/>
      <c r="N25" s="296"/>
      <c r="O25" s="296"/>
      <c r="P25" s="296"/>
      <c r="Q25" s="296"/>
      <c r="R25" s="296"/>
      <c r="S25" s="296"/>
      <c r="T25" s="296"/>
    </row>
    <row r="26" spans="1:25">
      <c r="A26" s="296"/>
      <c r="B26" s="296"/>
      <c r="C26" s="296"/>
      <c r="D26" s="296"/>
      <c r="E26" s="296"/>
      <c r="F26" s="296"/>
      <c r="G26" s="296"/>
      <c r="H26" s="296"/>
      <c r="I26" s="296"/>
      <c r="J26" s="296"/>
      <c r="K26" s="296"/>
      <c r="L26" s="296"/>
      <c r="M26" s="296"/>
      <c r="N26" s="296"/>
      <c r="O26" s="296"/>
      <c r="P26" s="296"/>
      <c r="Q26" s="296"/>
      <c r="R26" s="296"/>
      <c r="S26" s="296"/>
      <c r="T26" s="296"/>
    </row>
    <row r="27" spans="1:25">
      <c r="A27" s="296"/>
      <c r="B27" s="296"/>
      <c r="C27" s="296"/>
      <c r="D27" s="296"/>
      <c r="E27" s="296"/>
      <c r="F27" s="296"/>
      <c r="G27" s="296"/>
      <c r="H27" s="296"/>
      <c r="I27" s="296"/>
      <c r="J27" s="296"/>
      <c r="K27" s="296"/>
      <c r="L27" s="296"/>
      <c r="M27" s="296"/>
      <c r="N27" s="296"/>
      <c r="O27" s="296"/>
      <c r="P27" s="296"/>
      <c r="Q27" s="296"/>
      <c r="R27" s="296"/>
      <c r="S27" s="296"/>
      <c r="T27" s="296"/>
    </row>
    <row r="28" spans="1:25">
      <c r="A28" s="296"/>
      <c r="B28" s="296"/>
      <c r="C28" s="296"/>
      <c r="D28" s="296"/>
      <c r="E28" s="296"/>
      <c r="F28" s="296"/>
      <c r="G28" s="296"/>
      <c r="H28" s="296"/>
      <c r="I28" s="296"/>
      <c r="J28" s="296"/>
      <c r="K28" s="296"/>
      <c r="L28" s="296"/>
      <c r="M28" s="296"/>
      <c r="N28" s="296"/>
      <c r="O28" s="296"/>
      <c r="P28" s="296"/>
      <c r="Q28" s="296"/>
      <c r="R28" s="296"/>
      <c r="S28" s="296"/>
      <c r="T28" s="296"/>
    </row>
  </sheetData>
  <mergeCells count="1">
    <mergeCell ref="A1:T28"/>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6B65C-8D66-4F54-9B6D-65EA1553C9E6}">
  <sheetPr>
    <tabColor rgb="FFFFFF00"/>
  </sheetPr>
  <dimension ref="B1:AO53"/>
  <sheetViews>
    <sheetView view="pageBreakPreview" zoomScaleNormal="100" zoomScaleSheetLayoutView="100" workbookViewId="0"/>
  </sheetViews>
  <sheetFormatPr defaultColWidth="3.625" defaultRowHeight="18.75"/>
  <cols>
    <col min="1" max="1" width="6.375" style="33" customWidth="1"/>
    <col min="2" max="24" width="3.875" style="33" customWidth="1"/>
    <col min="25" max="25" width="6.125" style="33" customWidth="1"/>
    <col min="26" max="30" width="3.625" style="33"/>
    <col min="31" max="31" width="3.625" style="33" customWidth="1"/>
    <col min="32" max="16384" width="3.625" style="33"/>
  </cols>
  <sheetData>
    <row r="1" spans="2:41" ht="12.75" customHeight="1">
      <c r="B1" s="297" t="s">
        <v>29</v>
      </c>
      <c r="C1" s="297"/>
      <c r="D1" s="297"/>
      <c r="E1" s="297"/>
      <c r="F1" s="297"/>
      <c r="G1" s="297"/>
      <c r="H1" s="297"/>
      <c r="I1" s="297"/>
      <c r="J1" s="297"/>
      <c r="K1" s="297"/>
      <c r="L1" s="297"/>
      <c r="M1" s="72"/>
      <c r="N1" s="72"/>
      <c r="O1" s="72"/>
      <c r="P1" s="72"/>
      <c r="Q1" s="72"/>
      <c r="R1" s="72"/>
      <c r="S1" s="72"/>
      <c r="T1" s="72"/>
      <c r="U1" s="72"/>
      <c r="V1" s="72"/>
      <c r="W1" s="72"/>
      <c r="X1" s="72"/>
      <c r="Z1" s="71" t="s">
        <v>46</v>
      </c>
    </row>
    <row r="2" spans="2:41" ht="18.75" customHeight="1">
      <c r="B2" s="298"/>
      <c r="C2" s="298"/>
      <c r="D2" s="298"/>
      <c r="E2" s="298"/>
      <c r="F2" s="298"/>
      <c r="G2" s="298"/>
      <c r="H2" s="298"/>
      <c r="I2" s="298"/>
      <c r="J2" s="298"/>
      <c r="K2" s="298"/>
      <c r="L2" s="298"/>
      <c r="M2" s="88"/>
      <c r="N2" s="110">
        <v>20</v>
      </c>
      <c r="O2" s="89"/>
      <c r="P2" s="111" t="s">
        <v>2</v>
      </c>
      <c r="Q2" s="90">
        <f>B9</f>
        <v>0</v>
      </c>
      <c r="R2" s="111" t="s">
        <v>3</v>
      </c>
      <c r="S2" s="111" t="s">
        <v>43</v>
      </c>
      <c r="T2" s="110">
        <v>20</v>
      </c>
      <c r="U2" s="87"/>
      <c r="V2" s="111" t="s">
        <v>2</v>
      </c>
      <c r="W2" s="90" t="str">
        <f>B34</f>
        <v/>
      </c>
      <c r="X2" s="112" t="s">
        <v>3</v>
      </c>
      <c r="AA2" s="72" t="s">
        <v>95</v>
      </c>
    </row>
    <row r="3" spans="2:41" ht="24.95" customHeight="1">
      <c r="B3" s="337" t="s">
        <v>7</v>
      </c>
      <c r="C3" s="337"/>
      <c r="D3" s="337"/>
      <c r="E3" s="337"/>
      <c r="F3" s="341"/>
      <c r="G3" s="341"/>
      <c r="H3" s="341"/>
      <c r="I3" s="341"/>
      <c r="J3" s="341"/>
      <c r="K3" s="341"/>
      <c r="L3" s="341"/>
      <c r="M3" s="341"/>
      <c r="N3" s="341"/>
      <c r="O3" s="341"/>
      <c r="P3" s="341"/>
      <c r="Q3" s="341"/>
      <c r="R3" s="341"/>
      <c r="S3" s="341"/>
      <c r="T3" s="341"/>
      <c r="U3" s="341"/>
      <c r="V3" s="341"/>
      <c r="W3" s="341"/>
      <c r="X3" s="341"/>
      <c r="AA3" s="63" t="str">
        <f>IF(ISNUMBER(O2),"OK","申請始期未入力")</f>
        <v>申請始期未入力</v>
      </c>
    </row>
    <row r="4" spans="2:41" ht="24.95" customHeight="1">
      <c r="B4" s="337" t="s">
        <v>30</v>
      </c>
      <c r="C4" s="337"/>
      <c r="D4" s="337"/>
      <c r="E4" s="337"/>
      <c r="F4" s="341"/>
      <c r="G4" s="341"/>
      <c r="H4" s="341"/>
      <c r="I4" s="341"/>
      <c r="J4" s="341"/>
      <c r="K4" s="341"/>
      <c r="L4" s="341"/>
      <c r="M4" s="341"/>
      <c r="N4" s="341"/>
      <c r="O4" s="341"/>
      <c r="P4" s="341"/>
      <c r="Q4" s="341"/>
      <c r="R4" s="341"/>
      <c r="S4" s="341"/>
      <c r="T4" s="341"/>
      <c r="U4" s="341"/>
      <c r="V4" s="341"/>
      <c r="W4" s="341"/>
      <c r="X4" s="341"/>
      <c r="AA4" s="63" t="str">
        <f>IF(ISNUMBER(U2),"OK","申請終期未入力")</f>
        <v>申請終期未入力</v>
      </c>
    </row>
    <row r="5" spans="2:41" ht="24.95" customHeight="1">
      <c r="B5" s="337" t="s">
        <v>32</v>
      </c>
      <c r="C5" s="337"/>
      <c r="D5" s="337"/>
      <c r="E5" s="337"/>
      <c r="F5" s="341"/>
      <c r="G5" s="341"/>
      <c r="H5" s="341"/>
      <c r="I5" s="341"/>
      <c r="J5" s="341"/>
      <c r="K5" s="341"/>
      <c r="L5" s="341"/>
      <c r="M5" s="341"/>
      <c r="N5" s="341"/>
      <c r="O5" s="341"/>
      <c r="P5" s="341"/>
      <c r="Q5" s="341"/>
      <c r="R5" s="341"/>
      <c r="S5" s="341"/>
      <c r="T5" s="341"/>
      <c r="U5" s="341"/>
      <c r="V5" s="341"/>
      <c r="W5" s="341"/>
      <c r="X5" s="341"/>
      <c r="AA5" s="63" t="str">
        <f>IF(ISTEXT(F3),"OK","事業所未入力")</f>
        <v>事業所未入力</v>
      </c>
    </row>
    <row r="6" spans="2:41" ht="24.95" customHeight="1">
      <c r="B6" s="338" t="s">
        <v>31</v>
      </c>
      <c r="C6" s="339"/>
      <c r="D6" s="339"/>
      <c r="E6" s="340"/>
      <c r="F6" s="342"/>
      <c r="G6" s="343"/>
      <c r="H6" s="343"/>
      <c r="I6" s="343"/>
      <c r="J6" s="343"/>
      <c r="K6" s="343"/>
      <c r="L6" s="343"/>
      <c r="M6" s="343"/>
      <c r="N6" s="343"/>
      <c r="O6" s="343"/>
      <c r="P6" s="343"/>
      <c r="Q6" s="343"/>
      <c r="R6" s="343"/>
      <c r="S6" s="343"/>
      <c r="T6" s="343"/>
      <c r="U6" s="343"/>
      <c r="V6" s="343"/>
      <c r="W6" s="343"/>
      <c r="X6" s="344"/>
      <c r="AA6" s="63" t="str">
        <f>IF(ISTEXT(F4),"OK","障害者氏名未入力")</f>
        <v>障害者氏名未入力</v>
      </c>
    </row>
    <row r="7" spans="2:41" ht="15" customHeight="1">
      <c r="AA7" s="63" t="str">
        <f>IF(ISTEXT(F5),"OK","障害者住所未入力")</f>
        <v>障害者住所未入力</v>
      </c>
      <c r="AL7" s="33" t="s">
        <v>41</v>
      </c>
      <c r="AM7" s="33" t="s">
        <v>39</v>
      </c>
      <c r="AN7" s="33" t="s">
        <v>40</v>
      </c>
    </row>
    <row r="8" spans="2:41" ht="31.5" customHeight="1">
      <c r="B8" s="305" t="s">
        <v>33</v>
      </c>
      <c r="C8" s="306"/>
      <c r="D8" s="302" t="s">
        <v>94</v>
      </c>
      <c r="E8" s="303"/>
      <c r="F8" s="304"/>
      <c r="G8" s="299" t="s">
        <v>61</v>
      </c>
      <c r="H8" s="300"/>
      <c r="I8" s="301"/>
      <c r="J8" s="305" t="s">
        <v>34</v>
      </c>
      <c r="K8" s="331"/>
      <c r="L8" s="331"/>
      <c r="M8" s="331"/>
      <c r="N8" s="331"/>
      <c r="O8" s="306"/>
      <c r="P8" s="299" t="s">
        <v>63</v>
      </c>
      <c r="Q8" s="300"/>
      <c r="R8" s="300"/>
      <c r="S8" s="300"/>
      <c r="T8" s="300"/>
      <c r="U8" s="300"/>
      <c r="V8" s="300"/>
      <c r="W8" s="300"/>
      <c r="X8" s="301"/>
      <c r="AA8" s="63" t="str">
        <f>IF(ISTEXT(F6),"OK","作業内容未入力")</f>
        <v>作業内容未入力</v>
      </c>
      <c r="AL8" s="91"/>
      <c r="AM8" s="91"/>
      <c r="AN8" s="92">
        <f>SUM(AN9:AN34)</f>
        <v>0</v>
      </c>
      <c r="AO8" s="33" t="s">
        <v>87</v>
      </c>
    </row>
    <row r="9" spans="2:41" ht="12.95" customHeight="1">
      <c r="B9" s="268"/>
      <c r="C9" s="270"/>
      <c r="D9" s="313"/>
      <c r="E9" s="314"/>
      <c r="F9" s="319" t="s">
        <v>4</v>
      </c>
      <c r="G9" s="268"/>
      <c r="H9" s="269"/>
      <c r="I9" s="322" t="s">
        <v>62</v>
      </c>
      <c r="J9" s="325">
        <f>+R9+(R10*V10)+(R11*V11)+R13</f>
        <v>0</v>
      </c>
      <c r="K9" s="326"/>
      <c r="L9" s="326"/>
      <c r="M9" s="326"/>
      <c r="N9" s="326"/>
      <c r="O9" s="258" t="s">
        <v>16</v>
      </c>
      <c r="P9" s="307" t="s">
        <v>64</v>
      </c>
      <c r="Q9" s="308"/>
      <c r="R9" s="314"/>
      <c r="S9" s="314"/>
      <c r="T9" s="314"/>
      <c r="U9" s="314"/>
      <c r="V9" s="314"/>
      <c r="W9" s="314"/>
      <c r="X9" s="113" t="s">
        <v>16</v>
      </c>
      <c r="AA9" s="63" t="str">
        <f>IF(ISNUMBER(B9),"OK","支払月未入力")</f>
        <v>支払月未入力</v>
      </c>
      <c r="AH9" s="33">
        <v>4</v>
      </c>
      <c r="AL9" s="63">
        <f>COUNTIF(D9,"&gt;=10")</f>
        <v>0</v>
      </c>
      <c r="AM9" s="63">
        <f>COUNTIF(J9,"&gt;=50000")</f>
        <v>0</v>
      </c>
      <c r="AN9" s="63">
        <f>MIN(AL9:AM9)</f>
        <v>0</v>
      </c>
    </row>
    <row r="10" spans="2:41" ht="12.95" customHeight="1">
      <c r="B10" s="311"/>
      <c r="C10" s="312"/>
      <c r="D10" s="315"/>
      <c r="E10" s="316"/>
      <c r="F10" s="320"/>
      <c r="G10" s="311"/>
      <c r="H10" s="274"/>
      <c r="I10" s="323"/>
      <c r="J10" s="327"/>
      <c r="K10" s="328"/>
      <c r="L10" s="328"/>
      <c r="M10" s="328"/>
      <c r="N10" s="328"/>
      <c r="O10" s="348"/>
      <c r="P10" s="309" t="s">
        <v>65</v>
      </c>
      <c r="Q10" s="310"/>
      <c r="R10" s="316"/>
      <c r="S10" s="316"/>
      <c r="T10" s="316"/>
      <c r="U10" s="44" t="s">
        <v>69</v>
      </c>
      <c r="V10" s="316"/>
      <c r="W10" s="316"/>
      <c r="X10" s="114" t="s">
        <v>62</v>
      </c>
      <c r="AA10" s="63" t="str">
        <f>IF(ISNUMBER(D9),"OK","就労日数①未入力")</f>
        <v>就労日数①未入力</v>
      </c>
      <c r="AH10" s="33">
        <v>10</v>
      </c>
    </row>
    <row r="11" spans="2:41" ht="12.95" customHeight="1">
      <c r="B11" s="311"/>
      <c r="C11" s="312"/>
      <c r="D11" s="315"/>
      <c r="E11" s="316"/>
      <c r="F11" s="320"/>
      <c r="G11" s="311"/>
      <c r="H11" s="274"/>
      <c r="I11" s="323"/>
      <c r="J11" s="327"/>
      <c r="K11" s="328"/>
      <c r="L11" s="328"/>
      <c r="M11" s="328"/>
      <c r="N11" s="328"/>
      <c r="O11" s="348"/>
      <c r="P11" s="309" t="s">
        <v>66</v>
      </c>
      <c r="Q11" s="310"/>
      <c r="R11" s="316"/>
      <c r="S11" s="316"/>
      <c r="T11" s="316"/>
      <c r="U11" s="44" t="s">
        <v>69</v>
      </c>
      <c r="V11" s="316"/>
      <c r="W11" s="316"/>
      <c r="X11" s="114" t="s">
        <v>4</v>
      </c>
      <c r="AA11" s="63" t="str">
        <f>IF(ISNUMBER(G9),"OK","時間数①未入力")</f>
        <v>時間数①未入力</v>
      </c>
    </row>
    <row r="12" spans="2:41" ht="12.95" customHeight="1">
      <c r="B12" s="311"/>
      <c r="C12" s="312"/>
      <c r="D12" s="315"/>
      <c r="E12" s="316"/>
      <c r="F12" s="320"/>
      <c r="G12" s="311"/>
      <c r="H12" s="274"/>
      <c r="I12" s="323"/>
      <c r="J12" s="327"/>
      <c r="K12" s="328"/>
      <c r="L12" s="328"/>
      <c r="M12" s="328"/>
      <c r="N12" s="328"/>
      <c r="O12" s="348"/>
      <c r="P12" s="309" t="s">
        <v>67</v>
      </c>
      <c r="Q12" s="310"/>
      <c r="R12" s="316"/>
      <c r="S12" s="316"/>
      <c r="T12" s="316"/>
      <c r="U12" s="316"/>
      <c r="V12" s="316"/>
      <c r="W12" s="316"/>
      <c r="X12" s="114" t="s">
        <v>16</v>
      </c>
      <c r="AA12" s="63" t="str">
        <f>IF(ISNUMBER(R9),"OK",(IF(ISNUMBER(R10),"OK",IF(ISNUMBER(R11),"OK","給与額内訳①未入力"))))</f>
        <v>給与額内訳①未入力</v>
      </c>
    </row>
    <row r="13" spans="2:41" ht="12.95" customHeight="1">
      <c r="B13" s="271"/>
      <c r="C13" s="273"/>
      <c r="D13" s="317"/>
      <c r="E13" s="318"/>
      <c r="F13" s="321"/>
      <c r="G13" s="271"/>
      <c r="H13" s="272"/>
      <c r="I13" s="324"/>
      <c r="J13" s="329"/>
      <c r="K13" s="330"/>
      <c r="L13" s="330"/>
      <c r="M13" s="330"/>
      <c r="N13" s="330"/>
      <c r="O13" s="259"/>
      <c r="P13" s="332" t="s">
        <v>68</v>
      </c>
      <c r="Q13" s="333"/>
      <c r="R13" s="318"/>
      <c r="S13" s="318"/>
      <c r="T13" s="318"/>
      <c r="U13" s="318"/>
      <c r="V13" s="318"/>
      <c r="W13" s="318"/>
      <c r="X13" s="115" t="s">
        <v>16</v>
      </c>
    </row>
    <row r="14" spans="2:41" ht="12.95" customHeight="1">
      <c r="B14" s="345" t="str">
        <f>IF(B9=4,"5",IF(B9=10,"11",""))</f>
        <v/>
      </c>
      <c r="C14" s="319"/>
      <c r="D14" s="313"/>
      <c r="E14" s="314"/>
      <c r="F14" s="319" t="s">
        <v>4</v>
      </c>
      <c r="G14" s="268"/>
      <c r="H14" s="269"/>
      <c r="I14" s="322" t="s">
        <v>62</v>
      </c>
      <c r="J14" s="325">
        <f>+R14+(R15*V15)+(R16*V16)+R18</f>
        <v>0</v>
      </c>
      <c r="K14" s="326"/>
      <c r="L14" s="326"/>
      <c r="M14" s="326"/>
      <c r="N14" s="326"/>
      <c r="O14" s="258" t="s">
        <v>16</v>
      </c>
      <c r="P14" s="307" t="s">
        <v>64</v>
      </c>
      <c r="Q14" s="308"/>
      <c r="R14" s="314"/>
      <c r="S14" s="314"/>
      <c r="T14" s="314"/>
      <c r="U14" s="314"/>
      <c r="V14" s="314"/>
      <c r="W14" s="314"/>
      <c r="X14" s="113" t="s">
        <v>16</v>
      </c>
      <c r="AA14" s="63" t="str">
        <f>IF(ISNUMBER(D14),"OK","就労日数②未入力")</f>
        <v>就労日数②未入力</v>
      </c>
      <c r="AL14" s="63">
        <f>COUNTIF(D14,"&gt;=10")</f>
        <v>0</v>
      </c>
      <c r="AM14" s="63">
        <f>COUNTIF(J14,"&gt;=50000")</f>
        <v>0</v>
      </c>
      <c r="AN14" s="63">
        <f t="shared" ref="AN14:AN34" si="0">MIN(AL14:AM14)</f>
        <v>0</v>
      </c>
    </row>
    <row r="15" spans="2:41" ht="12.95" customHeight="1">
      <c r="B15" s="346"/>
      <c r="C15" s="320"/>
      <c r="D15" s="315"/>
      <c r="E15" s="316"/>
      <c r="F15" s="320"/>
      <c r="G15" s="311"/>
      <c r="H15" s="274"/>
      <c r="I15" s="323"/>
      <c r="J15" s="327"/>
      <c r="K15" s="328"/>
      <c r="L15" s="328"/>
      <c r="M15" s="328"/>
      <c r="N15" s="328"/>
      <c r="O15" s="348"/>
      <c r="P15" s="309" t="s">
        <v>65</v>
      </c>
      <c r="Q15" s="310"/>
      <c r="R15" s="316"/>
      <c r="S15" s="316"/>
      <c r="T15" s="316"/>
      <c r="U15" s="44" t="s">
        <v>69</v>
      </c>
      <c r="V15" s="316"/>
      <c r="W15" s="316"/>
      <c r="X15" s="114" t="s">
        <v>62</v>
      </c>
      <c r="AA15" s="63" t="str">
        <f>IF(ISNUMBER(G14),"OK","時間数②未入力")</f>
        <v>時間数②未入力</v>
      </c>
    </row>
    <row r="16" spans="2:41" ht="12.95" customHeight="1">
      <c r="B16" s="346"/>
      <c r="C16" s="320"/>
      <c r="D16" s="315"/>
      <c r="E16" s="316"/>
      <c r="F16" s="320"/>
      <c r="G16" s="311"/>
      <c r="H16" s="274"/>
      <c r="I16" s="323"/>
      <c r="J16" s="327"/>
      <c r="K16" s="328"/>
      <c r="L16" s="328"/>
      <c r="M16" s="328"/>
      <c r="N16" s="328"/>
      <c r="O16" s="348"/>
      <c r="P16" s="309" t="s">
        <v>66</v>
      </c>
      <c r="Q16" s="310"/>
      <c r="R16" s="316"/>
      <c r="S16" s="316"/>
      <c r="T16" s="316"/>
      <c r="U16" s="44" t="s">
        <v>69</v>
      </c>
      <c r="V16" s="316"/>
      <c r="W16" s="316"/>
      <c r="X16" s="114" t="s">
        <v>4</v>
      </c>
      <c r="AA16" s="63" t="str">
        <f>IF(ISNUMBER(R14),"OK",(IF(ISNUMBER(R15),"OK",IF(ISNUMBER(R16),"OK","給与額内訳②未入力"))))</f>
        <v>給与額内訳②未入力</v>
      </c>
    </row>
    <row r="17" spans="2:40" ht="12.95" customHeight="1">
      <c r="B17" s="346"/>
      <c r="C17" s="320"/>
      <c r="D17" s="315"/>
      <c r="E17" s="316"/>
      <c r="F17" s="320"/>
      <c r="G17" s="311"/>
      <c r="H17" s="274"/>
      <c r="I17" s="323"/>
      <c r="J17" s="327"/>
      <c r="K17" s="328"/>
      <c r="L17" s="328"/>
      <c r="M17" s="328"/>
      <c r="N17" s="328"/>
      <c r="O17" s="348"/>
      <c r="P17" s="309" t="s">
        <v>67</v>
      </c>
      <c r="Q17" s="310"/>
      <c r="R17" s="316"/>
      <c r="S17" s="316"/>
      <c r="T17" s="316"/>
      <c r="U17" s="316"/>
      <c r="V17" s="316"/>
      <c r="W17" s="316"/>
      <c r="X17" s="114" t="s">
        <v>16</v>
      </c>
    </row>
    <row r="18" spans="2:40" ht="12.95" customHeight="1">
      <c r="B18" s="347"/>
      <c r="C18" s="321"/>
      <c r="D18" s="317"/>
      <c r="E18" s="318"/>
      <c r="F18" s="321"/>
      <c r="G18" s="271"/>
      <c r="H18" s="272"/>
      <c r="I18" s="324"/>
      <c r="J18" s="329"/>
      <c r="K18" s="330"/>
      <c r="L18" s="330"/>
      <c r="M18" s="330"/>
      <c r="N18" s="330"/>
      <c r="O18" s="259"/>
      <c r="P18" s="332" t="s">
        <v>68</v>
      </c>
      <c r="Q18" s="333"/>
      <c r="R18" s="318"/>
      <c r="S18" s="318"/>
      <c r="T18" s="318"/>
      <c r="U18" s="318"/>
      <c r="V18" s="318"/>
      <c r="W18" s="318"/>
      <c r="X18" s="115" t="s">
        <v>16</v>
      </c>
    </row>
    <row r="19" spans="2:40" ht="12.95" customHeight="1">
      <c r="B19" s="345" t="str">
        <f>IF(B9=4,"6",IF(B9=10,"12",""))</f>
        <v/>
      </c>
      <c r="C19" s="319"/>
      <c r="D19" s="313"/>
      <c r="E19" s="314"/>
      <c r="F19" s="319" t="s">
        <v>4</v>
      </c>
      <c r="G19" s="268"/>
      <c r="H19" s="269"/>
      <c r="I19" s="322" t="s">
        <v>62</v>
      </c>
      <c r="J19" s="325">
        <f>+R19+(R20*V20)+(R21*V21)+R23</f>
        <v>0</v>
      </c>
      <c r="K19" s="326"/>
      <c r="L19" s="326"/>
      <c r="M19" s="326"/>
      <c r="N19" s="326"/>
      <c r="O19" s="258" t="s">
        <v>16</v>
      </c>
      <c r="P19" s="307" t="s">
        <v>64</v>
      </c>
      <c r="Q19" s="308"/>
      <c r="R19" s="314"/>
      <c r="S19" s="314"/>
      <c r="T19" s="314"/>
      <c r="U19" s="314"/>
      <c r="V19" s="314"/>
      <c r="W19" s="314"/>
      <c r="X19" s="113" t="s">
        <v>16</v>
      </c>
      <c r="AA19" s="63" t="str">
        <f>IF(ISNUMBER(D19),"OK","就労日数③未入力")</f>
        <v>就労日数③未入力</v>
      </c>
      <c r="AL19" s="63">
        <f>COUNTIF(D19,"&gt;=10")</f>
        <v>0</v>
      </c>
      <c r="AM19" s="63">
        <f>COUNTIF(J19,"&gt;=50000")</f>
        <v>0</v>
      </c>
      <c r="AN19" s="63">
        <f>MIN(AL19:AM19)</f>
        <v>0</v>
      </c>
    </row>
    <row r="20" spans="2:40" ht="12.95" customHeight="1">
      <c r="B20" s="346"/>
      <c r="C20" s="320"/>
      <c r="D20" s="315"/>
      <c r="E20" s="316"/>
      <c r="F20" s="320"/>
      <c r="G20" s="311"/>
      <c r="H20" s="274"/>
      <c r="I20" s="323"/>
      <c r="J20" s="327"/>
      <c r="K20" s="328"/>
      <c r="L20" s="328"/>
      <c r="M20" s="328"/>
      <c r="N20" s="328"/>
      <c r="O20" s="348"/>
      <c r="P20" s="309" t="s">
        <v>65</v>
      </c>
      <c r="Q20" s="310"/>
      <c r="R20" s="316"/>
      <c r="S20" s="316"/>
      <c r="T20" s="316"/>
      <c r="U20" s="44" t="s">
        <v>69</v>
      </c>
      <c r="V20" s="316"/>
      <c r="W20" s="316"/>
      <c r="X20" s="114" t="s">
        <v>62</v>
      </c>
      <c r="AA20" s="63" t="str">
        <f>IF(ISNUMBER(G19),"OK","時間数③未入力")</f>
        <v>時間数③未入力</v>
      </c>
    </row>
    <row r="21" spans="2:40" ht="12.95" customHeight="1">
      <c r="B21" s="346"/>
      <c r="C21" s="320"/>
      <c r="D21" s="315"/>
      <c r="E21" s="316"/>
      <c r="F21" s="320"/>
      <c r="G21" s="311"/>
      <c r="H21" s="274"/>
      <c r="I21" s="323"/>
      <c r="J21" s="327"/>
      <c r="K21" s="328"/>
      <c r="L21" s="328"/>
      <c r="M21" s="328"/>
      <c r="N21" s="328"/>
      <c r="O21" s="348"/>
      <c r="P21" s="309" t="s">
        <v>66</v>
      </c>
      <c r="Q21" s="310"/>
      <c r="R21" s="316"/>
      <c r="S21" s="316"/>
      <c r="T21" s="316"/>
      <c r="U21" s="44" t="s">
        <v>69</v>
      </c>
      <c r="V21" s="316"/>
      <c r="W21" s="316"/>
      <c r="X21" s="114" t="s">
        <v>4</v>
      </c>
      <c r="AA21" s="63" t="str">
        <f>IF(ISNUMBER(R19),"OK",(IF(ISNUMBER(R20),"OK",IF(ISNUMBER(R21),"OK","給与額内訳③未入力"))))</f>
        <v>給与額内訳③未入力</v>
      </c>
    </row>
    <row r="22" spans="2:40" ht="12.95" customHeight="1">
      <c r="B22" s="346"/>
      <c r="C22" s="320"/>
      <c r="D22" s="315"/>
      <c r="E22" s="316"/>
      <c r="F22" s="320"/>
      <c r="G22" s="311"/>
      <c r="H22" s="274"/>
      <c r="I22" s="323"/>
      <c r="J22" s="327"/>
      <c r="K22" s="328"/>
      <c r="L22" s="328"/>
      <c r="M22" s="328"/>
      <c r="N22" s="328"/>
      <c r="O22" s="348"/>
      <c r="P22" s="309" t="s">
        <v>67</v>
      </c>
      <c r="Q22" s="310"/>
      <c r="R22" s="316"/>
      <c r="S22" s="316"/>
      <c r="T22" s="316"/>
      <c r="U22" s="316"/>
      <c r="V22" s="316"/>
      <c r="W22" s="316"/>
      <c r="X22" s="114" t="s">
        <v>16</v>
      </c>
    </row>
    <row r="23" spans="2:40" ht="12.95" customHeight="1">
      <c r="B23" s="347"/>
      <c r="C23" s="321"/>
      <c r="D23" s="317"/>
      <c r="E23" s="318"/>
      <c r="F23" s="321"/>
      <c r="G23" s="271"/>
      <c r="H23" s="272"/>
      <c r="I23" s="324"/>
      <c r="J23" s="329"/>
      <c r="K23" s="330"/>
      <c r="L23" s="330"/>
      <c r="M23" s="330"/>
      <c r="N23" s="330"/>
      <c r="O23" s="259"/>
      <c r="P23" s="332" t="s">
        <v>68</v>
      </c>
      <c r="Q23" s="333"/>
      <c r="R23" s="318"/>
      <c r="S23" s="318"/>
      <c r="T23" s="318"/>
      <c r="U23" s="318"/>
      <c r="V23" s="318"/>
      <c r="W23" s="318"/>
      <c r="X23" s="115" t="s">
        <v>16</v>
      </c>
    </row>
    <row r="24" spans="2:40" ht="12.95" customHeight="1">
      <c r="B24" s="345" t="str">
        <f>IF(B9=4,"7",IF(B9=10,"1",""))</f>
        <v/>
      </c>
      <c r="C24" s="319"/>
      <c r="D24" s="313"/>
      <c r="E24" s="314"/>
      <c r="F24" s="319" t="s">
        <v>4</v>
      </c>
      <c r="G24" s="268"/>
      <c r="H24" s="269"/>
      <c r="I24" s="322" t="s">
        <v>62</v>
      </c>
      <c r="J24" s="325">
        <f>+R24+(R25*V25)+(R26*V26)+R28</f>
        <v>0</v>
      </c>
      <c r="K24" s="326"/>
      <c r="L24" s="326"/>
      <c r="M24" s="326"/>
      <c r="N24" s="326"/>
      <c r="O24" s="258" t="s">
        <v>16</v>
      </c>
      <c r="P24" s="307" t="s">
        <v>64</v>
      </c>
      <c r="Q24" s="308"/>
      <c r="R24" s="314"/>
      <c r="S24" s="314"/>
      <c r="T24" s="314"/>
      <c r="U24" s="314"/>
      <c r="V24" s="314"/>
      <c r="W24" s="314"/>
      <c r="X24" s="113" t="s">
        <v>16</v>
      </c>
      <c r="AA24" s="63" t="str">
        <f>IF(ISNUMBER(D24),"OK","就労日数④未入力")</f>
        <v>就労日数④未入力</v>
      </c>
      <c r="AL24" s="63">
        <f>COUNTIF(D24,"&gt;=10")</f>
        <v>0</v>
      </c>
      <c r="AM24" s="63">
        <f>COUNTIF(J24,"&gt;=50000")</f>
        <v>0</v>
      </c>
      <c r="AN24" s="63">
        <f t="shared" si="0"/>
        <v>0</v>
      </c>
    </row>
    <row r="25" spans="2:40" ht="12.95" customHeight="1">
      <c r="B25" s="346"/>
      <c r="C25" s="320"/>
      <c r="D25" s="315"/>
      <c r="E25" s="316"/>
      <c r="F25" s="320"/>
      <c r="G25" s="311"/>
      <c r="H25" s="274"/>
      <c r="I25" s="323"/>
      <c r="J25" s="327"/>
      <c r="K25" s="328"/>
      <c r="L25" s="328"/>
      <c r="M25" s="328"/>
      <c r="N25" s="328"/>
      <c r="O25" s="348"/>
      <c r="P25" s="309" t="s">
        <v>65</v>
      </c>
      <c r="Q25" s="310"/>
      <c r="R25" s="316"/>
      <c r="S25" s="316"/>
      <c r="T25" s="316"/>
      <c r="U25" s="44" t="s">
        <v>69</v>
      </c>
      <c r="V25" s="316"/>
      <c r="W25" s="316"/>
      <c r="X25" s="114" t="s">
        <v>62</v>
      </c>
      <c r="AA25" s="63" t="str">
        <f>IF(ISNUMBER(G24),"OK","時間数④未入力")</f>
        <v>時間数④未入力</v>
      </c>
    </row>
    <row r="26" spans="2:40" ht="12.95" customHeight="1">
      <c r="B26" s="346"/>
      <c r="C26" s="320"/>
      <c r="D26" s="315"/>
      <c r="E26" s="316"/>
      <c r="F26" s="320"/>
      <c r="G26" s="311"/>
      <c r="H26" s="274"/>
      <c r="I26" s="323"/>
      <c r="J26" s="327"/>
      <c r="K26" s="328"/>
      <c r="L26" s="328"/>
      <c r="M26" s="328"/>
      <c r="N26" s="328"/>
      <c r="O26" s="348"/>
      <c r="P26" s="309" t="s">
        <v>66</v>
      </c>
      <c r="Q26" s="310"/>
      <c r="R26" s="316"/>
      <c r="S26" s="316"/>
      <c r="T26" s="316"/>
      <c r="U26" s="44" t="s">
        <v>69</v>
      </c>
      <c r="V26" s="316"/>
      <c r="W26" s="316"/>
      <c r="X26" s="114" t="s">
        <v>4</v>
      </c>
      <c r="AA26" s="63" t="str">
        <f>IF(ISNUMBER(R24),"OK",(IF(ISNUMBER(R25),"OK",IF(ISNUMBER(R26),"OK","給与額内訳④未入力"))))</f>
        <v>給与額内訳④未入力</v>
      </c>
    </row>
    <row r="27" spans="2:40" ht="12.95" customHeight="1">
      <c r="B27" s="346"/>
      <c r="C27" s="320"/>
      <c r="D27" s="315"/>
      <c r="E27" s="316"/>
      <c r="F27" s="320"/>
      <c r="G27" s="311"/>
      <c r="H27" s="274"/>
      <c r="I27" s="323"/>
      <c r="J27" s="327"/>
      <c r="K27" s="328"/>
      <c r="L27" s="328"/>
      <c r="M27" s="328"/>
      <c r="N27" s="328"/>
      <c r="O27" s="348"/>
      <c r="P27" s="309" t="s">
        <v>67</v>
      </c>
      <c r="Q27" s="310"/>
      <c r="R27" s="316"/>
      <c r="S27" s="316"/>
      <c r="T27" s="316"/>
      <c r="U27" s="316"/>
      <c r="V27" s="316"/>
      <c r="W27" s="316"/>
      <c r="X27" s="114" t="s">
        <v>16</v>
      </c>
    </row>
    <row r="28" spans="2:40" ht="12.95" customHeight="1">
      <c r="B28" s="347"/>
      <c r="C28" s="321"/>
      <c r="D28" s="317"/>
      <c r="E28" s="318"/>
      <c r="F28" s="321"/>
      <c r="G28" s="271"/>
      <c r="H28" s="272"/>
      <c r="I28" s="324"/>
      <c r="J28" s="329"/>
      <c r="K28" s="330"/>
      <c r="L28" s="330"/>
      <c r="M28" s="330"/>
      <c r="N28" s="330"/>
      <c r="O28" s="259"/>
      <c r="P28" s="332" t="s">
        <v>68</v>
      </c>
      <c r="Q28" s="333"/>
      <c r="R28" s="318"/>
      <c r="S28" s="318"/>
      <c r="T28" s="318"/>
      <c r="U28" s="318"/>
      <c r="V28" s="318"/>
      <c r="W28" s="318"/>
      <c r="X28" s="115" t="s">
        <v>16</v>
      </c>
    </row>
    <row r="29" spans="2:40" ht="12.95" customHeight="1">
      <c r="B29" s="345" t="str">
        <f>IF(B9=4,"8",IF(B9=10,"2",""))</f>
        <v/>
      </c>
      <c r="C29" s="319"/>
      <c r="D29" s="313"/>
      <c r="E29" s="314"/>
      <c r="F29" s="319" t="s">
        <v>4</v>
      </c>
      <c r="G29" s="268"/>
      <c r="H29" s="269"/>
      <c r="I29" s="322" t="s">
        <v>62</v>
      </c>
      <c r="J29" s="325">
        <f>+R29+(R30*V30)+(R31*V31)+R33</f>
        <v>0</v>
      </c>
      <c r="K29" s="326"/>
      <c r="L29" s="326"/>
      <c r="M29" s="326"/>
      <c r="N29" s="326"/>
      <c r="O29" s="258" t="s">
        <v>16</v>
      </c>
      <c r="P29" s="307" t="s">
        <v>64</v>
      </c>
      <c r="Q29" s="308"/>
      <c r="R29" s="314"/>
      <c r="S29" s="314"/>
      <c r="T29" s="314"/>
      <c r="U29" s="314"/>
      <c r="V29" s="314"/>
      <c r="W29" s="314"/>
      <c r="X29" s="113" t="s">
        <v>16</v>
      </c>
      <c r="AA29" s="63" t="str">
        <f>IF(ISNUMBER(D29),"OK","就労日数⑤未入力")</f>
        <v>就労日数⑤未入力</v>
      </c>
      <c r="AL29" s="63">
        <f>COUNTIF(D29,"&gt;=10")</f>
        <v>0</v>
      </c>
      <c r="AM29" s="63">
        <f>COUNTIF(J29,"&gt;=50000")</f>
        <v>0</v>
      </c>
      <c r="AN29" s="63">
        <f t="shared" si="0"/>
        <v>0</v>
      </c>
    </row>
    <row r="30" spans="2:40" ht="12.95" customHeight="1">
      <c r="B30" s="346"/>
      <c r="C30" s="320"/>
      <c r="D30" s="315"/>
      <c r="E30" s="316"/>
      <c r="F30" s="320"/>
      <c r="G30" s="311"/>
      <c r="H30" s="274"/>
      <c r="I30" s="323"/>
      <c r="J30" s="327"/>
      <c r="K30" s="328"/>
      <c r="L30" s="328"/>
      <c r="M30" s="328"/>
      <c r="N30" s="328"/>
      <c r="O30" s="348"/>
      <c r="P30" s="309" t="s">
        <v>65</v>
      </c>
      <c r="Q30" s="310"/>
      <c r="R30" s="316"/>
      <c r="S30" s="316"/>
      <c r="T30" s="316"/>
      <c r="U30" s="44" t="s">
        <v>69</v>
      </c>
      <c r="V30" s="316"/>
      <c r="W30" s="316"/>
      <c r="X30" s="114" t="s">
        <v>62</v>
      </c>
      <c r="AA30" s="63" t="str">
        <f>IF(ISNUMBER(G29),"OK","時間数⑤未入力")</f>
        <v>時間数⑤未入力</v>
      </c>
    </row>
    <row r="31" spans="2:40" ht="12.95" customHeight="1">
      <c r="B31" s="346"/>
      <c r="C31" s="320"/>
      <c r="D31" s="315"/>
      <c r="E31" s="316"/>
      <c r="F31" s="320"/>
      <c r="G31" s="311"/>
      <c r="H31" s="274"/>
      <c r="I31" s="323"/>
      <c r="J31" s="327"/>
      <c r="K31" s="328"/>
      <c r="L31" s="328"/>
      <c r="M31" s="328"/>
      <c r="N31" s="328"/>
      <c r="O31" s="348"/>
      <c r="P31" s="309" t="s">
        <v>66</v>
      </c>
      <c r="Q31" s="310"/>
      <c r="R31" s="316"/>
      <c r="S31" s="316"/>
      <c r="T31" s="316"/>
      <c r="U31" s="44" t="s">
        <v>69</v>
      </c>
      <c r="V31" s="316"/>
      <c r="W31" s="316"/>
      <c r="X31" s="114" t="s">
        <v>4</v>
      </c>
      <c r="AA31" s="63" t="str">
        <f>IF(ISNUMBER(R29),"OK",(IF(ISNUMBER(R30),"OK",IF(ISNUMBER(R31),"OK","給与額内訳⑤未入力"))))</f>
        <v>給与額内訳⑤未入力</v>
      </c>
    </row>
    <row r="32" spans="2:40" ht="12.95" customHeight="1">
      <c r="B32" s="346"/>
      <c r="C32" s="320"/>
      <c r="D32" s="315"/>
      <c r="E32" s="316"/>
      <c r="F32" s="320"/>
      <c r="G32" s="311"/>
      <c r="H32" s="274"/>
      <c r="I32" s="323"/>
      <c r="J32" s="327"/>
      <c r="K32" s="328"/>
      <c r="L32" s="328"/>
      <c r="M32" s="328"/>
      <c r="N32" s="328"/>
      <c r="O32" s="348"/>
      <c r="P32" s="309" t="s">
        <v>67</v>
      </c>
      <c r="Q32" s="310"/>
      <c r="R32" s="316"/>
      <c r="S32" s="316"/>
      <c r="T32" s="316"/>
      <c r="U32" s="316"/>
      <c r="V32" s="316"/>
      <c r="W32" s="316"/>
      <c r="X32" s="114" t="s">
        <v>16</v>
      </c>
    </row>
    <row r="33" spans="2:40" ht="12.95" customHeight="1">
      <c r="B33" s="347"/>
      <c r="C33" s="321"/>
      <c r="D33" s="317"/>
      <c r="E33" s="318"/>
      <c r="F33" s="321"/>
      <c r="G33" s="271"/>
      <c r="H33" s="272"/>
      <c r="I33" s="324"/>
      <c r="J33" s="329"/>
      <c r="K33" s="330"/>
      <c r="L33" s="330"/>
      <c r="M33" s="330"/>
      <c r="N33" s="330"/>
      <c r="O33" s="259"/>
      <c r="P33" s="332" t="s">
        <v>68</v>
      </c>
      <c r="Q33" s="333"/>
      <c r="R33" s="318"/>
      <c r="S33" s="318"/>
      <c r="T33" s="318"/>
      <c r="U33" s="318"/>
      <c r="V33" s="318"/>
      <c r="W33" s="318"/>
      <c r="X33" s="115" t="s">
        <v>16</v>
      </c>
    </row>
    <row r="34" spans="2:40" ht="12.95" customHeight="1">
      <c r="B34" s="345" t="str">
        <f>IF(B9=4,"9",IF(B9=10,"3",""))</f>
        <v/>
      </c>
      <c r="C34" s="319"/>
      <c r="D34" s="313"/>
      <c r="E34" s="314"/>
      <c r="F34" s="319" t="s">
        <v>4</v>
      </c>
      <c r="G34" s="268"/>
      <c r="H34" s="269"/>
      <c r="I34" s="322" t="s">
        <v>62</v>
      </c>
      <c r="J34" s="325">
        <f>+R34+(R35*V35)+(R36*V36)+R38</f>
        <v>0</v>
      </c>
      <c r="K34" s="326"/>
      <c r="L34" s="326"/>
      <c r="M34" s="326"/>
      <c r="N34" s="326"/>
      <c r="O34" s="258" t="s">
        <v>16</v>
      </c>
      <c r="P34" s="307" t="s">
        <v>64</v>
      </c>
      <c r="Q34" s="308"/>
      <c r="R34" s="314"/>
      <c r="S34" s="314"/>
      <c r="T34" s="314"/>
      <c r="U34" s="314"/>
      <c r="V34" s="314"/>
      <c r="W34" s="314"/>
      <c r="X34" s="113" t="s">
        <v>16</v>
      </c>
      <c r="AA34" s="63" t="str">
        <f>IF(ISNUMBER(D34),"OK","就労日数⑥未入力")</f>
        <v>就労日数⑥未入力</v>
      </c>
      <c r="AL34" s="63">
        <f>COUNTIF(D34,"&gt;=10")</f>
        <v>0</v>
      </c>
      <c r="AM34" s="63">
        <f>COUNTIF(J34,"&gt;=50000")</f>
        <v>0</v>
      </c>
      <c r="AN34" s="63">
        <f t="shared" si="0"/>
        <v>0</v>
      </c>
    </row>
    <row r="35" spans="2:40" ht="12.95" customHeight="1">
      <c r="B35" s="346"/>
      <c r="C35" s="320"/>
      <c r="D35" s="315"/>
      <c r="E35" s="316"/>
      <c r="F35" s="320"/>
      <c r="G35" s="311"/>
      <c r="H35" s="274"/>
      <c r="I35" s="323"/>
      <c r="J35" s="327"/>
      <c r="K35" s="328"/>
      <c r="L35" s="328"/>
      <c r="M35" s="328"/>
      <c r="N35" s="328"/>
      <c r="O35" s="348"/>
      <c r="P35" s="309" t="s">
        <v>65</v>
      </c>
      <c r="Q35" s="310"/>
      <c r="R35" s="316"/>
      <c r="S35" s="316"/>
      <c r="T35" s="316"/>
      <c r="U35" s="44" t="s">
        <v>69</v>
      </c>
      <c r="V35" s="316"/>
      <c r="W35" s="316"/>
      <c r="X35" s="114" t="s">
        <v>62</v>
      </c>
      <c r="AA35" s="63" t="str">
        <f>IF(ISNUMBER(G34),"OK","時間数⑥未入力")</f>
        <v>時間数⑥未入力</v>
      </c>
    </row>
    <row r="36" spans="2:40" ht="12.95" customHeight="1">
      <c r="B36" s="346"/>
      <c r="C36" s="320"/>
      <c r="D36" s="315"/>
      <c r="E36" s="316"/>
      <c r="F36" s="320"/>
      <c r="G36" s="311"/>
      <c r="H36" s="274"/>
      <c r="I36" s="323"/>
      <c r="J36" s="327"/>
      <c r="K36" s="328"/>
      <c r="L36" s="328"/>
      <c r="M36" s="328"/>
      <c r="N36" s="328"/>
      <c r="O36" s="348"/>
      <c r="P36" s="309" t="s">
        <v>66</v>
      </c>
      <c r="Q36" s="310"/>
      <c r="R36" s="316"/>
      <c r="S36" s="316"/>
      <c r="T36" s="316"/>
      <c r="U36" s="44" t="s">
        <v>69</v>
      </c>
      <c r="V36" s="316"/>
      <c r="W36" s="316"/>
      <c r="X36" s="114" t="s">
        <v>4</v>
      </c>
      <c r="AA36" s="63" t="str">
        <f>IF(ISNUMBER(R34),"OK",(IF(ISNUMBER(R35),"OK",IF(ISNUMBER(R36),"OK","給与額内訳⑥未入力"))))</f>
        <v>給与額内訳⑥未入力</v>
      </c>
    </row>
    <row r="37" spans="2:40" ht="12.95" customHeight="1">
      <c r="B37" s="346"/>
      <c r="C37" s="320"/>
      <c r="D37" s="315"/>
      <c r="E37" s="316"/>
      <c r="F37" s="320"/>
      <c r="G37" s="311"/>
      <c r="H37" s="274"/>
      <c r="I37" s="323"/>
      <c r="J37" s="327"/>
      <c r="K37" s="328"/>
      <c r="L37" s="328"/>
      <c r="M37" s="328"/>
      <c r="N37" s="328"/>
      <c r="O37" s="348"/>
      <c r="P37" s="309" t="s">
        <v>67</v>
      </c>
      <c r="Q37" s="310"/>
      <c r="R37" s="316"/>
      <c r="S37" s="316"/>
      <c r="T37" s="316"/>
      <c r="U37" s="316"/>
      <c r="V37" s="316"/>
      <c r="W37" s="316"/>
      <c r="X37" s="114" t="s">
        <v>16</v>
      </c>
    </row>
    <row r="38" spans="2:40" ht="12.95" customHeight="1">
      <c r="B38" s="347"/>
      <c r="C38" s="321"/>
      <c r="D38" s="317"/>
      <c r="E38" s="318"/>
      <c r="F38" s="321"/>
      <c r="G38" s="271"/>
      <c r="H38" s="272"/>
      <c r="I38" s="324"/>
      <c r="J38" s="329"/>
      <c r="K38" s="330"/>
      <c r="L38" s="330"/>
      <c r="M38" s="330"/>
      <c r="N38" s="330"/>
      <c r="O38" s="259"/>
      <c r="P38" s="332" t="s">
        <v>68</v>
      </c>
      <c r="Q38" s="333"/>
      <c r="R38" s="318"/>
      <c r="S38" s="318"/>
      <c r="T38" s="318"/>
      <c r="U38" s="318"/>
      <c r="V38" s="318"/>
      <c r="W38" s="318"/>
      <c r="X38" s="115" t="s">
        <v>16</v>
      </c>
    </row>
    <row r="39" spans="2:40" ht="18" customHeight="1">
      <c r="B39" s="349" t="s">
        <v>21</v>
      </c>
      <c r="C39" s="350"/>
      <c r="D39" s="351" t="s">
        <v>70</v>
      </c>
      <c r="E39" s="352"/>
      <c r="F39" s="352"/>
      <c r="G39" s="356"/>
      <c r="H39" s="356"/>
      <c r="I39" s="356"/>
      <c r="J39" s="356"/>
      <c r="K39" s="356"/>
      <c r="L39" s="356"/>
      <c r="M39" s="47" t="s">
        <v>16</v>
      </c>
      <c r="N39" s="116" t="s">
        <v>88</v>
      </c>
      <c r="O39" s="357"/>
      <c r="P39" s="357"/>
      <c r="Q39" s="117" t="s">
        <v>78</v>
      </c>
      <c r="R39" s="117" t="s">
        <v>79</v>
      </c>
      <c r="S39" s="357"/>
      <c r="T39" s="357"/>
      <c r="U39" s="117" t="s">
        <v>78</v>
      </c>
      <c r="V39" s="93"/>
      <c r="W39" s="93"/>
      <c r="X39" s="118" t="s">
        <v>89</v>
      </c>
      <c r="Y39" s="34"/>
    </row>
    <row r="40" spans="2:40" ht="18" customHeight="1">
      <c r="B40" s="350"/>
      <c r="C40" s="350"/>
      <c r="D40" s="353" t="s">
        <v>71</v>
      </c>
      <c r="E40" s="354"/>
      <c r="F40" s="354"/>
      <c r="G40" s="358"/>
      <c r="H40" s="358"/>
      <c r="I40" s="358"/>
      <c r="J40" s="358"/>
      <c r="K40" s="358"/>
      <c r="L40" s="358"/>
      <c r="M40" s="358"/>
      <c r="N40" s="355" t="s">
        <v>72</v>
      </c>
      <c r="O40" s="355"/>
      <c r="P40" s="355"/>
      <c r="Q40" s="358"/>
      <c r="R40" s="358"/>
      <c r="S40" s="358"/>
      <c r="T40" s="358"/>
      <c r="U40" s="358"/>
      <c r="V40" s="358"/>
      <c r="W40" s="358"/>
      <c r="X40" s="94"/>
      <c r="Y40" s="34"/>
    </row>
    <row r="41" spans="2:40" ht="18" customHeight="1">
      <c r="B41" s="350"/>
      <c r="C41" s="350"/>
      <c r="D41" s="188" t="s">
        <v>73</v>
      </c>
      <c r="E41" s="189"/>
      <c r="F41" s="189"/>
      <c r="G41" s="358"/>
      <c r="H41" s="358"/>
      <c r="I41" s="358"/>
      <c r="J41" s="358"/>
      <c r="K41" s="358"/>
      <c r="L41" s="358"/>
      <c r="M41" s="358"/>
      <c r="N41" s="355" t="s">
        <v>77</v>
      </c>
      <c r="O41" s="355"/>
      <c r="P41" s="355"/>
      <c r="Q41" s="358"/>
      <c r="R41" s="358"/>
      <c r="S41" s="358"/>
      <c r="T41" s="358"/>
      <c r="U41" s="358"/>
      <c r="V41" s="358"/>
      <c r="W41" s="358"/>
      <c r="X41" s="31"/>
    </row>
    <row r="42" spans="2:40" ht="18" customHeight="1">
      <c r="B42" s="350"/>
      <c r="C42" s="350"/>
      <c r="D42" s="188" t="s">
        <v>74</v>
      </c>
      <c r="E42" s="189"/>
      <c r="F42" s="189"/>
      <c r="G42" s="359"/>
      <c r="H42" s="359"/>
      <c r="I42" s="100" t="s">
        <v>80</v>
      </c>
      <c r="J42" s="364"/>
      <c r="K42" s="364"/>
      <c r="L42" s="100" t="s">
        <v>81</v>
      </c>
      <c r="M42" s="100" t="s">
        <v>43</v>
      </c>
      <c r="N42" s="359"/>
      <c r="O42" s="359"/>
      <c r="P42" s="100" t="s">
        <v>82</v>
      </c>
      <c r="Q42" s="364"/>
      <c r="R42" s="364"/>
      <c r="S42" s="100" t="s">
        <v>81</v>
      </c>
      <c r="T42" s="30"/>
      <c r="U42" s="30"/>
      <c r="V42" s="30"/>
      <c r="W42" s="30"/>
      <c r="X42" s="31"/>
      <c r="AA42" s="63" t="str">
        <f>IF(ISNUMBER(G42),"OK","勤務開始時間未入力")</f>
        <v>勤務開始時間未入力</v>
      </c>
    </row>
    <row r="43" spans="2:40" ht="18" customHeight="1">
      <c r="B43" s="350"/>
      <c r="C43" s="350"/>
      <c r="D43" s="188" t="s">
        <v>75</v>
      </c>
      <c r="E43" s="189"/>
      <c r="F43" s="189"/>
      <c r="G43" s="30"/>
      <c r="H43" s="30"/>
      <c r="I43" s="30"/>
      <c r="J43" s="30"/>
      <c r="K43" s="30"/>
      <c r="L43" s="30"/>
      <c r="M43" s="30"/>
      <c r="N43" s="30"/>
      <c r="O43" s="30"/>
      <c r="P43" s="30"/>
      <c r="Q43" s="30"/>
      <c r="R43" s="119" t="s">
        <v>83</v>
      </c>
      <c r="S43" s="359"/>
      <c r="T43" s="359"/>
      <c r="U43" s="359"/>
      <c r="V43" s="365" t="s">
        <v>93</v>
      </c>
      <c r="W43" s="365"/>
      <c r="X43" s="120" t="s">
        <v>84</v>
      </c>
      <c r="AA43" s="63" t="str">
        <f>IF(ISNUMBER(J42),"OK","勤務開始分未入力")</f>
        <v>勤務開始分未入力</v>
      </c>
    </row>
    <row r="44" spans="2:40" ht="18" customHeight="1">
      <c r="B44" s="350"/>
      <c r="C44" s="350"/>
      <c r="D44" s="188" t="s">
        <v>76</v>
      </c>
      <c r="E44" s="189"/>
      <c r="F44" s="189"/>
      <c r="G44" s="359"/>
      <c r="H44" s="359"/>
      <c r="I44" s="359"/>
      <c r="J44" s="359"/>
      <c r="K44" s="359"/>
      <c r="L44" s="359"/>
      <c r="M44" s="359"/>
      <c r="N44" s="359"/>
      <c r="O44" s="359"/>
      <c r="P44" s="359"/>
      <c r="Q44" s="30"/>
      <c r="R44" s="30"/>
      <c r="S44" s="30"/>
      <c r="T44" s="30"/>
      <c r="U44" s="30"/>
      <c r="V44" s="30"/>
      <c r="W44" s="30"/>
      <c r="X44" s="31"/>
      <c r="AA44" s="63" t="str">
        <f>IF(ISNUMBER(N42),"OK","勤務終了時間未入力")</f>
        <v>勤務終了時間未入力</v>
      </c>
    </row>
    <row r="45" spans="2:40" ht="18" customHeight="1">
      <c r="B45" s="350"/>
      <c r="C45" s="350"/>
      <c r="D45" s="188" t="s">
        <v>90</v>
      </c>
      <c r="E45" s="189"/>
      <c r="F45" s="189"/>
      <c r="G45" s="359" t="s">
        <v>85</v>
      </c>
      <c r="H45" s="359"/>
      <c r="I45" s="359"/>
      <c r="J45" s="359"/>
      <c r="K45" s="359"/>
      <c r="L45" s="70" t="s">
        <v>4</v>
      </c>
      <c r="M45" s="30"/>
      <c r="N45" s="30"/>
      <c r="O45" s="30"/>
      <c r="P45" s="30"/>
      <c r="Q45" s="30"/>
      <c r="R45" s="30"/>
      <c r="S45" s="30"/>
      <c r="T45" s="30"/>
      <c r="U45" s="30"/>
      <c r="V45" s="30"/>
      <c r="W45" s="30"/>
      <c r="X45" s="31"/>
      <c r="AA45" s="63" t="str">
        <f>IF(ISNUMBER(Q42),"OK","勤務終了分未入力")</f>
        <v>勤務終了分未入力</v>
      </c>
    </row>
    <row r="46" spans="2:40" ht="18" customHeight="1">
      <c r="B46" s="350"/>
      <c r="C46" s="350"/>
      <c r="D46" s="360" t="s">
        <v>44</v>
      </c>
      <c r="E46" s="361"/>
      <c r="F46" s="361"/>
      <c r="G46" s="361"/>
      <c r="H46" s="361"/>
      <c r="I46" s="361"/>
      <c r="J46" s="361"/>
      <c r="K46" s="361"/>
      <c r="L46" s="272"/>
      <c r="M46" s="272"/>
      <c r="N46" s="272"/>
      <c r="O46" s="362" t="s">
        <v>91</v>
      </c>
      <c r="P46" s="362"/>
      <c r="Q46" s="362"/>
      <c r="R46" s="362"/>
      <c r="S46" s="362"/>
      <c r="T46" s="362"/>
      <c r="U46" s="362"/>
      <c r="V46" s="362"/>
      <c r="W46" s="362"/>
      <c r="X46" s="363"/>
    </row>
    <row r="47" spans="2:40" ht="9.75" customHeight="1">
      <c r="B47" s="95"/>
      <c r="C47" s="95"/>
      <c r="D47" s="96"/>
      <c r="E47" s="96"/>
      <c r="F47" s="96"/>
      <c r="G47" s="96"/>
      <c r="H47" s="96"/>
      <c r="I47" s="96"/>
      <c r="J47" s="96"/>
      <c r="K47" s="96"/>
      <c r="L47" s="32"/>
      <c r="M47" s="97"/>
      <c r="N47" s="97"/>
      <c r="O47" s="97"/>
      <c r="P47" s="97"/>
      <c r="Q47" s="97"/>
      <c r="R47" s="97"/>
      <c r="S47" s="97"/>
      <c r="T47" s="97"/>
      <c r="U47" s="97"/>
      <c r="V47" s="97"/>
      <c r="W47" s="97"/>
      <c r="X47" s="97"/>
    </row>
    <row r="48" spans="2:40" ht="18" customHeight="1">
      <c r="B48" s="121" t="s">
        <v>35</v>
      </c>
      <c r="C48" s="63"/>
      <c r="D48" s="63"/>
      <c r="E48" s="63"/>
      <c r="F48" s="63"/>
      <c r="G48" s="63"/>
      <c r="H48" s="63"/>
      <c r="I48" s="63"/>
      <c r="J48" s="63"/>
      <c r="K48" s="63"/>
      <c r="L48" s="63"/>
      <c r="M48" s="63"/>
      <c r="N48" s="63"/>
      <c r="O48" s="63"/>
      <c r="P48" s="63"/>
      <c r="Q48" s="63"/>
      <c r="R48" s="63"/>
      <c r="S48" s="63"/>
      <c r="T48" s="63"/>
      <c r="U48" s="63"/>
      <c r="V48" s="63"/>
      <c r="W48" s="63"/>
      <c r="X48" s="64"/>
    </row>
    <row r="49" spans="2:27" ht="24.75" customHeight="1" thickBot="1">
      <c r="C49" s="334" t="s">
        <v>36</v>
      </c>
      <c r="D49" s="334"/>
      <c r="E49" s="334"/>
      <c r="F49" s="334"/>
      <c r="G49" s="334"/>
      <c r="H49" s="336"/>
      <c r="I49" s="336"/>
      <c r="J49" s="336"/>
      <c r="K49" s="336"/>
      <c r="L49" s="336"/>
      <c r="M49" s="336"/>
      <c r="N49" s="336"/>
      <c r="O49" s="336"/>
      <c r="P49" s="336"/>
      <c r="Q49" s="336"/>
      <c r="R49" s="336"/>
      <c r="S49" s="336"/>
      <c r="T49" s="336"/>
      <c r="U49" s="336"/>
      <c r="V49" s="336"/>
      <c r="W49" s="336"/>
      <c r="X49" s="336"/>
      <c r="AA49" s="63" t="str">
        <f>IF(ISTEXT(H49),"OK","担当者未入力")</f>
        <v>担当者未入力</v>
      </c>
    </row>
    <row r="50" spans="2:27" ht="12" customHeight="1" thickTop="1">
      <c r="C50" s="98"/>
      <c r="D50" s="98"/>
      <c r="E50" s="98"/>
      <c r="F50" s="98"/>
      <c r="G50" s="98"/>
      <c r="H50" s="99"/>
      <c r="I50" s="99"/>
      <c r="J50" s="99"/>
      <c r="K50" s="99"/>
      <c r="L50" s="99"/>
      <c r="M50" s="99"/>
      <c r="N50" s="99"/>
      <c r="O50" s="99"/>
      <c r="P50" s="99"/>
      <c r="Q50" s="99"/>
      <c r="R50" s="99"/>
      <c r="S50" s="99"/>
      <c r="T50" s="99"/>
      <c r="U50" s="99"/>
      <c r="V50" s="99"/>
      <c r="W50" s="99"/>
      <c r="X50" s="99"/>
    </row>
    <row r="51" spans="2:27" ht="18" customHeight="1">
      <c r="B51" s="121" t="s">
        <v>37</v>
      </c>
      <c r="C51" s="64"/>
      <c r="D51" s="64"/>
      <c r="E51" s="64"/>
      <c r="F51" s="64"/>
      <c r="G51" s="64"/>
      <c r="H51" s="64"/>
      <c r="I51" s="64"/>
      <c r="J51" s="64"/>
      <c r="K51" s="64"/>
      <c r="L51" s="64"/>
      <c r="M51" s="64"/>
      <c r="N51" s="64"/>
      <c r="O51" s="64"/>
      <c r="P51" s="64"/>
      <c r="Q51" s="64"/>
      <c r="R51" s="64"/>
      <c r="S51" s="64"/>
      <c r="T51" s="64"/>
      <c r="U51" s="64"/>
      <c r="V51" s="64"/>
      <c r="W51" s="64"/>
      <c r="X51" s="64"/>
    </row>
    <row r="52" spans="2:27" ht="36.75" customHeight="1" thickBot="1">
      <c r="C52" s="335" t="s">
        <v>42</v>
      </c>
      <c r="D52" s="335"/>
      <c r="E52" s="335"/>
      <c r="F52" s="335"/>
      <c r="G52" s="335"/>
      <c r="H52" s="336"/>
      <c r="I52" s="336"/>
      <c r="J52" s="336"/>
      <c r="K52" s="336"/>
      <c r="L52" s="336"/>
      <c r="M52" s="336"/>
      <c r="N52" s="336"/>
      <c r="O52" s="336"/>
      <c r="P52" s="336"/>
      <c r="Q52" s="336"/>
      <c r="R52" s="336"/>
      <c r="S52" s="336"/>
      <c r="T52" s="336"/>
      <c r="U52" s="336"/>
      <c r="V52" s="336"/>
      <c r="W52" s="336"/>
      <c r="X52" s="336"/>
      <c r="AA52" s="63" t="str">
        <f>IF(ISTEXT(H52),"OK","事業主未入力")</f>
        <v>事業主未入力</v>
      </c>
    </row>
    <row r="53" spans="2:27" ht="19.5" thickTop="1">
      <c r="B53" s="63" t="s">
        <v>38</v>
      </c>
      <c r="C53" s="63"/>
      <c r="D53" s="63"/>
      <c r="E53" s="63"/>
      <c r="F53" s="63"/>
      <c r="G53" s="63"/>
      <c r="H53" s="63"/>
      <c r="I53" s="63"/>
      <c r="J53" s="63"/>
      <c r="K53" s="63"/>
      <c r="L53" s="63"/>
      <c r="M53" s="63"/>
      <c r="N53" s="63"/>
      <c r="O53" s="63"/>
      <c r="P53" s="63"/>
      <c r="Q53" s="63"/>
      <c r="R53" s="63"/>
      <c r="S53" s="63"/>
      <c r="T53" s="63"/>
      <c r="U53" s="63"/>
      <c r="V53" s="63"/>
      <c r="W53" s="63"/>
      <c r="X53" s="63"/>
    </row>
  </sheetData>
  <sheetProtection algorithmName="SHA-512" hashValue="F+pkWprcq9/iT5+tGFmyxcAbM9rzdgfEHzk6IYoTfrd5YEQIL1C5PS2iRnFL0ioRkSK/sprZhEVtX2zZsZP15Q==" saltValue="9AsQeVY/hDcXc65OBU6pNg==" spinCount="100000" sheet="1" selectLockedCells="1"/>
  <dataConsolidate/>
  <mergeCells count="161">
    <mergeCell ref="S39:T39"/>
    <mergeCell ref="G40:M40"/>
    <mergeCell ref="G41:M41"/>
    <mergeCell ref="Q40:W40"/>
    <mergeCell ref="Q41:W41"/>
    <mergeCell ref="J45:K45"/>
    <mergeCell ref="G45:I45"/>
    <mergeCell ref="D46:K46"/>
    <mergeCell ref="G44:P44"/>
    <mergeCell ref="O46:X46"/>
    <mergeCell ref="L46:N46"/>
    <mergeCell ref="G42:H42"/>
    <mergeCell ref="J42:K42"/>
    <mergeCell ref="N42:O42"/>
    <mergeCell ref="Q42:R42"/>
    <mergeCell ref="V43:W43"/>
    <mergeCell ref="S43:U43"/>
    <mergeCell ref="B39:C46"/>
    <mergeCell ref="D39:F39"/>
    <mergeCell ref="D40:F40"/>
    <mergeCell ref="D41:F41"/>
    <mergeCell ref="D42:F42"/>
    <mergeCell ref="D43:F43"/>
    <mergeCell ref="D44:F44"/>
    <mergeCell ref="D45:F45"/>
    <mergeCell ref="P38:Q38"/>
    <mergeCell ref="F34:F38"/>
    <mergeCell ref="G34:H38"/>
    <mergeCell ref="I34:I38"/>
    <mergeCell ref="J34:N38"/>
    <mergeCell ref="O34:O38"/>
    <mergeCell ref="N40:P40"/>
    <mergeCell ref="N41:P41"/>
    <mergeCell ref="G39:L39"/>
    <mergeCell ref="O39:P39"/>
    <mergeCell ref="R27:W27"/>
    <mergeCell ref="P28:Q28"/>
    <mergeCell ref="R28:W28"/>
    <mergeCell ref="R38:W38"/>
    <mergeCell ref="P36:Q36"/>
    <mergeCell ref="R36:T36"/>
    <mergeCell ref="V36:W36"/>
    <mergeCell ref="P37:Q37"/>
    <mergeCell ref="R37:W37"/>
    <mergeCell ref="P34:Q34"/>
    <mergeCell ref="R34:W34"/>
    <mergeCell ref="P35:Q35"/>
    <mergeCell ref="R35:T35"/>
    <mergeCell ref="V35:W35"/>
    <mergeCell ref="P29:Q29"/>
    <mergeCell ref="R29:W29"/>
    <mergeCell ref="P30:Q30"/>
    <mergeCell ref="R30:T30"/>
    <mergeCell ref="V30:W30"/>
    <mergeCell ref="P31:Q31"/>
    <mergeCell ref="R31:T31"/>
    <mergeCell ref="V31:W31"/>
    <mergeCell ref="P32:Q32"/>
    <mergeCell ref="R32:W32"/>
    <mergeCell ref="G19:H23"/>
    <mergeCell ref="I19:I23"/>
    <mergeCell ref="J19:N23"/>
    <mergeCell ref="O19:O23"/>
    <mergeCell ref="D29:E33"/>
    <mergeCell ref="F29:F33"/>
    <mergeCell ref="G29:H33"/>
    <mergeCell ref="I29:I33"/>
    <mergeCell ref="J29:N33"/>
    <mergeCell ref="O29:O33"/>
    <mergeCell ref="V21:W21"/>
    <mergeCell ref="P22:Q22"/>
    <mergeCell ref="R22:W22"/>
    <mergeCell ref="P19:Q19"/>
    <mergeCell ref="R19:W19"/>
    <mergeCell ref="P20:Q20"/>
    <mergeCell ref="R20:T20"/>
    <mergeCell ref="V20:W20"/>
    <mergeCell ref="P23:Q23"/>
    <mergeCell ref="R23:W23"/>
    <mergeCell ref="P33:Q33"/>
    <mergeCell ref="R33:W33"/>
    <mergeCell ref="P27:Q27"/>
    <mergeCell ref="B19:C23"/>
    <mergeCell ref="B24:C28"/>
    <mergeCell ref="B29:C33"/>
    <mergeCell ref="B34:C38"/>
    <mergeCell ref="D14:E18"/>
    <mergeCell ref="D19:E23"/>
    <mergeCell ref="D34:E38"/>
    <mergeCell ref="P21:Q21"/>
    <mergeCell ref="R21:T21"/>
    <mergeCell ref="D24:E28"/>
    <mergeCell ref="F24:F28"/>
    <mergeCell ref="G24:H28"/>
    <mergeCell ref="I24:I28"/>
    <mergeCell ref="J24:N28"/>
    <mergeCell ref="O24:O28"/>
    <mergeCell ref="P24:Q24"/>
    <mergeCell ref="R24:W24"/>
    <mergeCell ref="P25:Q25"/>
    <mergeCell ref="R25:T25"/>
    <mergeCell ref="V25:W25"/>
    <mergeCell ref="P26:Q26"/>
    <mergeCell ref="R26:T26"/>
    <mergeCell ref="V26:W26"/>
    <mergeCell ref="F19:F23"/>
    <mergeCell ref="O14:O18"/>
    <mergeCell ref="P14:Q14"/>
    <mergeCell ref="R14:W14"/>
    <mergeCell ref="P15:Q15"/>
    <mergeCell ref="R15:T15"/>
    <mergeCell ref="V15:W15"/>
    <mergeCell ref="P16:Q16"/>
    <mergeCell ref="R16:T16"/>
    <mergeCell ref="O9:O13"/>
    <mergeCell ref="V16:W16"/>
    <mergeCell ref="P17:Q17"/>
    <mergeCell ref="R17:W17"/>
    <mergeCell ref="P18:Q18"/>
    <mergeCell ref="R18:W18"/>
    <mergeCell ref="C49:G49"/>
    <mergeCell ref="C52:G52"/>
    <mergeCell ref="H49:X49"/>
    <mergeCell ref="H52:X52"/>
    <mergeCell ref="B3:E3"/>
    <mergeCell ref="B4:E4"/>
    <mergeCell ref="B5:E5"/>
    <mergeCell ref="B6:E6"/>
    <mergeCell ref="F3:X3"/>
    <mergeCell ref="F4:X4"/>
    <mergeCell ref="F5:X5"/>
    <mergeCell ref="F6:X6"/>
    <mergeCell ref="R9:W9"/>
    <mergeCell ref="V10:W10"/>
    <mergeCell ref="R10:T10"/>
    <mergeCell ref="P12:Q12"/>
    <mergeCell ref="V11:W11"/>
    <mergeCell ref="R12:W12"/>
    <mergeCell ref="R13:W13"/>
    <mergeCell ref="B14:C18"/>
    <mergeCell ref="F14:F18"/>
    <mergeCell ref="G14:H18"/>
    <mergeCell ref="I14:I18"/>
    <mergeCell ref="J14:N18"/>
    <mergeCell ref="B1:L2"/>
    <mergeCell ref="P8:X8"/>
    <mergeCell ref="D8:F8"/>
    <mergeCell ref="B8:C8"/>
    <mergeCell ref="P9:Q9"/>
    <mergeCell ref="P10:Q10"/>
    <mergeCell ref="P11:Q11"/>
    <mergeCell ref="B9:C13"/>
    <mergeCell ref="D9:E13"/>
    <mergeCell ref="G9:H13"/>
    <mergeCell ref="F9:F13"/>
    <mergeCell ref="I9:I13"/>
    <mergeCell ref="J9:N13"/>
    <mergeCell ref="J8:O8"/>
    <mergeCell ref="G8:I8"/>
    <mergeCell ref="P13:Q13"/>
    <mergeCell ref="R11:T11"/>
  </mergeCells>
  <phoneticPr fontId="2"/>
  <dataValidations count="1">
    <dataValidation type="list" allowBlank="1" showInputMessage="1" showErrorMessage="1" sqref="B9:C13" xr:uid="{DC2360A3-6BB9-4020-91F5-12233E1DFE97}">
      <formula1>$AH$9:$AH$10</formula1>
    </dataValidation>
  </dataValidations>
  <pageMargins left="0.25" right="0.25"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2" r:id="rId4" name="Check Box 28">
              <controlPr defaultSize="0" autoFill="0" autoLine="0" autoPict="0">
                <anchor moveWithCells="1">
                  <from>
                    <xdr:col>6</xdr:col>
                    <xdr:colOff>76200</xdr:colOff>
                    <xdr:row>42</xdr:row>
                    <xdr:rowOff>0</xdr:rowOff>
                  </from>
                  <to>
                    <xdr:col>8</xdr:col>
                    <xdr:colOff>171450</xdr:colOff>
                    <xdr:row>43</xdr:row>
                    <xdr:rowOff>9525</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9</xdr:col>
                    <xdr:colOff>66675</xdr:colOff>
                    <xdr:row>42</xdr:row>
                    <xdr:rowOff>0</xdr:rowOff>
                  </from>
                  <to>
                    <xdr:col>11</xdr:col>
                    <xdr:colOff>161925</xdr:colOff>
                    <xdr:row>43</xdr:row>
                    <xdr:rowOff>9525</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12</xdr:col>
                    <xdr:colOff>38100</xdr:colOff>
                    <xdr:row>42</xdr:row>
                    <xdr:rowOff>0</xdr:rowOff>
                  </from>
                  <to>
                    <xdr:col>14</xdr:col>
                    <xdr:colOff>133350</xdr:colOff>
                    <xdr:row>43</xdr:row>
                    <xdr:rowOff>9525</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15</xdr:col>
                    <xdr:colOff>9525</xdr:colOff>
                    <xdr:row>42</xdr:row>
                    <xdr:rowOff>0</xdr:rowOff>
                  </from>
                  <to>
                    <xdr:col>17</xdr:col>
                    <xdr:colOff>104775</xdr:colOff>
                    <xdr:row>43</xdr:row>
                    <xdr:rowOff>9525</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142875</xdr:colOff>
                    <xdr:row>39</xdr:row>
                    <xdr:rowOff>9525</xdr:rowOff>
                  </from>
                  <to>
                    <xdr:col>8</xdr:col>
                    <xdr:colOff>238125</xdr:colOff>
                    <xdr:row>40</xdr:row>
                    <xdr:rowOff>19050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9</xdr:col>
                    <xdr:colOff>152400</xdr:colOff>
                    <xdr:row>39</xdr:row>
                    <xdr:rowOff>9525</xdr:rowOff>
                  </from>
                  <to>
                    <xdr:col>11</xdr:col>
                    <xdr:colOff>247650</xdr:colOff>
                    <xdr:row>40</xdr:row>
                    <xdr:rowOff>19050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20</xdr:col>
                    <xdr:colOff>9525</xdr:colOff>
                    <xdr:row>39</xdr:row>
                    <xdr:rowOff>9525</xdr:rowOff>
                  </from>
                  <to>
                    <xdr:col>22</xdr:col>
                    <xdr:colOff>104775</xdr:colOff>
                    <xdr:row>40</xdr:row>
                    <xdr:rowOff>19050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6</xdr:col>
                    <xdr:colOff>142875</xdr:colOff>
                    <xdr:row>40</xdr:row>
                    <xdr:rowOff>0</xdr:rowOff>
                  </from>
                  <to>
                    <xdr:col>8</xdr:col>
                    <xdr:colOff>238125</xdr:colOff>
                    <xdr:row>41</xdr:row>
                    <xdr:rowOff>9525</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17</xdr:col>
                    <xdr:colOff>9525</xdr:colOff>
                    <xdr:row>40</xdr:row>
                    <xdr:rowOff>0</xdr:rowOff>
                  </from>
                  <to>
                    <xdr:col>19</xdr:col>
                    <xdr:colOff>104775</xdr:colOff>
                    <xdr:row>41</xdr:row>
                    <xdr:rowOff>9525</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17</xdr:col>
                    <xdr:colOff>9525</xdr:colOff>
                    <xdr:row>39</xdr:row>
                    <xdr:rowOff>9525</xdr:rowOff>
                  </from>
                  <to>
                    <xdr:col>19</xdr:col>
                    <xdr:colOff>104775</xdr:colOff>
                    <xdr:row>40</xdr:row>
                    <xdr:rowOff>19050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20</xdr:col>
                    <xdr:colOff>9525</xdr:colOff>
                    <xdr:row>39</xdr:row>
                    <xdr:rowOff>219075</xdr:rowOff>
                  </from>
                  <to>
                    <xdr:col>22</xdr:col>
                    <xdr:colOff>104775</xdr:colOff>
                    <xdr:row>41</xdr:row>
                    <xdr:rowOff>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9</xdr:col>
                    <xdr:colOff>152400</xdr:colOff>
                    <xdr:row>39</xdr:row>
                    <xdr:rowOff>219075</xdr:rowOff>
                  </from>
                  <to>
                    <xdr:col>11</xdr:col>
                    <xdr:colOff>247650</xdr:colOff>
                    <xdr:row>41</xdr:row>
                    <xdr:rowOff>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7</xdr:col>
                    <xdr:colOff>38100</xdr:colOff>
                    <xdr:row>42</xdr:row>
                    <xdr:rowOff>219075</xdr:rowOff>
                  </from>
                  <to>
                    <xdr:col>9</xdr:col>
                    <xdr:colOff>133350</xdr:colOff>
                    <xdr:row>44</xdr:row>
                    <xdr:rowOff>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11</xdr:col>
                    <xdr:colOff>38100</xdr:colOff>
                    <xdr:row>42</xdr:row>
                    <xdr:rowOff>219075</xdr:rowOff>
                  </from>
                  <to>
                    <xdr:col>15</xdr:col>
                    <xdr:colOff>228600</xdr:colOff>
                    <xdr:row>44</xdr:row>
                    <xdr:rowOff>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10</xdr:col>
                    <xdr:colOff>285750</xdr:colOff>
                    <xdr:row>44</xdr:row>
                    <xdr:rowOff>219075</xdr:rowOff>
                  </from>
                  <to>
                    <xdr:col>12</xdr:col>
                    <xdr:colOff>114300</xdr:colOff>
                    <xdr:row>46</xdr:row>
                    <xdr:rowOff>9525</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12</xdr:col>
                    <xdr:colOff>161925</xdr:colOff>
                    <xdr:row>44</xdr:row>
                    <xdr:rowOff>219075</xdr:rowOff>
                  </from>
                  <to>
                    <xdr:col>13</xdr:col>
                    <xdr:colOff>285750</xdr:colOff>
                    <xdr:row>46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A10E7-5FB1-4D86-A37C-B2A6624B9E53}">
  <sheetPr>
    <tabColor rgb="FFFFFF00"/>
  </sheetPr>
  <dimension ref="B1:AO53"/>
  <sheetViews>
    <sheetView view="pageBreakPreview" zoomScaleNormal="100" zoomScaleSheetLayoutView="100" workbookViewId="0"/>
  </sheetViews>
  <sheetFormatPr defaultColWidth="3.625" defaultRowHeight="18.75"/>
  <cols>
    <col min="1" max="1" width="6.375" style="33" customWidth="1"/>
    <col min="2" max="24" width="3.875" style="33" customWidth="1"/>
    <col min="25" max="25" width="6.125" style="33" customWidth="1"/>
    <col min="26" max="30" width="3.625" style="33"/>
    <col min="31" max="31" width="3.625" style="33" customWidth="1"/>
    <col min="32" max="16384" width="3.625" style="33"/>
  </cols>
  <sheetData>
    <row r="1" spans="2:41" ht="12.75" customHeight="1">
      <c r="B1" s="297" t="s">
        <v>29</v>
      </c>
      <c r="C1" s="297"/>
      <c r="D1" s="297"/>
      <c r="E1" s="297"/>
      <c r="F1" s="297"/>
      <c r="G1" s="297"/>
      <c r="H1" s="297"/>
      <c r="I1" s="297"/>
      <c r="J1" s="297"/>
      <c r="K1" s="297"/>
      <c r="L1" s="297"/>
      <c r="M1" s="72"/>
      <c r="N1" s="72"/>
      <c r="O1" s="72"/>
      <c r="P1" s="72"/>
      <c r="Q1" s="72"/>
      <c r="R1" s="72"/>
      <c r="S1" s="72"/>
      <c r="T1" s="72"/>
      <c r="U1" s="72"/>
      <c r="V1" s="72"/>
      <c r="W1" s="72"/>
      <c r="X1" s="72"/>
      <c r="Z1" s="71" t="s">
        <v>46</v>
      </c>
    </row>
    <row r="2" spans="2:41" ht="18.75" customHeight="1">
      <c r="B2" s="298"/>
      <c r="C2" s="298"/>
      <c r="D2" s="298"/>
      <c r="E2" s="298"/>
      <c r="F2" s="298"/>
      <c r="G2" s="298"/>
      <c r="H2" s="298"/>
      <c r="I2" s="298"/>
      <c r="J2" s="298"/>
      <c r="K2" s="298"/>
      <c r="L2" s="298"/>
      <c r="M2" s="88"/>
      <c r="N2" s="110">
        <v>20</v>
      </c>
      <c r="O2" s="89"/>
      <c r="P2" s="111" t="s">
        <v>2</v>
      </c>
      <c r="Q2" s="90">
        <f>B9</f>
        <v>0</v>
      </c>
      <c r="R2" s="111" t="s">
        <v>3</v>
      </c>
      <c r="S2" s="111" t="s">
        <v>43</v>
      </c>
      <c r="T2" s="110">
        <v>20</v>
      </c>
      <c r="U2" s="87"/>
      <c r="V2" s="111" t="s">
        <v>2</v>
      </c>
      <c r="W2" s="90" t="str">
        <f>B34</f>
        <v/>
      </c>
      <c r="X2" s="112" t="s">
        <v>3</v>
      </c>
      <c r="AA2" s="72" t="s">
        <v>95</v>
      </c>
    </row>
    <row r="3" spans="2:41" ht="24.95" customHeight="1">
      <c r="B3" s="337" t="s">
        <v>7</v>
      </c>
      <c r="C3" s="337"/>
      <c r="D3" s="337"/>
      <c r="E3" s="337"/>
      <c r="F3" s="341"/>
      <c r="G3" s="341"/>
      <c r="H3" s="341"/>
      <c r="I3" s="341"/>
      <c r="J3" s="341"/>
      <c r="K3" s="341"/>
      <c r="L3" s="341"/>
      <c r="M3" s="341"/>
      <c r="N3" s="341"/>
      <c r="O3" s="341"/>
      <c r="P3" s="341"/>
      <c r="Q3" s="341"/>
      <c r="R3" s="341"/>
      <c r="S3" s="341"/>
      <c r="T3" s="341"/>
      <c r="U3" s="341"/>
      <c r="V3" s="341"/>
      <c r="W3" s="341"/>
      <c r="X3" s="341"/>
      <c r="AA3" s="63" t="str">
        <f>IF(ISNUMBER(O2),"OK","申請始期未入力")</f>
        <v>申請始期未入力</v>
      </c>
    </row>
    <row r="4" spans="2:41" ht="24.95" customHeight="1">
      <c r="B4" s="337" t="s">
        <v>30</v>
      </c>
      <c r="C4" s="337"/>
      <c r="D4" s="337"/>
      <c r="E4" s="337"/>
      <c r="F4" s="341"/>
      <c r="G4" s="341"/>
      <c r="H4" s="341"/>
      <c r="I4" s="341"/>
      <c r="J4" s="341"/>
      <c r="K4" s="341"/>
      <c r="L4" s="341"/>
      <c r="M4" s="341"/>
      <c r="N4" s="341"/>
      <c r="O4" s="341"/>
      <c r="P4" s="341"/>
      <c r="Q4" s="341"/>
      <c r="R4" s="341"/>
      <c r="S4" s="341"/>
      <c r="T4" s="341"/>
      <c r="U4" s="341"/>
      <c r="V4" s="341"/>
      <c r="W4" s="341"/>
      <c r="X4" s="341"/>
      <c r="AA4" s="63" t="str">
        <f>IF(ISNUMBER(U2),"OK","申請終期未入力")</f>
        <v>申請終期未入力</v>
      </c>
    </row>
    <row r="5" spans="2:41" ht="24.95" customHeight="1">
      <c r="B5" s="337" t="s">
        <v>32</v>
      </c>
      <c r="C5" s="337"/>
      <c r="D5" s="337"/>
      <c r="E5" s="337"/>
      <c r="F5" s="341"/>
      <c r="G5" s="341"/>
      <c r="H5" s="341"/>
      <c r="I5" s="341"/>
      <c r="J5" s="341"/>
      <c r="K5" s="341"/>
      <c r="L5" s="341"/>
      <c r="M5" s="341"/>
      <c r="N5" s="341"/>
      <c r="O5" s="341"/>
      <c r="P5" s="341"/>
      <c r="Q5" s="341"/>
      <c r="R5" s="341"/>
      <c r="S5" s="341"/>
      <c r="T5" s="341"/>
      <c r="U5" s="341"/>
      <c r="V5" s="341"/>
      <c r="W5" s="341"/>
      <c r="X5" s="341"/>
      <c r="AA5" s="63" t="str">
        <f>IF(ISTEXT(F3),"OK","事業所未入力")</f>
        <v>事業所未入力</v>
      </c>
    </row>
    <row r="6" spans="2:41" ht="24.95" customHeight="1">
      <c r="B6" s="338" t="s">
        <v>31</v>
      </c>
      <c r="C6" s="339"/>
      <c r="D6" s="339"/>
      <c r="E6" s="340"/>
      <c r="F6" s="342"/>
      <c r="G6" s="343"/>
      <c r="H6" s="343"/>
      <c r="I6" s="343"/>
      <c r="J6" s="343"/>
      <c r="K6" s="343"/>
      <c r="L6" s="343"/>
      <c r="M6" s="343"/>
      <c r="N6" s="343"/>
      <c r="O6" s="343"/>
      <c r="P6" s="343"/>
      <c r="Q6" s="343"/>
      <c r="R6" s="343"/>
      <c r="S6" s="343"/>
      <c r="T6" s="343"/>
      <c r="U6" s="343"/>
      <c r="V6" s="343"/>
      <c r="W6" s="343"/>
      <c r="X6" s="344"/>
      <c r="AA6" s="63" t="str">
        <f>IF(ISTEXT(F4),"OK","障害者氏名未入力")</f>
        <v>障害者氏名未入力</v>
      </c>
    </row>
    <row r="7" spans="2:41" ht="15" customHeight="1">
      <c r="AA7" s="63" t="str">
        <f>IF(ISTEXT(F5),"OK","障害者住所未入力")</f>
        <v>障害者住所未入力</v>
      </c>
      <c r="AL7" s="33" t="s">
        <v>41</v>
      </c>
      <c r="AM7" s="33" t="s">
        <v>39</v>
      </c>
      <c r="AN7" s="33" t="s">
        <v>40</v>
      </c>
    </row>
    <row r="8" spans="2:41" ht="31.5" customHeight="1">
      <c r="B8" s="305" t="s">
        <v>33</v>
      </c>
      <c r="C8" s="306"/>
      <c r="D8" s="302" t="s">
        <v>94</v>
      </c>
      <c r="E8" s="303"/>
      <c r="F8" s="304"/>
      <c r="G8" s="299" t="s">
        <v>61</v>
      </c>
      <c r="H8" s="300"/>
      <c r="I8" s="301"/>
      <c r="J8" s="305" t="s">
        <v>34</v>
      </c>
      <c r="K8" s="331"/>
      <c r="L8" s="331"/>
      <c r="M8" s="331"/>
      <c r="N8" s="331"/>
      <c r="O8" s="306"/>
      <c r="P8" s="299" t="s">
        <v>63</v>
      </c>
      <c r="Q8" s="300"/>
      <c r="R8" s="300"/>
      <c r="S8" s="300"/>
      <c r="T8" s="300"/>
      <c r="U8" s="300"/>
      <c r="V8" s="300"/>
      <c r="W8" s="300"/>
      <c r="X8" s="301"/>
      <c r="AA8" s="63" t="str">
        <f>IF(ISTEXT(F6),"OK","作業内容未入力")</f>
        <v>作業内容未入力</v>
      </c>
      <c r="AL8" s="91"/>
      <c r="AM8" s="91"/>
      <c r="AN8" s="92">
        <f>SUM(AN9:AN34)</f>
        <v>0</v>
      </c>
      <c r="AO8" s="33" t="s">
        <v>87</v>
      </c>
    </row>
    <row r="9" spans="2:41" ht="12.95" customHeight="1">
      <c r="B9" s="268"/>
      <c r="C9" s="270"/>
      <c r="D9" s="313"/>
      <c r="E9" s="314"/>
      <c r="F9" s="319" t="s">
        <v>4</v>
      </c>
      <c r="G9" s="268"/>
      <c r="H9" s="269"/>
      <c r="I9" s="322" t="s">
        <v>62</v>
      </c>
      <c r="J9" s="325">
        <f>+R9+(R10*V10)+(R11*V11)+R13</f>
        <v>0</v>
      </c>
      <c r="K9" s="326"/>
      <c r="L9" s="326"/>
      <c r="M9" s="326"/>
      <c r="N9" s="326"/>
      <c r="O9" s="258" t="s">
        <v>16</v>
      </c>
      <c r="P9" s="307" t="s">
        <v>64</v>
      </c>
      <c r="Q9" s="308"/>
      <c r="R9" s="314"/>
      <c r="S9" s="314"/>
      <c r="T9" s="314"/>
      <c r="U9" s="314"/>
      <c r="V9" s="314"/>
      <c r="W9" s="314"/>
      <c r="X9" s="113" t="s">
        <v>16</v>
      </c>
      <c r="AA9" s="63" t="str">
        <f>IF(ISNUMBER(B9),"OK","支払月未入力")</f>
        <v>支払月未入力</v>
      </c>
      <c r="AH9" s="33">
        <v>4</v>
      </c>
      <c r="AL9" s="63">
        <f>COUNTIF(D9,"&gt;=10")</f>
        <v>0</v>
      </c>
      <c r="AM9" s="63">
        <f>COUNTIF(J9,"&gt;=50000")</f>
        <v>0</v>
      </c>
      <c r="AN9" s="63">
        <f>MIN(AL9:AM9)</f>
        <v>0</v>
      </c>
    </row>
    <row r="10" spans="2:41" ht="12.95" customHeight="1">
      <c r="B10" s="311"/>
      <c r="C10" s="312"/>
      <c r="D10" s="315"/>
      <c r="E10" s="316"/>
      <c r="F10" s="320"/>
      <c r="G10" s="311"/>
      <c r="H10" s="274"/>
      <c r="I10" s="323"/>
      <c r="J10" s="327"/>
      <c r="K10" s="328"/>
      <c r="L10" s="328"/>
      <c r="M10" s="328"/>
      <c r="N10" s="328"/>
      <c r="O10" s="348"/>
      <c r="P10" s="309" t="s">
        <v>65</v>
      </c>
      <c r="Q10" s="310"/>
      <c r="R10" s="316"/>
      <c r="S10" s="316"/>
      <c r="T10" s="316"/>
      <c r="U10" s="44" t="s">
        <v>69</v>
      </c>
      <c r="V10" s="316"/>
      <c r="W10" s="316"/>
      <c r="X10" s="114" t="s">
        <v>62</v>
      </c>
      <c r="AA10" s="63" t="str">
        <f>IF(ISNUMBER(D9),"OK","就労日数①未入力")</f>
        <v>就労日数①未入力</v>
      </c>
      <c r="AH10" s="33">
        <v>10</v>
      </c>
    </row>
    <row r="11" spans="2:41" ht="12.95" customHeight="1">
      <c r="B11" s="311"/>
      <c r="C11" s="312"/>
      <c r="D11" s="315"/>
      <c r="E11" s="316"/>
      <c r="F11" s="320"/>
      <c r="G11" s="311"/>
      <c r="H11" s="274"/>
      <c r="I11" s="323"/>
      <c r="J11" s="327"/>
      <c r="K11" s="328"/>
      <c r="L11" s="328"/>
      <c r="M11" s="328"/>
      <c r="N11" s="328"/>
      <c r="O11" s="348"/>
      <c r="P11" s="309" t="s">
        <v>66</v>
      </c>
      <c r="Q11" s="310"/>
      <c r="R11" s="316"/>
      <c r="S11" s="316"/>
      <c r="T11" s="316"/>
      <c r="U11" s="44" t="s">
        <v>69</v>
      </c>
      <c r="V11" s="316"/>
      <c r="W11" s="316"/>
      <c r="X11" s="114" t="s">
        <v>4</v>
      </c>
      <c r="AA11" s="63" t="str">
        <f>IF(ISNUMBER(G9),"OK","時間数①未入力")</f>
        <v>時間数①未入力</v>
      </c>
    </row>
    <row r="12" spans="2:41" ht="12.95" customHeight="1">
      <c r="B12" s="311"/>
      <c r="C12" s="312"/>
      <c r="D12" s="315"/>
      <c r="E12" s="316"/>
      <c r="F12" s="320"/>
      <c r="G12" s="311"/>
      <c r="H12" s="274"/>
      <c r="I12" s="323"/>
      <c r="J12" s="327"/>
      <c r="K12" s="328"/>
      <c r="L12" s="328"/>
      <c r="M12" s="328"/>
      <c r="N12" s="328"/>
      <c r="O12" s="348"/>
      <c r="P12" s="309" t="s">
        <v>67</v>
      </c>
      <c r="Q12" s="310"/>
      <c r="R12" s="316"/>
      <c r="S12" s="316"/>
      <c r="T12" s="316"/>
      <c r="U12" s="316"/>
      <c r="V12" s="316"/>
      <c r="W12" s="316"/>
      <c r="X12" s="114" t="s">
        <v>16</v>
      </c>
      <c r="AA12" s="63" t="str">
        <f>IF(ISNUMBER(R9),"OK",(IF(ISNUMBER(R10),"OK",IF(ISNUMBER(R11),"OK","給与額内訳①未入力"))))</f>
        <v>給与額内訳①未入力</v>
      </c>
    </row>
    <row r="13" spans="2:41" ht="12.95" customHeight="1">
      <c r="B13" s="271"/>
      <c r="C13" s="273"/>
      <c r="D13" s="317"/>
      <c r="E13" s="318"/>
      <c r="F13" s="321"/>
      <c r="G13" s="271"/>
      <c r="H13" s="272"/>
      <c r="I13" s="324"/>
      <c r="J13" s="329"/>
      <c r="K13" s="330"/>
      <c r="L13" s="330"/>
      <c r="M13" s="330"/>
      <c r="N13" s="330"/>
      <c r="O13" s="259"/>
      <c r="P13" s="332" t="s">
        <v>68</v>
      </c>
      <c r="Q13" s="333"/>
      <c r="R13" s="318"/>
      <c r="S13" s="318"/>
      <c r="T13" s="318"/>
      <c r="U13" s="318"/>
      <c r="V13" s="318"/>
      <c r="W13" s="318"/>
      <c r="X13" s="115" t="s">
        <v>16</v>
      </c>
    </row>
    <row r="14" spans="2:41" ht="12.95" customHeight="1">
      <c r="B14" s="345" t="str">
        <f>IF(B9=4,"5",IF(B9=10,"11",""))</f>
        <v/>
      </c>
      <c r="C14" s="319"/>
      <c r="D14" s="313"/>
      <c r="E14" s="314"/>
      <c r="F14" s="319" t="s">
        <v>4</v>
      </c>
      <c r="G14" s="268"/>
      <c r="H14" s="269"/>
      <c r="I14" s="322" t="s">
        <v>62</v>
      </c>
      <c r="J14" s="325">
        <f>+R14+(R15*V15)+(R16*V16)+R18</f>
        <v>0</v>
      </c>
      <c r="K14" s="326"/>
      <c r="L14" s="326"/>
      <c r="M14" s="326"/>
      <c r="N14" s="326"/>
      <c r="O14" s="258" t="s">
        <v>16</v>
      </c>
      <c r="P14" s="307" t="s">
        <v>64</v>
      </c>
      <c r="Q14" s="308"/>
      <c r="R14" s="314"/>
      <c r="S14" s="314"/>
      <c r="T14" s="314"/>
      <c r="U14" s="314"/>
      <c r="V14" s="314"/>
      <c r="W14" s="314"/>
      <c r="X14" s="113" t="s">
        <v>16</v>
      </c>
      <c r="AA14" s="63" t="str">
        <f>IF(ISNUMBER(D14),"OK","就労日数②未入力")</f>
        <v>就労日数②未入力</v>
      </c>
      <c r="AL14" s="63">
        <f>COUNTIF(D14,"&gt;=10")</f>
        <v>0</v>
      </c>
      <c r="AM14" s="63">
        <f>COUNTIF(J14,"&gt;=50000")</f>
        <v>0</v>
      </c>
      <c r="AN14" s="63">
        <f t="shared" ref="AN14:AN34" si="0">MIN(AL14:AM14)</f>
        <v>0</v>
      </c>
    </row>
    <row r="15" spans="2:41" ht="12.95" customHeight="1">
      <c r="B15" s="346"/>
      <c r="C15" s="320"/>
      <c r="D15" s="315"/>
      <c r="E15" s="316"/>
      <c r="F15" s="320"/>
      <c r="G15" s="311"/>
      <c r="H15" s="274"/>
      <c r="I15" s="323"/>
      <c r="J15" s="327"/>
      <c r="K15" s="328"/>
      <c r="L15" s="328"/>
      <c r="M15" s="328"/>
      <c r="N15" s="328"/>
      <c r="O15" s="348"/>
      <c r="P15" s="309" t="s">
        <v>65</v>
      </c>
      <c r="Q15" s="310"/>
      <c r="R15" s="316"/>
      <c r="S15" s="316"/>
      <c r="T15" s="316"/>
      <c r="U15" s="44" t="s">
        <v>69</v>
      </c>
      <c r="V15" s="316"/>
      <c r="W15" s="316"/>
      <c r="X15" s="114" t="s">
        <v>62</v>
      </c>
      <c r="AA15" s="63" t="str">
        <f>IF(ISNUMBER(G14),"OK","時間数②未入力")</f>
        <v>時間数②未入力</v>
      </c>
    </row>
    <row r="16" spans="2:41" ht="12.95" customHeight="1">
      <c r="B16" s="346"/>
      <c r="C16" s="320"/>
      <c r="D16" s="315"/>
      <c r="E16" s="316"/>
      <c r="F16" s="320"/>
      <c r="G16" s="311"/>
      <c r="H16" s="274"/>
      <c r="I16" s="323"/>
      <c r="J16" s="327"/>
      <c r="K16" s="328"/>
      <c r="L16" s="328"/>
      <c r="M16" s="328"/>
      <c r="N16" s="328"/>
      <c r="O16" s="348"/>
      <c r="P16" s="309" t="s">
        <v>66</v>
      </c>
      <c r="Q16" s="310"/>
      <c r="R16" s="316"/>
      <c r="S16" s="316"/>
      <c r="T16" s="316"/>
      <c r="U16" s="44" t="s">
        <v>69</v>
      </c>
      <c r="V16" s="316"/>
      <c r="W16" s="316"/>
      <c r="X16" s="114" t="s">
        <v>4</v>
      </c>
      <c r="AA16" s="63" t="str">
        <f>IF(ISNUMBER(R14),"OK",(IF(ISNUMBER(R15),"OK",IF(ISNUMBER(R16),"OK","給与額内訳②未入力"))))</f>
        <v>給与額内訳②未入力</v>
      </c>
    </row>
    <row r="17" spans="2:40" ht="12.95" customHeight="1">
      <c r="B17" s="346"/>
      <c r="C17" s="320"/>
      <c r="D17" s="315"/>
      <c r="E17" s="316"/>
      <c r="F17" s="320"/>
      <c r="G17" s="311"/>
      <c r="H17" s="274"/>
      <c r="I17" s="323"/>
      <c r="J17" s="327"/>
      <c r="K17" s="328"/>
      <c r="L17" s="328"/>
      <c r="M17" s="328"/>
      <c r="N17" s="328"/>
      <c r="O17" s="348"/>
      <c r="P17" s="309" t="s">
        <v>67</v>
      </c>
      <c r="Q17" s="310"/>
      <c r="R17" s="316"/>
      <c r="S17" s="316"/>
      <c r="T17" s="316"/>
      <c r="U17" s="316"/>
      <c r="V17" s="316"/>
      <c r="W17" s="316"/>
      <c r="X17" s="114" t="s">
        <v>16</v>
      </c>
    </row>
    <row r="18" spans="2:40" ht="12.95" customHeight="1">
      <c r="B18" s="347"/>
      <c r="C18" s="321"/>
      <c r="D18" s="317"/>
      <c r="E18" s="318"/>
      <c r="F18" s="321"/>
      <c r="G18" s="271"/>
      <c r="H18" s="272"/>
      <c r="I18" s="324"/>
      <c r="J18" s="329"/>
      <c r="K18" s="330"/>
      <c r="L18" s="330"/>
      <c r="M18" s="330"/>
      <c r="N18" s="330"/>
      <c r="O18" s="259"/>
      <c r="P18" s="332" t="s">
        <v>68</v>
      </c>
      <c r="Q18" s="333"/>
      <c r="R18" s="318"/>
      <c r="S18" s="318"/>
      <c r="T18" s="318"/>
      <c r="U18" s="318"/>
      <c r="V18" s="318"/>
      <c r="W18" s="318"/>
      <c r="X18" s="115" t="s">
        <v>16</v>
      </c>
    </row>
    <row r="19" spans="2:40" ht="12.95" customHeight="1">
      <c r="B19" s="345" t="str">
        <f>IF(B9=4,"6",IF(B9=10,"12",""))</f>
        <v/>
      </c>
      <c r="C19" s="319"/>
      <c r="D19" s="313"/>
      <c r="E19" s="314"/>
      <c r="F19" s="319" t="s">
        <v>4</v>
      </c>
      <c r="G19" s="268"/>
      <c r="H19" s="269"/>
      <c r="I19" s="322" t="s">
        <v>62</v>
      </c>
      <c r="J19" s="325">
        <f>+R19+(R20*V20)+(R21*V21)+R23</f>
        <v>0</v>
      </c>
      <c r="K19" s="326"/>
      <c r="L19" s="326"/>
      <c r="M19" s="326"/>
      <c r="N19" s="326"/>
      <c r="O19" s="258" t="s">
        <v>16</v>
      </c>
      <c r="P19" s="307" t="s">
        <v>64</v>
      </c>
      <c r="Q19" s="308"/>
      <c r="R19" s="314"/>
      <c r="S19" s="314"/>
      <c r="T19" s="314"/>
      <c r="U19" s="314"/>
      <c r="V19" s="314"/>
      <c r="W19" s="314"/>
      <c r="X19" s="113" t="s">
        <v>16</v>
      </c>
      <c r="AA19" s="63" t="str">
        <f>IF(ISNUMBER(D19),"OK","就労日数③未入力")</f>
        <v>就労日数③未入力</v>
      </c>
      <c r="AL19" s="63">
        <f>COUNTIF(D19,"&gt;=10")</f>
        <v>0</v>
      </c>
      <c r="AM19" s="63">
        <f>COUNTIF(J19,"&gt;=50000")</f>
        <v>0</v>
      </c>
      <c r="AN19" s="63">
        <f>MIN(AL19:AM19)</f>
        <v>0</v>
      </c>
    </row>
    <row r="20" spans="2:40" ht="12.95" customHeight="1">
      <c r="B20" s="346"/>
      <c r="C20" s="320"/>
      <c r="D20" s="315"/>
      <c r="E20" s="316"/>
      <c r="F20" s="320"/>
      <c r="G20" s="311"/>
      <c r="H20" s="274"/>
      <c r="I20" s="323"/>
      <c r="J20" s="327"/>
      <c r="K20" s="328"/>
      <c r="L20" s="328"/>
      <c r="M20" s="328"/>
      <c r="N20" s="328"/>
      <c r="O20" s="348"/>
      <c r="P20" s="309" t="s">
        <v>65</v>
      </c>
      <c r="Q20" s="310"/>
      <c r="R20" s="316"/>
      <c r="S20" s="316"/>
      <c r="T20" s="316"/>
      <c r="U20" s="44" t="s">
        <v>69</v>
      </c>
      <c r="V20" s="316"/>
      <c r="W20" s="316"/>
      <c r="X20" s="114" t="s">
        <v>62</v>
      </c>
      <c r="AA20" s="63" t="str">
        <f>IF(ISNUMBER(G19),"OK","時間数③未入力")</f>
        <v>時間数③未入力</v>
      </c>
    </row>
    <row r="21" spans="2:40" ht="12.95" customHeight="1">
      <c r="B21" s="346"/>
      <c r="C21" s="320"/>
      <c r="D21" s="315"/>
      <c r="E21" s="316"/>
      <c r="F21" s="320"/>
      <c r="G21" s="311"/>
      <c r="H21" s="274"/>
      <c r="I21" s="323"/>
      <c r="J21" s="327"/>
      <c r="K21" s="328"/>
      <c r="L21" s="328"/>
      <c r="M21" s="328"/>
      <c r="N21" s="328"/>
      <c r="O21" s="348"/>
      <c r="P21" s="309" t="s">
        <v>66</v>
      </c>
      <c r="Q21" s="310"/>
      <c r="R21" s="316"/>
      <c r="S21" s="316"/>
      <c r="T21" s="316"/>
      <c r="U21" s="44" t="s">
        <v>69</v>
      </c>
      <c r="V21" s="316"/>
      <c r="W21" s="316"/>
      <c r="X21" s="114" t="s">
        <v>4</v>
      </c>
      <c r="AA21" s="63" t="str">
        <f>IF(ISNUMBER(R19),"OK",(IF(ISNUMBER(R20),"OK",IF(ISNUMBER(R21),"OK","給与額内訳③未入力"))))</f>
        <v>給与額内訳③未入力</v>
      </c>
    </row>
    <row r="22" spans="2:40" ht="12.95" customHeight="1">
      <c r="B22" s="346"/>
      <c r="C22" s="320"/>
      <c r="D22" s="315"/>
      <c r="E22" s="316"/>
      <c r="F22" s="320"/>
      <c r="G22" s="311"/>
      <c r="H22" s="274"/>
      <c r="I22" s="323"/>
      <c r="J22" s="327"/>
      <c r="K22" s="328"/>
      <c r="L22" s="328"/>
      <c r="M22" s="328"/>
      <c r="N22" s="328"/>
      <c r="O22" s="348"/>
      <c r="P22" s="309" t="s">
        <v>67</v>
      </c>
      <c r="Q22" s="310"/>
      <c r="R22" s="316"/>
      <c r="S22" s="316"/>
      <c r="T22" s="316"/>
      <c r="U22" s="316"/>
      <c r="V22" s="316"/>
      <c r="W22" s="316"/>
      <c r="X22" s="114" t="s">
        <v>16</v>
      </c>
    </row>
    <row r="23" spans="2:40" ht="12.95" customHeight="1">
      <c r="B23" s="347"/>
      <c r="C23" s="321"/>
      <c r="D23" s="317"/>
      <c r="E23" s="318"/>
      <c r="F23" s="321"/>
      <c r="G23" s="271"/>
      <c r="H23" s="272"/>
      <c r="I23" s="324"/>
      <c r="J23" s="329"/>
      <c r="K23" s="330"/>
      <c r="L23" s="330"/>
      <c r="M23" s="330"/>
      <c r="N23" s="330"/>
      <c r="O23" s="259"/>
      <c r="P23" s="332" t="s">
        <v>68</v>
      </c>
      <c r="Q23" s="333"/>
      <c r="R23" s="318"/>
      <c r="S23" s="318"/>
      <c r="T23" s="318"/>
      <c r="U23" s="318"/>
      <c r="V23" s="318"/>
      <c r="W23" s="318"/>
      <c r="X23" s="115" t="s">
        <v>16</v>
      </c>
    </row>
    <row r="24" spans="2:40" ht="12.95" customHeight="1">
      <c r="B24" s="345" t="str">
        <f>IF(B9=4,"7",IF(B9=10,"1",""))</f>
        <v/>
      </c>
      <c r="C24" s="319"/>
      <c r="D24" s="313"/>
      <c r="E24" s="314"/>
      <c r="F24" s="319" t="s">
        <v>4</v>
      </c>
      <c r="G24" s="268"/>
      <c r="H24" s="269"/>
      <c r="I24" s="322" t="s">
        <v>62</v>
      </c>
      <c r="J24" s="325">
        <f>+R24+(R25*V25)+(R26*V26)+R28</f>
        <v>0</v>
      </c>
      <c r="K24" s="326"/>
      <c r="L24" s="326"/>
      <c r="M24" s="326"/>
      <c r="N24" s="326"/>
      <c r="O24" s="258" t="s">
        <v>16</v>
      </c>
      <c r="P24" s="307" t="s">
        <v>64</v>
      </c>
      <c r="Q24" s="308"/>
      <c r="R24" s="314"/>
      <c r="S24" s="314"/>
      <c r="T24" s="314"/>
      <c r="U24" s="314"/>
      <c r="V24" s="314"/>
      <c r="W24" s="314"/>
      <c r="X24" s="113" t="s">
        <v>16</v>
      </c>
      <c r="AA24" s="63" t="str">
        <f>IF(ISNUMBER(D24),"OK","就労日数④未入力")</f>
        <v>就労日数④未入力</v>
      </c>
      <c r="AL24" s="63">
        <f>COUNTIF(D24,"&gt;=10")</f>
        <v>0</v>
      </c>
      <c r="AM24" s="63">
        <f>COUNTIF(J24,"&gt;=50000")</f>
        <v>0</v>
      </c>
      <c r="AN24" s="63">
        <f t="shared" si="0"/>
        <v>0</v>
      </c>
    </row>
    <row r="25" spans="2:40" ht="12.95" customHeight="1">
      <c r="B25" s="346"/>
      <c r="C25" s="320"/>
      <c r="D25" s="315"/>
      <c r="E25" s="316"/>
      <c r="F25" s="320"/>
      <c r="G25" s="311"/>
      <c r="H25" s="274"/>
      <c r="I25" s="323"/>
      <c r="J25" s="327"/>
      <c r="K25" s="328"/>
      <c r="L25" s="328"/>
      <c r="M25" s="328"/>
      <c r="N25" s="328"/>
      <c r="O25" s="348"/>
      <c r="P25" s="309" t="s">
        <v>65</v>
      </c>
      <c r="Q25" s="310"/>
      <c r="R25" s="316"/>
      <c r="S25" s="316"/>
      <c r="T25" s="316"/>
      <c r="U25" s="44" t="s">
        <v>69</v>
      </c>
      <c r="V25" s="316"/>
      <c r="W25" s="316"/>
      <c r="X25" s="114" t="s">
        <v>62</v>
      </c>
      <c r="AA25" s="63" t="str">
        <f>IF(ISNUMBER(G24),"OK","時間数④未入力")</f>
        <v>時間数④未入力</v>
      </c>
    </row>
    <row r="26" spans="2:40" ht="12.95" customHeight="1">
      <c r="B26" s="346"/>
      <c r="C26" s="320"/>
      <c r="D26" s="315"/>
      <c r="E26" s="316"/>
      <c r="F26" s="320"/>
      <c r="G26" s="311"/>
      <c r="H26" s="274"/>
      <c r="I26" s="323"/>
      <c r="J26" s="327"/>
      <c r="K26" s="328"/>
      <c r="L26" s="328"/>
      <c r="M26" s="328"/>
      <c r="N26" s="328"/>
      <c r="O26" s="348"/>
      <c r="P26" s="309" t="s">
        <v>66</v>
      </c>
      <c r="Q26" s="310"/>
      <c r="R26" s="316"/>
      <c r="S26" s="316"/>
      <c r="T26" s="316"/>
      <c r="U26" s="44" t="s">
        <v>69</v>
      </c>
      <c r="V26" s="316"/>
      <c r="W26" s="316"/>
      <c r="X26" s="114" t="s">
        <v>4</v>
      </c>
      <c r="AA26" s="63" t="str">
        <f>IF(ISNUMBER(R24),"OK",(IF(ISNUMBER(R25),"OK",IF(ISNUMBER(R26),"OK","給与額内訳④未入力"))))</f>
        <v>給与額内訳④未入力</v>
      </c>
    </row>
    <row r="27" spans="2:40" ht="12.95" customHeight="1">
      <c r="B27" s="346"/>
      <c r="C27" s="320"/>
      <c r="D27" s="315"/>
      <c r="E27" s="316"/>
      <c r="F27" s="320"/>
      <c r="G27" s="311"/>
      <c r="H27" s="274"/>
      <c r="I27" s="323"/>
      <c r="J27" s="327"/>
      <c r="K27" s="328"/>
      <c r="L27" s="328"/>
      <c r="M27" s="328"/>
      <c r="N27" s="328"/>
      <c r="O27" s="348"/>
      <c r="P27" s="309" t="s">
        <v>67</v>
      </c>
      <c r="Q27" s="310"/>
      <c r="R27" s="316"/>
      <c r="S27" s="316"/>
      <c r="T27" s="316"/>
      <c r="U27" s="316"/>
      <c r="V27" s="316"/>
      <c r="W27" s="316"/>
      <c r="X27" s="114" t="s">
        <v>16</v>
      </c>
    </row>
    <row r="28" spans="2:40" ht="12.95" customHeight="1">
      <c r="B28" s="347"/>
      <c r="C28" s="321"/>
      <c r="D28" s="317"/>
      <c r="E28" s="318"/>
      <c r="F28" s="321"/>
      <c r="G28" s="271"/>
      <c r="H28" s="272"/>
      <c r="I28" s="324"/>
      <c r="J28" s="329"/>
      <c r="K28" s="330"/>
      <c r="L28" s="330"/>
      <c r="M28" s="330"/>
      <c r="N28" s="330"/>
      <c r="O28" s="259"/>
      <c r="P28" s="332" t="s">
        <v>68</v>
      </c>
      <c r="Q28" s="333"/>
      <c r="R28" s="318"/>
      <c r="S28" s="318"/>
      <c r="T28" s="318"/>
      <c r="U28" s="318"/>
      <c r="V28" s="318"/>
      <c r="W28" s="318"/>
      <c r="X28" s="115" t="s">
        <v>16</v>
      </c>
    </row>
    <row r="29" spans="2:40" ht="12.95" customHeight="1">
      <c r="B29" s="345" t="str">
        <f>IF(B9=4,"8",IF(B9=10,"2",""))</f>
        <v/>
      </c>
      <c r="C29" s="319"/>
      <c r="D29" s="313"/>
      <c r="E29" s="314"/>
      <c r="F29" s="319" t="s">
        <v>4</v>
      </c>
      <c r="G29" s="268"/>
      <c r="H29" s="269"/>
      <c r="I29" s="322" t="s">
        <v>62</v>
      </c>
      <c r="J29" s="325">
        <f>+R29+(R30*V30)+(R31*V31)+R33</f>
        <v>0</v>
      </c>
      <c r="K29" s="326"/>
      <c r="L29" s="326"/>
      <c r="M29" s="326"/>
      <c r="N29" s="326"/>
      <c r="O29" s="258" t="s">
        <v>16</v>
      </c>
      <c r="P29" s="307" t="s">
        <v>64</v>
      </c>
      <c r="Q29" s="308"/>
      <c r="R29" s="314"/>
      <c r="S29" s="314"/>
      <c r="T29" s="314"/>
      <c r="U29" s="314"/>
      <c r="V29" s="314"/>
      <c r="W29" s="314"/>
      <c r="X29" s="113" t="s">
        <v>16</v>
      </c>
      <c r="AA29" s="63" t="str">
        <f>IF(ISNUMBER(D29),"OK","就労日数⑤未入力")</f>
        <v>就労日数⑤未入力</v>
      </c>
      <c r="AL29" s="63">
        <f>COUNTIF(D29,"&gt;=10")</f>
        <v>0</v>
      </c>
      <c r="AM29" s="63">
        <f>COUNTIF(J29,"&gt;=50000")</f>
        <v>0</v>
      </c>
      <c r="AN29" s="63">
        <f t="shared" si="0"/>
        <v>0</v>
      </c>
    </row>
    <row r="30" spans="2:40" ht="12.95" customHeight="1">
      <c r="B30" s="346"/>
      <c r="C30" s="320"/>
      <c r="D30" s="315"/>
      <c r="E30" s="316"/>
      <c r="F30" s="320"/>
      <c r="G30" s="311"/>
      <c r="H30" s="274"/>
      <c r="I30" s="323"/>
      <c r="J30" s="327"/>
      <c r="K30" s="328"/>
      <c r="L30" s="328"/>
      <c r="M30" s="328"/>
      <c r="N30" s="328"/>
      <c r="O30" s="348"/>
      <c r="P30" s="309" t="s">
        <v>65</v>
      </c>
      <c r="Q30" s="310"/>
      <c r="R30" s="316"/>
      <c r="S30" s="316"/>
      <c r="T30" s="316"/>
      <c r="U30" s="44" t="s">
        <v>69</v>
      </c>
      <c r="V30" s="316"/>
      <c r="W30" s="316"/>
      <c r="X30" s="114" t="s">
        <v>62</v>
      </c>
      <c r="AA30" s="63" t="str">
        <f>IF(ISNUMBER(G29),"OK","時間数⑤未入力")</f>
        <v>時間数⑤未入力</v>
      </c>
    </row>
    <row r="31" spans="2:40" ht="12.95" customHeight="1">
      <c r="B31" s="346"/>
      <c r="C31" s="320"/>
      <c r="D31" s="315"/>
      <c r="E31" s="316"/>
      <c r="F31" s="320"/>
      <c r="G31" s="311"/>
      <c r="H31" s="274"/>
      <c r="I31" s="323"/>
      <c r="J31" s="327"/>
      <c r="K31" s="328"/>
      <c r="L31" s="328"/>
      <c r="M31" s="328"/>
      <c r="N31" s="328"/>
      <c r="O31" s="348"/>
      <c r="P31" s="309" t="s">
        <v>66</v>
      </c>
      <c r="Q31" s="310"/>
      <c r="R31" s="316"/>
      <c r="S31" s="316"/>
      <c r="T31" s="316"/>
      <c r="U31" s="44" t="s">
        <v>69</v>
      </c>
      <c r="V31" s="316"/>
      <c r="W31" s="316"/>
      <c r="X31" s="114" t="s">
        <v>4</v>
      </c>
      <c r="AA31" s="63" t="str">
        <f>IF(ISNUMBER(R29),"OK",(IF(ISNUMBER(R30),"OK",IF(ISNUMBER(R31),"OK","給与額内訳⑤未入力"))))</f>
        <v>給与額内訳⑤未入力</v>
      </c>
    </row>
    <row r="32" spans="2:40" ht="12.95" customHeight="1">
      <c r="B32" s="346"/>
      <c r="C32" s="320"/>
      <c r="D32" s="315"/>
      <c r="E32" s="316"/>
      <c r="F32" s="320"/>
      <c r="G32" s="311"/>
      <c r="H32" s="274"/>
      <c r="I32" s="323"/>
      <c r="J32" s="327"/>
      <c r="K32" s="328"/>
      <c r="L32" s="328"/>
      <c r="M32" s="328"/>
      <c r="N32" s="328"/>
      <c r="O32" s="348"/>
      <c r="P32" s="309" t="s">
        <v>67</v>
      </c>
      <c r="Q32" s="310"/>
      <c r="R32" s="316"/>
      <c r="S32" s="316"/>
      <c r="T32" s="316"/>
      <c r="U32" s="316"/>
      <c r="V32" s="316"/>
      <c r="W32" s="316"/>
      <c r="X32" s="114" t="s">
        <v>16</v>
      </c>
    </row>
    <row r="33" spans="2:40" ht="12.95" customHeight="1">
      <c r="B33" s="347"/>
      <c r="C33" s="321"/>
      <c r="D33" s="317"/>
      <c r="E33" s="318"/>
      <c r="F33" s="321"/>
      <c r="G33" s="271"/>
      <c r="H33" s="272"/>
      <c r="I33" s="324"/>
      <c r="J33" s="329"/>
      <c r="K33" s="330"/>
      <c r="L33" s="330"/>
      <c r="M33" s="330"/>
      <c r="N33" s="330"/>
      <c r="O33" s="259"/>
      <c r="P33" s="332" t="s">
        <v>68</v>
      </c>
      <c r="Q33" s="333"/>
      <c r="R33" s="318"/>
      <c r="S33" s="318"/>
      <c r="T33" s="318"/>
      <c r="U33" s="318"/>
      <c r="V33" s="318"/>
      <c r="W33" s="318"/>
      <c r="X33" s="115" t="s">
        <v>16</v>
      </c>
    </row>
    <row r="34" spans="2:40" ht="12.95" customHeight="1">
      <c r="B34" s="345" t="str">
        <f>IF(B9=4,"9",IF(B9=10,"3",""))</f>
        <v/>
      </c>
      <c r="C34" s="319"/>
      <c r="D34" s="313"/>
      <c r="E34" s="314"/>
      <c r="F34" s="319" t="s">
        <v>4</v>
      </c>
      <c r="G34" s="268"/>
      <c r="H34" s="269"/>
      <c r="I34" s="322" t="s">
        <v>62</v>
      </c>
      <c r="J34" s="325">
        <f>+R34+(R35*V35)+(R36*V36)+R38</f>
        <v>0</v>
      </c>
      <c r="K34" s="326"/>
      <c r="L34" s="326"/>
      <c r="M34" s="326"/>
      <c r="N34" s="326"/>
      <c r="O34" s="258" t="s">
        <v>16</v>
      </c>
      <c r="P34" s="307" t="s">
        <v>64</v>
      </c>
      <c r="Q34" s="308"/>
      <c r="R34" s="314"/>
      <c r="S34" s="314"/>
      <c r="T34" s="314"/>
      <c r="U34" s="314"/>
      <c r="V34" s="314"/>
      <c r="W34" s="314"/>
      <c r="X34" s="113" t="s">
        <v>16</v>
      </c>
      <c r="AA34" s="63" t="str">
        <f>IF(ISNUMBER(D34),"OK","就労日数⑥未入力")</f>
        <v>就労日数⑥未入力</v>
      </c>
      <c r="AL34" s="63">
        <f>COUNTIF(D34,"&gt;=10")</f>
        <v>0</v>
      </c>
      <c r="AM34" s="63">
        <f>COUNTIF(J34,"&gt;=50000")</f>
        <v>0</v>
      </c>
      <c r="AN34" s="63">
        <f t="shared" si="0"/>
        <v>0</v>
      </c>
    </row>
    <row r="35" spans="2:40" ht="12.95" customHeight="1">
      <c r="B35" s="346"/>
      <c r="C35" s="320"/>
      <c r="D35" s="315"/>
      <c r="E35" s="316"/>
      <c r="F35" s="320"/>
      <c r="G35" s="311"/>
      <c r="H35" s="274"/>
      <c r="I35" s="323"/>
      <c r="J35" s="327"/>
      <c r="K35" s="328"/>
      <c r="L35" s="328"/>
      <c r="M35" s="328"/>
      <c r="N35" s="328"/>
      <c r="O35" s="348"/>
      <c r="P35" s="309" t="s">
        <v>65</v>
      </c>
      <c r="Q35" s="310"/>
      <c r="R35" s="316"/>
      <c r="S35" s="316"/>
      <c r="T35" s="316"/>
      <c r="U35" s="44" t="s">
        <v>69</v>
      </c>
      <c r="V35" s="316"/>
      <c r="W35" s="316"/>
      <c r="X35" s="114" t="s">
        <v>62</v>
      </c>
      <c r="AA35" s="63" t="str">
        <f>IF(ISNUMBER(G34),"OK","時間数⑥未入力")</f>
        <v>時間数⑥未入力</v>
      </c>
    </row>
    <row r="36" spans="2:40" ht="12.95" customHeight="1">
      <c r="B36" s="346"/>
      <c r="C36" s="320"/>
      <c r="D36" s="315"/>
      <c r="E36" s="316"/>
      <c r="F36" s="320"/>
      <c r="G36" s="311"/>
      <c r="H36" s="274"/>
      <c r="I36" s="323"/>
      <c r="J36" s="327"/>
      <c r="K36" s="328"/>
      <c r="L36" s="328"/>
      <c r="M36" s="328"/>
      <c r="N36" s="328"/>
      <c r="O36" s="348"/>
      <c r="P36" s="309" t="s">
        <v>66</v>
      </c>
      <c r="Q36" s="310"/>
      <c r="R36" s="316"/>
      <c r="S36" s="316"/>
      <c r="T36" s="316"/>
      <c r="U36" s="44" t="s">
        <v>69</v>
      </c>
      <c r="V36" s="316"/>
      <c r="W36" s="316"/>
      <c r="X36" s="114" t="s">
        <v>4</v>
      </c>
      <c r="AA36" s="63" t="str">
        <f>IF(ISNUMBER(R34),"OK",(IF(ISNUMBER(R35),"OK",IF(ISNUMBER(R36),"OK","給与額内訳⑥未入力"))))</f>
        <v>給与額内訳⑥未入力</v>
      </c>
    </row>
    <row r="37" spans="2:40" ht="12.95" customHeight="1">
      <c r="B37" s="346"/>
      <c r="C37" s="320"/>
      <c r="D37" s="315"/>
      <c r="E37" s="316"/>
      <c r="F37" s="320"/>
      <c r="G37" s="311"/>
      <c r="H37" s="274"/>
      <c r="I37" s="323"/>
      <c r="J37" s="327"/>
      <c r="K37" s="328"/>
      <c r="L37" s="328"/>
      <c r="M37" s="328"/>
      <c r="N37" s="328"/>
      <c r="O37" s="348"/>
      <c r="P37" s="309" t="s">
        <v>67</v>
      </c>
      <c r="Q37" s="310"/>
      <c r="R37" s="316"/>
      <c r="S37" s="316"/>
      <c r="T37" s="316"/>
      <c r="U37" s="316"/>
      <c r="V37" s="316"/>
      <c r="W37" s="316"/>
      <c r="X37" s="114" t="s">
        <v>16</v>
      </c>
    </row>
    <row r="38" spans="2:40" ht="12.95" customHeight="1">
      <c r="B38" s="347"/>
      <c r="C38" s="321"/>
      <c r="D38" s="317"/>
      <c r="E38" s="318"/>
      <c r="F38" s="321"/>
      <c r="G38" s="271"/>
      <c r="H38" s="272"/>
      <c r="I38" s="324"/>
      <c r="J38" s="329"/>
      <c r="K38" s="330"/>
      <c r="L38" s="330"/>
      <c r="M38" s="330"/>
      <c r="N38" s="330"/>
      <c r="O38" s="259"/>
      <c r="P38" s="332" t="s">
        <v>68</v>
      </c>
      <c r="Q38" s="333"/>
      <c r="R38" s="318"/>
      <c r="S38" s="318"/>
      <c r="T38" s="318"/>
      <c r="U38" s="318"/>
      <c r="V38" s="318"/>
      <c r="W38" s="318"/>
      <c r="X38" s="115" t="s">
        <v>16</v>
      </c>
    </row>
    <row r="39" spans="2:40" ht="18" customHeight="1">
      <c r="B39" s="349" t="s">
        <v>21</v>
      </c>
      <c r="C39" s="350"/>
      <c r="D39" s="351" t="s">
        <v>70</v>
      </c>
      <c r="E39" s="352"/>
      <c r="F39" s="352"/>
      <c r="G39" s="356"/>
      <c r="H39" s="356"/>
      <c r="I39" s="356"/>
      <c r="J39" s="356"/>
      <c r="K39" s="356"/>
      <c r="L39" s="356"/>
      <c r="M39" s="47" t="s">
        <v>16</v>
      </c>
      <c r="N39" s="116" t="s">
        <v>88</v>
      </c>
      <c r="O39" s="357"/>
      <c r="P39" s="357"/>
      <c r="Q39" s="117" t="s">
        <v>78</v>
      </c>
      <c r="R39" s="117" t="s">
        <v>79</v>
      </c>
      <c r="S39" s="357"/>
      <c r="T39" s="357"/>
      <c r="U39" s="117" t="s">
        <v>78</v>
      </c>
      <c r="V39" s="93"/>
      <c r="W39" s="93"/>
      <c r="X39" s="118" t="s">
        <v>89</v>
      </c>
      <c r="Y39" s="34"/>
    </row>
    <row r="40" spans="2:40" ht="18" customHeight="1">
      <c r="B40" s="350"/>
      <c r="C40" s="350"/>
      <c r="D40" s="353" t="s">
        <v>71</v>
      </c>
      <c r="E40" s="354"/>
      <c r="F40" s="354"/>
      <c r="G40" s="358"/>
      <c r="H40" s="358"/>
      <c r="I40" s="358"/>
      <c r="J40" s="358"/>
      <c r="K40" s="358"/>
      <c r="L40" s="358"/>
      <c r="M40" s="358"/>
      <c r="N40" s="355" t="s">
        <v>72</v>
      </c>
      <c r="O40" s="355"/>
      <c r="P40" s="355"/>
      <c r="Q40" s="358"/>
      <c r="R40" s="358"/>
      <c r="S40" s="358"/>
      <c r="T40" s="358"/>
      <c r="U40" s="358"/>
      <c r="V40" s="358"/>
      <c r="W40" s="358"/>
      <c r="X40" s="94"/>
      <c r="Y40" s="34"/>
    </row>
    <row r="41" spans="2:40" ht="18" customHeight="1">
      <c r="B41" s="350"/>
      <c r="C41" s="350"/>
      <c r="D41" s="188" t="s">
        <v>73</v>
      </c>
      <c r="E41" s="189"/>
      <c r="F41" s="189"/>
      <c r="G41" s="358"/>
      <c r="H41" s="358"/>
      <c r="I41" s="358"/>
      <c r="J41" s="358"/>
      <c r="K41" s="358"/>
      <c r="L41" s="358"/>
      <c r="M41" s="358"/>
      <c r="N41" s="355" t="s">
        <v>77</v>
      </c>
      <c r="O41" s="355"/>
      <c r="P41" s="355"/>
      <c r="Q41" s="358"/>
      <c r="R41" s="358"/>
      <c r="S41" s="358"/>
      <c r="T41" s="358"/>
      <c r="U41" s="358"/>
      <c r="V41" s="358"/>
      <c r="W41" s="358"/>
      <c r="X41" s="31"/>
    </row>
    <row r="42" spans="2:40" ht="18" customHeight="1">
      <c r="B42" s="350"/>
      <c r="C42" s="350"/>
      <c r="D42" s="188" t="s">
        <v>74</v>
      </c>
      <c r="E42" s="189"/>
      <c r="F42" s="189"/>
      <c r="G42" s="359"/>
      <c r="H42" s="359"/>
      <c r="I42" s="100" t="s">
        <v>80</v>
      </c>
      <c r="J42" s="364"/>
      <c r="K42" s="364"/>
      <c r="L42" s="100" t="s">
        <v>81</v>
      </c>
      <c r="M42" s="100" t="s">
        <v>43</v>
      </c>
      <c r="N42" s="359"/>
      <c r="O42" s="359"/>
      <c r="P42" s="100" t="s">
        <v>82</v>
      </c>
      <c r="Q42" s="364"/>
      <c r="R42" s="364"/>
      <c r="S42" s="100" t="s">
        <v>81</v>
      </c>
      <c r="T42" s="30"/>
      <c r="U42" s="30"/>
      <c r="V42" s="30"/>
      <c r="W42" s="30"/>
      <c r="X42" s="31"/>
      <c r="AA42" s="63" t="str">
        <f>IF(ISNUMBER(G42),"OK","勤務開始時間未入力")</f>
        <v>勤務開始時間未入力</v>
      </c>
    </row>
    <row r="43" spans="2:40" ht="18" customHeight="1">
      <c r="B43" s="350"/>
      <c r="C43" s="350"/>
      <c r="D43" s="188" t="s">
        <v>75</v>
      </c>
      <c r="E43" s="189"/>
      <c r="F43" s="189"/>
      <c r="G43" s="30"/>
      <c r="H43" s="30"/>
      <c r="I43" s="30"/>
      <c r="J43" s="30"/>
      <c r="K43" s="30"/>
      <c r="L43" s="30"/>
      <c r="M43" s="30"/>
      <c r="N43" s="30"/>
      <c r="O43" s="30"/>
      <c r="P43" s="30"/>
      <c r="Q43" s="30"/>
      <c r="R43" s="119" t="s">
        <v>83</v>
      </c>
      <c r="S43" s="359"/>
      <c r="T43" s="359"/>
      <c r="U43" s="359"/>
      <c r="V43" s="365" t="s">
        <v>93</v>
      </c>
      <c r="W43" s="365"/>
      <c r="X43" s="120" t="s">
        <v>84</v>
      </c>
      <c r="AA43" s="63" t="str">
        <f>IF(ISNUMBER(J42),"OK","勤務開始分未入力")</f>
        <v>勤務開始分未入力</v>
      </c>
    </row>
    <row r="44" spans="2:40" ht="18" customHeight="1">
      <c r="B44" s="350"/>
      <c r="C44" s="350"/>
      <c r="D44" s="188" t="s">
        <v>76</v>
      </c>
      <c r="E44" s="189"/>
      <c r="F44" s="189"/>
      <c r="G44" s="359"/>
      <c r="H44" s="359"/>
      <c r="I44" s="359"/>
      <c r="J44" s="359"/>
      <c r="K44" s="359"/>
      <c r="L44" s="359"/>
      <c r="M44" s="359"/>
      <c r="N44" s="359"/>
      <c r="O44" s="359"/>
      <c r="P44" s="359"/>
      <c r="Q44" s="30"/>
      <c r="R44" s="30"/>
      <c r="S44" s="30"/>
      <c r="T44" s="30"/>
      <c r="U44" s="30"/>
      <c r="V44" s="30"/>
      <c r="W44" s="30"/>
      <c r="X44" s="31"/>
      <c r="AA44" s="63" t="str">
        <f>IF(ISNUMBER(N42),"OK","勤務終了時間未入力")</f>
        <v>勤務終了時間未入力</v>
      </c>
    </row>
    <row r="45" spans="2:40" ht="18" customHeight="1">
      <c r="B45" s="350"/>
      <c r="C45" s="350"/>
      <c r="D45" s="188" t="s">
        <v>90</v>
      </c>
      <c r="E45" s="189"/>
      <c r="F45" s="189"/>
      <c r="G45" s="359" t="s">
        <v>85</v>
      </c>
      <c r="H45" s="359"/>
      <c r="I45" s="359"/>
      <c r="J45" s="359"/>
      <c r="K45" s="359"/>
      <c r="L45" s="104" t="s">
        <v>4</v>
      </c>
      <c r="M45" s="30"/>
      <c r="N45" s="30"/>
      <c r="O45" s="30"/>
      <c r="P45" s="30"/>
      <c r="Q45" s="30"/>
      <c r="R45" s="30"/>
      <c r="S45" s="30"/>
      <c r="T45" s="30"/>
      <c r="U45" s="30"/>
      <c r="V45" s="30"/>
      <c r="W45" s="30"/>
      <c r="X45" s="31"/>
      <c r="AA45" s="63" t="str">
        <f>IF(ISNUMBER(Q42),"OK","勤務終了分未入力")</f>
        <v>勤務終了分未入力</v>
      </c>
    </row>
    <row r="46" spans="2:40" ht="18" customHeight="1">
      <c r="B46" s="350"/>
      <c r="C46" s="350"/>
      <c r="D46" s="360" t="s">
        <v>44</v>
      </c>
      <c r="E46" s="361"/>
      <c r="F46" s="361"/>
      <c r="G46" s="361"/>
      <c r="H46" s="361"/>
      <c r="I46" s="361"/>
      <c r="J46" s="361"/>
      <c r="K46" s="361"/>
      <c r="L46" s="272"/>
      <c r="M46" s="272"/>
      <c r="N46" s="272"/>
      <c r="O46" s="362" t="s">
        <v>91</v>
      </c>
      <c r="P46" s="362"/>
      <c r="Q46" s="362"/>
      <c r="R46" s="362"/>
      <c r="S46" s="362"/>
      <c r="T46" s="362"/>
      <c r="U46" s="362"/>
      <c r="V46" s="362"/>
      <c r="W46" s="362"/>
      <c r="X46" s="363"/>
    </row>
    <row r="47" spans="2:40" ht="9.75" customHeight="1">
      <c r="B47" s="95"/>
      <c r="C47" s="95"/>
      <c r="D47" s="96"/>
      <c r="E47" s="96"/>
      <c r="F47" s="96"/>
      <c r="G47" s="96"/>
      <c r="H47" s="96"/>
      <c r="I47" s="96"/>
      <c r="J47" s="96"/>
      <c r="K47" s="96"/>
      <c r="L47" s="102"/>
      <c r="M47" s="97"/>
      <c r="N47" s="97"/>
      <c r="O47" s="97"/>
      <c r="P47" s="97"/>
      <c r="Q47" s="97"/>
      <c r="R47" s="97"/>
      <c r="S47" s="97"/>
      <c r="T47" s="97"/>
      <c r="U47" s="97"/>
      <c r="V47" s="97"/>
      <c r="W47" s="97"/>
      <c r="X47" s="97"/>
    </row>
    <row r="48" spans="2:40" ht="18" customHeight="1">
      <c r="B48" s="121" t="s">
        <v>35</v>
      </c>
      <c r="C48" s="63"/>
      <c r="D48" s="63"/>
      <c r="E48" s="63"/>
      <c r="F48" s="63"/>
      <c r="G48" s="63"/>
      <c r="H48" s="63"/>
      <c r="I48" s="63"/>
      <c r="J48" s="63"/>
      <c r="K48" s="63"/>
      <c r="L48" s="63"/>
      <c r="M48" s="63"/>
      <c r="N48" s="63"/>
      <c r="O48" s="63"/>
      <c r="P48" s="63"/>
      <c r="Q48" s="63"/>
      <c r="R48" s="63"/>
      <c r="S48" s="63"/>
      <c r="T48" s="63"/>
      <c r="U48" s="63"/>
      <c r="V48" s="63"/>
      <c r="W48" s="63"/>
      <c r="X48" s="64"/>
    </row>
    <row r="49" spans="2:27" ht="24.75" customHeight="1" thickBot="1">
      <c r="C49" s="334" t="s">
        <v>36</v>
      </c>
      <c r="D49" s="334"/>
      <c r="E49" s="334"/>
      <c r="F49" s="334"/>
      <c r="G49" s="334"/>
      <c r="H49" s="336"/>
      <c r="I49" s="336"/>
      <c r="J49" s="336"/>
      <c r="K49" s="336"/>
      <c r="L49" s="336"/>
      <c r="M49" s="336"/>
      <c r="N49" s="336"/>
      <c r="O49" s="336"/>
      <c r="P49" s="336"/>
      <c r="Q49" s="336"/>
      <c r="R49" s="336"/>
      <c r="S49" s="336"/>
      <c r="T49" s="336"/>
      <c r="U49" s="336"/>
      <c r="V49" s="336"/>
      <c r="W49" s="336"/>
      <c r="X49" s="336"/>
      <c r="AA49" s="63" t="str">
        <f>IF(ISTEXT(H49),"OK","担当者未入力")</f>
        <v>担当者未入力</v>
      </c>
    </row>
    <row r="50" spans="2:27" ht="12" customHeight="1" thickTop="1">
      <c r="C50" s="98"/>
      <c r="D50" s="98"/>
      <c r="E50" s="98"/>
      <c r="F50" s="98"/>
      <c r="G50" s="98"/>
      <c r="H50" s="101"/>
      <c r="I50" s="101"/>
      <c r="J50" s="101"/>
      <c r="K50" s="101"/>
      <c r="L50" s="101"/>
      <c r="M50" s="101"/>
      <c r="N50" s="101"/>
      <c r="O50" s="101"/>
      <c r="P50" s="101"/>
      <c r="Q50" s="101"/>
      <c r="R50" s="101"/>
      <c r="S50" s="101"/>
      <c r="T50" s="101"/>
      <c r="U50" s="101"/>
      <c r="V50" s="101"/>
      <c r="W50" s="101"/>
      <c r="X50" s="101"/>
    </row>
    <row r="51" spans="2:27" ht="18" customHeight="1">
      <c r="B51" s="121" t="s">
        <v>37</v>
      </c>
      <c r="C51" s="64"/>
      <c r="D51" s="64"/>
      <c r="E51" s="64"/>
      <c r="F51" s="64"/>
      <c r="G51" s="64"/>
      <c r="H51" s="64"/>
      <c r="I51" s="64"/>
      <c r="J51" s="64"/>
      <c r="K51" s="64"/>
      <c r="L51" s="64"/>
      <c r="M51" s="64"/>
      <c r="N51" s="64"/>
      <c r="O51" s="64"/>
      <c r="P51" s="64"/>
      <c r="Q51" s="64"/>
      <c r="R51" s="64"/>
      <c r="S51" s="64"/>
      <c r="T51" s="64"/>
      <c r="U51" s="64"/>
      <c r="V51" s="64"/>
      <c r="W51" s="64"/>
      <c r="X51" s="64"/>
    </row>
    <row r="52" spans="2:27" ht="36.75" customHeight="1" thickBot="1">
      <c r="C52" s="335" t="s">
        <v>42</v>
      </c>
      <c r="D52" s="335"/>
      <c r="E52" s="335"/>
      <c r="F52" s="335"/>
      <c r="G52" s="335"/>
      <c r="H52" s="336"/>
      <c r="I52" s="336"/>
      <c r="J52" s="336"/>
      <c r="K52" s="336"/>
      <c r="L52" s="336"/>
      <c r="M52" s="336"/>
      <c r="N52" s="336"/>
      <c r="O52" s="336"/>
      <c r="P52" s="336"/>
      <c r="Q52" s="336"/>
      <c r="R52" s="336"/>
      <c r="S52" s="336"/>
      <c r="T52" s="336"/>
      <c r="U52" s="336"/>
      <c r="V52" s="336"/>
      <c r="W52" s="336"/>
      <c r="X52" s="336"/>
      <c r="AA52" s="63" t="str">
        <f>IF(ISTEXT(H52),"OK","事業主未入力")</f>
        <v>事業主未入力</v>
      </c>
    </row>
    <row r="53" spans="2:27" ht="19.5" thickTop="1">
      <c r="B53" s="63" t="s">
        <v>38</v>
      </c>
      <c r="C53" s="63"/>
      <c r="D53" s="63"/>
      <c r="E53" s="63"/>
      <c r="F53" s="63"/>
      <c r="G53" s="63"/>
      <c r="H53" s="63"/>
      <c r="I53" s="63"/>
      <c r="J53" s="63"/>
      <c r="K53" s="63"/>
      <c r="L53" s="63"/>
      <c r="M53" s="63"/>
      <c r="N53" s="63"/>
      <c r="O53" s="63"/>
      <c r="P53" s="63"/>
      <c r="Q53" s="63"/>
      <c r="R53" s="63"/>
      <c r="S53" s="63"/>
      <c r="T53" s="63"/>
      <c r="U53" s="63"/>
      <c r="V53" s="63"/>
      <c r="W53" s="63"/>
      <c r="X53" s="63"/>
    </row>
  </sheetData>
  <sheetProtection algorithmName="SHA-512" hashValue="F+pkWprcq9/iT5+tGFmyxcAbM9rzdgfEHzk6IYoTfrd5YEQIL1C5PS2iRnFL0ioRkSK/sprZhEVtX2zZsZP15Q==" saltValue="9AsQeVY/hDcXc65OBU6pNg==" spinCount="100000" sheet="1" selectLockedCells="1"/>
  <dataConsolidate/>
  <mergeCells count="161">
    <mergeCell ref="B1:L2"/>
    <mergeCell ref="B3:E3"/>
    <mergeCell ref="F3:X3"/>
    <mergeCell ref="B4:E4"/>
    <mergeCell ref="F4:X4"/>
    <mergeCell ref="B5:E5"/>
    <mergeCell ref="F5:X5"/>
    <mergeCell ref="B9:C13"/>
    <mergeCell ref="D9:E13"/>
    <mergeCell ref="F9:F13"/>
    <mergeCell ref="G9:H13"/>
    <mergeCell ref="I9:I13"/>
    <mergeCell ref="J9:N13"/>
    <mergeCell ref="B6:E6"/>
    <mergeCell ref="F6:X6"/>
    <mergeCell ref="B8:C8"/>
    <mergeCell ref="D8:F8"/>
    <mergeCell ref="G8:I8"/>
    <mergeCell ref="J8:O8"/>
    <mergeCell ref="P8:X8"/>
    <mergeCell ref="O9:O13"/>
    <mergeCell ref="P9:Q9"/>
    <mergeCell ref="R9:W9"/>
    <mergeCell ref="P10:Q10"/>
    <mergeCell ref="R12:W12"/>
    <mergeCell ref="P13:Q13"/>
    <mergeCell ref="R13:W13"/>
    <mergeCell ref="P17:Q17"/>
    <mergeCell ref="R17:W17"/>
    <mergeCell ref="P18:Q18"/>
    <mergeCell ref="R18:W18"/>
    <mergeCell ref="R10:T10"/>
    <mergeCell ref="V10:W10"/>
    <mergeCell ref="P11:Q11"/>
    <mergeCell ref="R11:T11"/>
    <mergeCell ref="V11:W11"/>
    <mergeCell ref="P12:Q12"/>
    <mergeCell ref="P14:Q14"/>
    <mergeCell ref="R14:W14"/>
    <mergeCell ref="P15:Q15"/>
    <mergeCell ref="R15:T15"/>
    <mergeCell ref="V15:W15"/>
    <mergeCell ref="B19:C23"/>
    <mergeCell ref="D19:E23"/>
    <mergeCell ref="F19:F23"/>
    <mergeCell ref="G19:H23"/>
    <mergeCell ref="I19:I23"/>
    <mergeCell ref="J19:N23"/>
    <mergeCell ref="B14:C18"/>
    <mergeCell ref="D14:E18"/>
    <mergeCell ref="F14:F18"/>
    <mergeCell ref="G14:H18"/>
    <mergeCell ref="I14:I18"/>
    <mergeCell ref="J14:N18"/>
    <mergeCell ref="O14:O18"/>
    <mergeCell ref="O19:O23"/>
    <mergeCell ref="P19:Q19"/>
    <mergeCell ref="R19:W19"/>
    <mergeCell ref="P20:Q20"/>
    <mergeCell ref="R20:T20"/>
    <mergeCell ref="V20:W20"/>
    <mergeCell ref="P21:Q21"/>
    <mergeCell ref="R21:T21"/>
    <mergeCell ref="V21:W21"/>
    <mergeCell ref="P22:Q22"/>
    <mergeCell ref="P16:Q16"/>
    <mergeCell ref="R16:T16"/>
    <mergeCell ref="V16:W16"/>
    <mergeCell ref="P24:Q24"/>
    <mergeCell ref="R24:W24"/>
    <mergeCell ref="P25:Q25"/>
    <mergeCell ref="R25:T25"/>
    <mergeCell ref="V25:W25"/>
    <mergeCell ref="P26:Q26"/>
    <mergeCell ref="R26:T26"/>
    <mergeCell ref="V26:W26"/>
    <mergeCell ref="R22:W22"/>
    <mergeCell ref="P23:Q23"/>
    <mergeCell ref="R23:W23"/>
    <mergeCell ref="P27:Q27"/>
    <mergeCell ref="R27:W27"/>
    <mergeCell ref="P28:Q28"/>
    <mergeCell ref="R28:W28"/>
    <mergeCell ref="B29:C33"/>
    <mergeCell ref="D29:E33"/>
    <mergeCell ref="F29:F33"/>
    <mergeCell ref="G29:H33"/>
    <mergeCell ref="I29:I33"/>
    <mergeCell ref="J29:N33"/>
    <mergeCell ref="B24:C28"/>
    <mergeCell ref="D24:E28"/>
    <mergeCell ref="F24:F28"/>
    <mergeCell ref="G24:H28"/>
    <mergeCell ref="I24:I28"/>
    <mergeCell ref="J24:N28"/>
    <mergeCell ref="O24:O28"/>
    <mergeCell ref="O29:O33"/>
    <mergeCell ref="P29:Q29"/>
    <mergeCell ref="R29:W29"/>
    <mergeCell ref="P30:Q30"/>
    <mergeCell ref="R30:T30"/>
    <mergeCell ref="V30:W30"/>
    <mergeCell ref="P31:Q31"/>
    <mergeCell ref="R31:T31"/>
    <mergeCell ref="V31:W31"/>
    <mergeCell ref="P32:Q32"/>
    <mergeCell ref="P34:Q34"/>
    <mergeCell ref="R34:W34"/>
    <mergeCell ref="P35:Q35"/>
    <mergeCell ref="R35:T35"/>
    <mergeCell ref="V35:W35"/>
    <mergeCell ref="P36:Q36"/>
    <mergeCell ref="R36:T36"/>
    <mergeCell ref="V36:W36"/>
    <mergeCell ref="R32:W32"/>
    <mergeCell ref="P33:Q33"/>
    <mergeCell ref="R33:W33"/>
    <mergeCell ref="P37:Q37"/>
    <mergeCell ref="R37:W37"/>
    <mergeCell ref="P38:Q38"/>
    <mergeCell ref="R38:W38"/>
    <mergeCell ref="B39:C46"/>
    <mergeCell ref="D39:F39"/>
    <mergeCell ref="G39:L39"/>
    <mergeCell ref="O39:P39"/>
    <mergeCell ref="S39:T39"/>
    <mergeCell ref="D40:F40"/>
    <mergeCell ref="B34:C38"/>
    <mergeCell ref="D34:E38"/>
    <mergeCell ref="F34:F38"/>
    <mergeCell ref="G34:H38"/>
    <mergeCell ref="I34:I38"/>
    <mergeCell ref="J34:N38"/>
    <mergeCell ref="O34:O38"/>
    <mergeCell ref="D42:F42"/>
    <mergeCell ref="G42:H42"/>
    <mergeCell ref="J42:K42"/>
    <mergeCell ref="N42:O42"/>
    <mergeCell ref="Q42:R42"/>
    <mergeCell ref="D43:F43"/>
    <mergeCell ref="G40:M40"/>
    <mergeCell ref="N40:P40"/>
    <mergeCell ref="Q40:W40"/>
    <mergeCell ref="D41:F41"/>
    <mergeCell ref="G41:M41"/>
    <mergeCell ref="N41:P41"/>
    <mergeCell ref="Q41:W41"/>
    <mergeCell ref="D46:K46"/>
    <mergeCell ref="L46:N46"/>
    <mergeCell ref="O46:X46"/>
    <mergeCell ref="C49:G49"/>
    <mergeCell ref="H49:X49"/>
    <mergeCell ref="C52:G52"/>
    <mergeCell ref="H52:X52"/>
    <mergeCell ref="S43:U43"/>
    <mergeCell ref="V43:W43"/>
    <mergeCell ref="D44:F44"/>
    <mergeCell ref="G44:P44"/>
    <mergeCell ref="D45:F45"/>
    <mergeCell ref="G45:I45"/>
    <mergeCell ref="J45:K45"/>
  </mergeCells>
  <phoneticPr fontId="2"/>
  <dataValidations count="1">
    <dataValidation type="list" allowBlank="1" showInputMessage="1" showErrorMessage="1" sqref="B9:C13" xr:uid="{497B82E6-C7B7-45E2-BC59-A75A58183F6E}">
      <formula1>$AH$9:$AH$10</formula1>
    </dataValidation>
  </dataValidations>
  <pageMargins left="0.25" right="0.25"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6</xdr:col>
                    <xdr:colOff>76200</xdr:colOff>
                    <xdr:row>42</xdr:row>
                    <xdr:rowOff>0</xdr:rowOff>
                  </from>
                  <to>
                    <xdr:col>8</xdr:col>
                    <xdr:colOff>171450</xdr:colOff>
                    <xdr:row>43</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9</xdr:col>
                    <xdr:colOff>66675</xdr:colOff>
                    <xdr:row>42</xdr:row>
                    <xdr:rowOff>0</xdr:rowOff>
                  </from>
                  <to>
                    <xdr:col>11</xdr:col>
                    <xdr:colOff>161925</xdr:colOff>
                    <xdr:row>43</xdr:row>
                    <xdr:rowOff>9525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12</xdr:col>
                    <xdr:colOff>38100</xdr:colOff>
                    <xdr:row>42</xdr:row>
                    <xdr:rowOff>0</xdr:rowOff>
                  </from>
                  <to>
                    <xdr:col>14</xdr:col>
                    <xdr:colOff>133350</xdr:colOff>
                    <xdr:row>43</xdr:row>
                    <xdr:rowOff>9525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15</xdr:col>
                    <xdr:colOff>9525</xdr:colOff>
                    <xdr:row>42</xdr:row>
                    <xdr:rowOff>0</xdr:rowOff>
                  </from>
                  <to>
                    <xdr:col>17</xdr:col>
                    <xdr:colOff>104775</xdr:colOff>
                    <xdr:row>43</xdr:row>
                    <xdr:rowOff>9525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6</xdr:col>
                    <xdr:colOff>142875</xdr:colOff>
                    <xdr:row>39</xdr:row>
                    <xdr:rowOff>9525</xdr:rowOff>
                  </from>
                  <to>
                    <xdr:col>8</xdr:col>
                    <xdr:colOff>238125</xdr:colOff>
                    <xdr:row>40</xdr:row>
                    <xdr:rowOff>19050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9</xdr:col>
                    <xdr:colOff>152400</xdr:colOff>
                    <xdr:row>39</xdr:row>
                    <xdr:rowOff>9525</xdr:rowOff>
                  </from>
                  <to>
                    <xdr:col>11</xdr:col>
                    <xdr:colOff>247650</xdr:colOff>
                    <xdr:row>40</xdr:row>
                    <xdr:rowOff>19050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20</xdr:col>
                    <xdr:colOff>9525</xdr:colOff>
                    <xdr:row>39</xdr:row>
                    <xdr:rowOff>9525</xdr:rowOff>
                  </from>
                  <to>
                    <xdr:col>22</xdr:col>
                    <xdr:colOff>104775</xdr:colOff>
                    <xdr:row>40</xdr:row>
                    <xdr:rowOff>19050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6</xdr:col>
                    <xdr:colOff>142875</xdr:colOff>
                    <xdr:row>40</xdr:row>
                    <xdr:rowOff>0</xdr:rowOff>
                  </from>
                  <to>
                    <xdr:col>8</xdr:col>
                    <xdr:colOff>238125</xdr:colOff>
                    <xdr:row>41</xdr:row>
                    <xdr:rowOff>9525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17</xdr:col>
                    <xdr:colOff>9525</xdr:colOff>
                    <xdr:row>40</xdr:row>
                    <xdr:rowOff>0</xdr:rowOff>
                  </from>
                  <to>
                    <xdr:col>19</xdr:col>
                    <xdr:colOff>104775</xdr:colOff>
                    <xdr:row>41</xdr:row>
                    <xdr:rowOff>9525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17</xdr:col>
                    <xdr:colOff>9525</xdr:colOff>
                    <xdr:row>39</xdr:row>
                    <xdr:rowOff>9525</xdr:rowOff>
                  </from>
                  <to>
                    <xdr:col>19</xdr:col>
                    <xdr:colOff>104775</xdr:colOff>
                    <xdr:row>40</xdr:row>
                    <xdr:rowOff>19050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20</xdr:col>
                    <xdr:colOff>9525</xdr:colOff>
                    <xdr:row>39</xdr:row>
                    <xdr:rowOff>219075</xdr:rowOff>
                  </from>
                  <to>
                    <xdr:col>22</xdr:col>
                    <xdr:colOff>104775</xdr:colOff>
                    <xdr:row>41</xdr:row>
                    <xdr:rowOff>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9</xdr:col>
                    <xdr:colOff>152400</xdr:colOff>
                    <xdr:row>39</xdr:row>
                    <xdr:rowOff>219075</xdr:rowOff>
                  </from>
                  <to>
                    <xdr:col>11</xdr:col>
                    <xdr:colOff>247650</xdr:colOff>
                    <xdr:row>41</xdr:row>
                    <xdr:rowOff>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7</xdr:col>
                    <xdr:colOff>38100</xdr:colOff>
                    <xdr:row>42</xdr:row>
                    <xdr:rowOff>219075</xdr:rowOff>
                  </from>
                  <to>
                    <xdr:col>9</xdr:col>
                    <xdr:colOff>133350</xdr:colOff>
                    <xdr:row>44</xdr:row>
                    <xdr:rowOff>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11</xdr:col>
                    <xdr:colOff>38100</xdr:colOff>
                    <xdr:row>42</xdr:row>
                    <xdr:rowOff>219075</xdr:rowOff>
                  </from>
                  <to>
                    <xdr:col>15</xdr:col>
                    <xdr:colOff>228600</xdr:colOff>
                    <xdr:row>44</xdr:row>
                    <xdr:rowOff>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10</xdr:col>
                    <xdr:colOff>285750</xdr:colOff>
                    <xdr:row>44</xdr:row>
                    <xdr:rowOff>219075</xdr:rowOff>
                  </from>
                  <to>
                    <xdr:col>12</xdr:col>
                    <xdr:colOff>114300</xdr:colOff>
                    <xdr:row>46</xdr:row>
                    <xdr:rowOff>9525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12</xdr:col>
                    <xdr:colOff>161925</xdr:colOff>
                    <xdr:row>44</xdr:row>
                    <xdr:rowOff>219075</xdr:rowOff>
                  </from>
                  <to>
                    <xdr:col>13</xdr:col>
                    <xdr:colOff>285750</xdr:colOff>
                    <xdr:row>46</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9CF84-81A3-4601-A2AF-222FB68CC299}">
  <dimension ref="A1:Y28"/>
  <sheetViews>
    <sheetView workbookViewId="0">
      <selection sqref="A1:T28"/>
    </sheetView>
  </sheetViews>
  <sheetFormatPr defaultColWidth="3.875" defaultRowHeight="18.75"/>
  <sheetData>
    <row r="1" spans="1:25" ht="18.75" customHeight="1">
      <c r="A1" s="296" t="s">
        <v>45</v>
      </c>
      <c r="B1" s="296"/>
      <c r="C1" s="296"/>
      <c r="D1" s="296"/>
      <c r="E1" s="296"/>
      <c r="F1" s="296"/>
      <c r="G1" s="296"/>
      <c r="H1" s="296"/>
      <c r="I1" s="296"/>
      <c r="J1" s="296"/>
      <c r="K1" s="296"/>
      <c r="L1" s="296"/>
      <c r="M1" s="296"/>
      <c r="N1" s="296"/>
      <c r="O1" s="296"/>
      <c r="P1" s="296"/>
      <c r="Q1" s="296"/>
      <c r="R1" s="296"/>
      <c r="S1" s="296"/>
      <c r="T1" s="296"/>
      <c r="U1" s="24"/>
      <c r="V1" s="24"/>
      <c r="W1" s="24"/>
      <c r="X1" s="24"/>
      <c r="Y1" s="24"/>
    </row>
    <row r="2" spans="1:25" ht="18.75" customHeight="1">
      <c r="A2" s="296"/>
      <c r="B2" s="296"/>
      <c r="C2" s="296"/>
      <c r="D2" s="296"/>
      <c r="E2" s="296"/>
      <c r="F2" s="296"/>
      <c r="G2" s="296"/>
      <c r="H2" s="296"/>
      <c r="I2" s="296"/>
      <c r="J2" s="296"/>
      <c r="K2" s="296"/>
      <c r="L2" s="296"/>
      <c r="M2" s="296"/>
      <c r="N2" s="296"/>
      <c r="O2" s="296"/>
      <c r="P2" s="296"/>
      <c r="Q2" s="296"/>
      <c r="R2" s="296"/>
      <c r="S2" s="296"/>
      <c r="T2" s="296"/>
      <c r="U2" s="24"/>
      <c r="V2" s="24"/>
      <c r="W2" s="24"/>
      <c r="X2" s="24"/>
      <c r="Y2" s="24"/>
    </row>
    <row r="3" spans="1:25" ht="18.75" customHeight="1">
      <c r="A3" s="296"/>
      <c r="B3" s="296"/>
      <c r="C3" s="296"/>
      <c r="D3" s="296"/>
      <c r="E3" s="296"/>
      <c r="F3" s="296"/>
      <c r="G3" s="296"/>
      <c r="H3" s="296"/>
      <c r="I3" s="296"/>
      <c r="J3" s="296"/>
      <c r="K3" s="296"/>
      <c r="L3" s="296"/>
      <c r="M3" s="296"/>
      <c r="N3" s="296"/>
      <c r="O3" s="296"/>
      <c r="P3" s="296"/>
      <c r="Q3" s="296"/>
      <c r="R3" s="296"/>
      <c r="S3" s="296"/>
      <c r="T3" s="296"/>
      <c r="U3" s="24"/>
      <c r="V3" s="24"/>
      <c r="W3" s="24"/>
      <c r="X3" s="24"/>
      <c r="Y3" s="24"/>
    </row>
    <row r="4" spans="1:25" ht="18.75" customHeight="1">
      <c r="A4" s="296"/>
      <c r="B4" s="296"/>
      <c r="C4" s="296"/>
      <c r="D4" s="296"/>
      <c r="E4" s="296"/>
      <c r="F4" s="296"/>
      <c r="G4" s="296"/>
      <c r="H4" s="296"/>
      <c r="I4" s="296"/>
      <c r="J4" s="296"/>
      <c r="K4" s="296"/>
      <c r="L4" s="296"/>
      <c r="M4" s="296"/>
      <c r="N4" s="296"/>
      <c r="O4" s="296"/>
      <c r="P4" s="296"/>
      <c r="Q4" s="296"/>
      <c r="R4" s="296"/>
      <c r="S4" s="296"/>
      <c r="T4" s="296"/>
      <c r="U4" s="24"/>
      <c r="V4" s="24"/>
      <c r="W4" s="24"/>
      <c r="X4" s="24"/>
      <c r="Y4" s="24"/>
    </row>
    <row r="5" spans="1:25" ht="18.75" customHeight="1">
      <c r="A5" s="296"/>
      <c r="B5" s="296"/>
      <c r="C5" s="296"/>
      <c r="D5" s="296"/>
      <c r="E5" s="296"/>
      <c r="F5" s="296"/>
      <c r="G5" s="296"/>
      <c r="H5" s="296"/>
      <c r="I5" s="296"/>
      <c r="J5" s="296"/>
      <c r="K5" s="296"/>
      <c r="L5" s="296"/>
      <c r="M5" s="296"/>
      <c r="N5" s="296"/>
      <c r="O5" s="296"/>
      <c r="P5" s="296"/>
      <c r="Q5" s="296"/>
      <c r="R5" s="296"/>
      <c r="S5" s="296"/>
      <c r="T5" s="296"/>
      <c r="U5" s="24"/>
      <c r="V5" s="24"/>
      <c r="W5" s="24"/>
      <c r="X5" s="24"/>
      <c r="Y5" s="24"/>
    </row>
    <row r="6" spans="1:25" ht="18.75" customHeight="1">
      <c r="A6" s="296"/>
      <c r="B6" s="296"/>
      <c r="C6" s="296"/>
      <c r="D6" s="296"/>
      <c r="E6" s="296"/>
      <c r="F6" s="296"/>
      <c r="G6" s="296"/>
      <c r="H6" s="296"/>
      <c r="I6" s="296"/>
      <c r="J6" s="296"/>
      <c r="K6" s="296"/>
      <c r="L6" s="296"/>
      <c r="M6" s="296"/>
      <c r="N6" s="296"/>
      <c r="O6" s="296"/>
      <c r="P6" s="296"/>
      <c r="Q6" s="296"/>
      <c r="R6" s="296"/>
      <c r="S6" s="296"/>
      <c r="T6" s="296"/>
      <c r="U6" s="24"/>
      <c r="V6" s="24"/>
      <c r="W6" s="24"/>
      <c r="X6" s="24"/>
      <c r="Y6" s="24"/>
    </row>
    <row r="7" spans="1:25" ht="18.75" customHeight="1">
      <c r="A7" s="296"/>
      <c r="B7" s="296"/>
      <c r="C7" s="296"/>
      <c r="D7" s="296"/>
      <c r="E7" s="296"/>
      <c r="F7" s="296"/>
      <c r="G7" s="296"/>
      <c r="H7" s="296"/>
      <c r="I7" s="296"/>
      <c r="J7" s="296"/>
      <c r="K7" s="296"/>
      <c r="L7" s="296"/>
      <c r="M7" s="296"/>
      <c r="N7" s="296"/>
      <c r="O7" s="296"/>
      <c r="P7" s="296"/>
      <c r="Q7" s="296"/>
      <c r="R7" s="296"/>
      <c r="S7" s="296"/>
      <c r="T7" s="296"/>
      <c r="U7" s="24"/>
      <c r="V7" s="24"/>
      <c r="W7" s="24"/>
      <c r="X7" s="24"/>
      <c r="Y7" s="24"/>
    </row>
    <row r="8" spans="1:25" ht="18.75" customHeight="1">
      <c r="A8" s="296"/>
      <c r="B8" s="296"/>
      <c r="C8" s="296"/>
      <c r="D8" s="296"/>
      <c r="E8" s="296"/>
      <c r="F8" s="296"/>
      <c r="G8" s="296"/>
      <c r="H8" s="296"/>
      <c r="I8" s="296"/>
      <c r="J8" s="296"/>
      <c r="K8" s="296"/>
      <c r="L8" s="296"/>
      <c r="M8" s="296"/>
      <c r="N8" s="296"/>
      <c r="O8" s="296"/>
      <c r="P8" s="296"/>
      <c r="Q8" s="296"/>
      <c r="R8" s="296"/>
      <c r="S8" s="296"/>
      <c r="T8" s="296"/>
      <c r="U8" s="24"/>
      <c r="V8" s="24"/>
      <c r="W8" s="24"/>
      <c r="X8" s="24"/>
      <c r="Y8" s="24"/>
    </row>
    <row r="9" spans="1:25" ht="18.75" customHeight="1">
      <c r="A9" s="296"/>
      <c r="B9" s="296"/>
      <c r="C9" s="296"/>
      <c r="D9" s="296"/>
      <c r="E9" s="296"/>
      <c r="F9" s="296"/>
      <c r="G9" s="296"/>
      <c r="H9" s="296"/>
      <c r="I9" s="296"/>
      <c r="J9" s="296"/>
      <c r="K9" s="296"/>
      <c r="L9" s="296"/>
      <c r="M9" s="296"/>
      <c r="N9" s="296"/>
      <c r="O9" s="296"/>
      <c r="P9" s="296"/>
      <c r="Q9" s="296"/>
      <c r="R9" s="296"/>
      <c r="S9" s="296"/>
      <c r="T9" s="296"/>
      <c r="U9" s="24"/>
      <c r="V9" s="24"/>
      <c r="W9" s="24"/>
      <c r="X9" s="24"/>
      <c r="Y9" s="24"/>
    </row>
    <row r="10" spans="1:25" ht="18.75" customHeight="1">
      <c r="A10" s="296"/>
      <c r="B10" s="296"/>
      <c r="C10" s="296"/>
      <c r="D10" s="296"/>
      <c r="E10" s="296"/>
      <c r="F10" s="296"/>
      <c r="G10" s="296"/>
      <c r="H10" s="296"/>
      <c r="I10" s="296"/>
      <c r="J10" s="296"/>
      <c r="K10" s="296"/>
      <c r="L10" s="296"/>
      <c r="M10" s="296"/>
      <c r="N10" s="296"/>
      <c r="O10" s="296"/>
      <c r="P10" s="296"/>
      <c r="Q10" s="296"/>
      <c r="R10" s="296"/>
      <c r="S10" s="296"/>
      <c r="T10" s="296"/>
      <c r="U10" s="24"/>
      <c r="V10" s="24"/>
      <c r="W10" s="24"/>
      <c r="X10" s="24"/>
      <c r="Y10" s="24"/>
    </row>
    <row r="11" spans="1:25" ht="18.75" customHeight="1">
      <c r="A11" s="296"/>
      <c r="B11" s="296"/>
      <c r="C11" s="296"/>
      <c r="D11" s="296"/>
      <c r="E11" s="296"/>
      <c r="F11" s="296"/>
      <c r="G11" s="296"/>
      <c r="H11" s="296"/>
      <c r="I11" s="296"/>
      <c r="J11" s="296"/>
      <c r="K11" s="296"/>
      <c r="L11" s="296"/>
      <c r="M11" s="296"/>
      <c r="N11" s="296"/>
      <c r="O11" s="296"/>
      <c r="P11" s="296"/>
      <c r="Q11" s="296"/>
      <c r="R11" s="296"/>
      <c r="S11" s="296"/>
      <c r="T11" s="296"/>
      <c r="U11" s="24"/>
      <c r="V11" s="24"/>
      <c r="W11" s="24"/>
      <c r="X11" s="24"/>
      <c r="Y11" s="24"/>
    </row>
    <row r="12" spans="1:25" ht="18.75" customHeight="1">
      <c r="A12" s="296"/>
      <c r="B12" s="296"/>
      <c r="C12" s="296"/>
      <c r="D12" s="296"/>
      <c r="E12" s="296"/>
      <c r="F12" s="296"/>
      <c r="G12" s="296"/>
      <c r="H12" s="296"/>
      <c r="I12" s="296"/>
      <c r="J12" s="296"/>
      <c r="K12" s="296"/>
      <c r="L12" s="296"/>
      <c r="M12" s="296"/>
      <c r="N12" s="296"/>
      <c r="O12" s="296"/>
      <c r="P12" s="296"/>
      <c r="Q12" s="296"/>
      <c r="R12" s="296"/>
      <c r="S12" s="296"/>
      <c r="T12" s="296"/>
      <c r="U12" s="24"/>
      <c r="V12" s="24"/>
      <c r="W12" s="24"/>
      <c r="X12" s="24"/>
      <c r="Y12" s="24"/>
    </row>
    <row r="13" spans="1:25" ht="18.75" customHeight="1">
      <c r="A13" s="296"/>
      <c r="B13" s="296"/>
      <c r="C13" s="296"/>
      <c r="D13" s="296"/>
      <c r="E13" s="296"/>
      <c r="F13" s="296"/>
      <c r="G13" s="296"/>
      <c r="H13" s="296"/>
      <c r="I13" s="296"/>
      <c r="J13" s="296"/>
      <c r="K13" s="296"/>
      <c r="L13" s="296"/>
      <c r="M13" s="296"/>
      <c r="N13" s="296"/>
      <c r="O13" s="296"/>
      <c r="P13" s="296"/>
      <c r="Q13" s="296"/>
      <c r="R13" s="296"/>
      <c r="S13" s="296"/>
      <c r="T13" s="296"/>
      <c r="U13" s="24"/>
      <c r="V13" s="24"/>
      <c r="W13" s="24"/>
      <c r="X13" s="24"/>
      <c r="Y13" s="24"/>
    </row>
    <row r="14" spans="1:25" ht="18.75" customHeight="1">
      <c r="A14" s="296"/>
      <c r="B14" s="296"/>
      <c r="C14" s="296"/>
      <c r="D14" s="296"/>
      <c r="E14" s="296"/>
      <c r="F14" s="296"/>
      <c r="G14" s="296"/>
      <c r="H14" s="296"/>
      <c r="I14" s="296"/>
      <c r="J14" s="296"/>
      <c r="K14" s="296"/>
      <c r="L14" s="296"/>
      <c r="M14" s="296"/>
      <c r="N14" s="296"/>
      <c r="O14" s="296"/>
      <c r="P14" s="296"/>
      <c r="Q14" s="296"/>
      <c r="R14" s="296"/>
      <c r="S14" s="296"/>
      <c r="T14" s="296"/>
      <c r="U14" s="24"/>
      <c r="V14" s="24"/>
      <c r="W14" s="24"/>
      <c r="X14" s="24"/>
      <c r="Y14" s="24"/>
    </row>
    <row r="15" spans="1:25" ht="18.75" customHeight="1">
      <c r="A15" s="296"/>
      <c r="B15" s="296"/>
      <c r="C15" s="296"/>
      <c r="D15" s="296"/>
      <c r="E15" s="296"/>
      <c r="F15" s="296"/>
      <c r="G15" s="296"/>
      <c r="H15" s="296"/>
      <c r="I15" s="296"/>
      <c r="J15" s="296"/>
      <c r="K15" s="296"/>
      <c r="L15" s="296"/>
      <c r="M15" s="296"/>
      <c r="N15" s="296"/>
      <c r="O15" s="296"/>
      <c r="P15" s="296"/>
      <c r="Q15" s="296"/>
      <c r="R15" s="296"/>
      <c r="S15" s="296"/>
      <c r="T15" s="296"/>
      <c r="U15" s="24"/>
      <c r="V15" s="24"/>
      <c r="W15" s="24"/>
      <c r="X15" s="24"/>
      <c r="Y15" s="24"/>
    </row>
    <row r="16" spans="1:25" ht="18.75" customHeight="1">
      <c r="A16" s="296"/>
      <c r="B16" s="296"/>
      <c r="C16" s="296"/>
      <c r="D16" s="296"/>
      <c r="E16" s="296"/>
      <c r="F16" s="296"/>
      <c r="G16" s="296"/>
      <c r="H16" s="296"/>
      <c r="I16" s="296"/>
      <c r="J16" s="296"/>
      <c r="K16" s="296"/>
      <c r="L16" s="296"/>
      <c r="M16" s="296"/>
      <c r="N16" s="296"/>
      <c r="O16" s="296"/>
      <c r="P16" s="296"/>
      <c r="Q16" s="296"/>
      <c r="R16" s="296"/>
      <c r="S16" s="296"/>
      <c r="T16" s="296"/>
      <c r="U16" s="24"/>
      <c r="V16" s="24"/>
      <c r="W16" s="24"/>
      <c r="X16" s="24"/>
      <c r="Y16" s="24"/>
    </row>
    <row r="17" spans="1:25" ht="18.75" customHeight="1">
      <c r="A17" s="296"/>
      <c r="B17" s="296"/>
      <c r="C17" s="296"/>
      <c r="D17" s="296"/>
      <c r="E17" s="296"/>
      <c r="F17" s="296"/>
      <c r="G17" s="296"/>
      <c r="H17" s="296"/>
      <c r="I17" s="296"/>
      <c r="J17" s="296"/>
      <c r="K17" s="296"/>
      <c r="L17" s="296"/>
      <c r="M17" s="296"/>
      <c r="N17" s="296"/>
      <c r="O17" s="296"/>
      <c r="P17" s="296"/>
      <c r="Q17" s="296"/>
      <c r="R17" s="296"/>
      <c r="S17" s="296"/>
      <c r="T17" s="296"/>
      <c r="U17" s="24"/>
      <c r="V17" s="24"/>
      <c r="W17" s="24"/>
      <c r="X17" s="24"/>
      <c r="Y17" s="24"/>
    </row>
    <row r="18" spans="1:25" ht="18.75" customHeight="1">
      <c r="A18" s="296"/>
      <c r="B18" s="296"/>
      <c r="C18" s="296"/>
      <c r="D18" s="296"/>
      <c r="E18" s="296"/>
      <c r="F18" s="296"/>
      <c r="G18" s="296"/>
      <c r="H18" s="296"/>
      <c r="I18" s="296"/>
      <c r="J18" s="296"/>
      <c r="K18" s="296"/>
      <c r="L18" s="296"/>
      <c r="M18" s="296"/>
      <c r="N18" s="296"/>
      <c r="O18" s="296"/>
      <c r="P18" s="296"/>
      <c r="Q18" s="296"/>
      <c r="R18" s="296"/>
      <c r="S18" s="296"/>
      <c r="T18" s="296"/>
      <c r="U18" s="24"/>
      <c r="V18" s="24"/>
      <c r="W18" s="24"/>
      <c r="X18" s="24"/>
      <c r="Y18" s="24"/>
    </row>
    <row r="19" spans="1:25" ht="18.75" customHeight="1">
      <c r="A19" s="296"/>
      <c r="B19" s="296"/>
      <c r="C19" s="296"/>
      <c r="D19" s="296"/>
      <c r="E19" s="296"/>
      <c r="F19" s="296"/>
      <c r="G19" s="296"/>
      <c r="H19" s="296"/>
      <c r="I19" s="296"/>
      <c r="J19" s="296"/>
      <c r="K19" s="296"/>
      <c r="L19" s="296"/>
      <c r="M19" s="296"/>
      <c r="N19" s="296"/>
      <c r="O19" s="296"/>
      <c r="P19" s="296"/>
      <c r="Q19" s="296"/>
      <c r="R19" s="296"/>
      <c r="S19" s="296"/>
      <c r="T19" s="296"/>
      <c r="U19" s="24"/>
      <c r="V19" s="24"/>
      <c r="W19" s="24"/>
      <c r="X19" s="24"/>
      <c r="Y19" s="24"/>
    </row>
    <row r="20" spans="1:25" ht="18.75" customHeight="1">
      <c r="A20" s="296"/>
      <c r="B20" s="296"/>
      <c r="C20" s="296"/>
      <c r="D20" s="296"/>
      <c r="E20" s="296"/>
      <c r="F20" s="296"/>
      <c r="G20" s="296"/>
      <c r="H20" s="296"/>
      <c r="I20" s="296"/>
      <c r="J20" s="296"/>
      <c r="K20" s="296"/>
      <c r="L20" s="296"/>
      <c r="M20" s="296"/>
      <c r="N20" s="296"/>
      <c r="O20" s="296"/>
      <c r="P20" s="296"/>
      <c r="Q20" s="296"/>
      <c r="R20" s="296"/>
      <c r="S20" s="296"/>
      <c r="T20" s="296"/>
      <c r="U20" s="24"/>
      <c r="V20" s="24"/>
      <c r="W20" s="24"/>
      <c r="X20" s="24"/>
      <c r="Y20" s="24"/>
    </row>
    <row r="21" spans="1:25" ht="18.75" customHeight="1">
      <c r="A21" s="296"/>
      <c r="B21" s="296"/>
      <c r="C21" s="296"/>
      <c r="D21" s="296"/>
      <c r="E21" s="296"/>
      <c r="F21" s="296"/>
      <c r="G21" s="296"/>
      <c r="H21" s="296"/>
      <c r="I21" s="296"/>
      <c r="J21" s="296"/>
      <c r="K21" s="296"/>
      <c r="L21" s="296"/>
      <c r="M21" s="296"/>
      <c r="N21" s="296"/>
      <c r="O21" s="296"/>
      <c r="P21" s="296"/>
      <c r="Q21" s="296"/>
      <c r="R21" s="296"/>
      <c r="S21" s="296"/>
      <c r="T21" s="296"/>
      <c r="U21" s="24"/>
      <c r="V21" s="24"/>
      <c r="W21" s="24"/>
      <c r="X21" s="24"/>
      <c r="Y21" s="24"/>
    </row>
    <row r="22" spans="1:25" ht="18.75" customHeight="1">
      <c r="A22" s="296"/>
      <c r="B22" s="296"/>
      <c r="C22" s="296"/>
      <c r="D22" s="296"/>
      <c r="E22" s="296"/>
      <c r="F22" s="296"/>
      <c r="G22" s="296"/>
      <c r="H22" s="296"/>
      <c r="I22" s="296"/>
      <c r="J22" s="296"/>
      <c r="K22" s="296"/>
      <c r="L22" s="296"/>
      <c r="M22" s="296"/>
      <c r="N22" s="296"/>
      <c r="O22" s="296"/>
      <c r="P22" s="296"/>
      <c r="Q22" s="296"/>
      <c r="R22" s="296"/>
      <c r="S22" s="296"/>
      <c r="T22" s="296"/>
      <c r="U22" s="24"/>
      <c r="V22" s="24"/>
      <c r="W22" s="24"/>
      <c r="X22" s="24"/>
      <c r="Y22" s="24"/>
    </row>
    <row r="23" spans="1:25" ht="18.75" customHeight="1">
      <c r="A23" s="296"/>
      <c r="B23" s="296"/>
      <c r="C23" s="296"/>
      <c r="D23" s="296"/>
      <c r="E23" s="296"/>
      <c r="F23" s="296"/>
      <c r="G23" s="296"/>
      <c r="H23" s="296"/>
      <c r="I23" s="296"/>
      <c r="J23" s="296"/>
      <c r="K23" s="296"/>
      <c r="L23" s="296"/>
      <c r="M23" s="296"/>
      <c r="N23" s="296"/>
      <c r="O23" s="296"/>
      <c r="P23" s="296"/>
      <c r="Q23" s="296"/>
      <c r="R23" s="296"/>
      <c r="S23" s="296"/>
      <c r="T23" s="296"/>
      <c r="U23" s="24"/>
      <c r="V23" s="24"/>
      <c r="W23" s="24"/>
      <c r="X23" s="24"/>
      <c r="Y23" s="24"/>
    </row>
    <row r="24" spans="1:25" ht="18.75" customHeight="1">
      <c r="A24" s="296"/>
      <c r="B24" s="296"/>
      <c r="C24" s="296"/>
      <c r="D24" s="296"/>
      <c r="E24" s="296"/>
      <c r="F24" s="296"/>
      <c r="G24" s="296"/>
      <c r="H24" s="296"/>
      <c r="I24" s="296"/>
      <c r="J24" s="296"/>
      <c r="K24" s="296"/>
      <c r="L24" s="296"/>
      <c r="M24" s="296"/>
      <c r="N24" s="296"/>
      <c r="O24" s="296"/>
      <c r="P24" s="296"/>
      <c r="Q24" s="296"/>
      <c r="R24" s="296"/>
      <c r="S24" s="296"/>
      <c r="T24" s="296"/>
      <c r="U24" s="24"/>
      <c r="V24" s="24"/>
      <c r="W24" s="24"/>
      <c r="X24" s="24"/>
      <c r="Y24" s="24"/>
    </row>
    <row r="25" spans="1:25">
      <c r="A25" s="296"/>
      <c r="B25" s="296"/>
      <c r="C25" s="296"/>
      <c r="D25" s="296"/>
      <c r="E25" s="296"/>
      <c r="F25" s="296"/>
      <c r="G25" s="296"/>
      <c r="H25" s="296"/>
      <c r="I25" s="296"/>
      <c r="J25" s="296"/>
      <c r="K25" s="296"/>
      <c r="L25" s="296"/>
      <c r="M25" s="296"/>
      <c r="N25" s="296"/>
      <c r="O25" s="296"/>
      <c r="P25" s="296"/>
      <c r="Q25" s="296"/>
      <c r="R25" s="296"/>
      <c r="S25" s="296"/>
      <c r="T25" s="296"/>
    </row>
    <row r="26" spans="1:25">
      <c r="A26" s="296"/>
      <c r="B26" s="296"/>
      <c r="C26" s="296"/>
      <c r="D26" s="296"/>
      <c r="E26" s="296"/>
      <c r="F26" s="296"/>
      <c r="G26" s="296"/>
      <c r="H26" s="296"/>
      <c r="I26" s="296"/>
      <c r="J26" s="296"/>
      <c r="K26" s="296"/>
      <c r="L26" s="296"/>
      <c r="M26" s="296"/>
      <c r="N26" s="296"/>
      <c r="O26" s="296"/>
      <c r="P26" s="296"/>
      <c r="Q26" s="296"/>
      <c r="R26" s="296"/>
      <c r="S26" s="296"/>
      <c r="T26" s="296"/>
    </row>
    <row r="27" spans="1:25">
      <c r="A27" s="296"/>
      <c r="B27" s="296"/>
      <c r="C27" s="296"/>
      <c r="D27" s="296"/>
      <c r="E27" s="296"/>
      <c r="F27" s="296"/>
      <c r="G27" s="296"/>
      <c r="H27" s="296"/>
      <c r="I27" s="296"/>
      <c r="J27" s="296"/>
      <c r="K27" s="296"/>
      <c r="L27" s="296"/>
      <c r="M27" s="296"/>
      <c r="N27" s="296"/>
      <c r="O27" s="296"/>
      <c r="P27" s="296"/>
      <c r="Q27" s="296"/>
      <c r="R27" s="296"/>
      <c r="S27" s="296"/>
      <c r="T27" s="296"/>
    </row>
    <row r="28" spans="1:25">
      <c r="A28" s="296"/>
      <c r="B28" s="296"/>
      <c r="C28" s="296"/>
      <c r="D28" s="296"/>
      <c r="E28" s="296"/>
      <c r="F28" s="296"/>
      <c r="G28" s="296"/>
      <c r="H28" s="296"/>
      <c r="I28" s="296"/>
      <c r="J28" s="296"/>
      <c r="K28" s="296"/>
      <c r="L28" s="296"/>
      <c r="M28" s="296"/>
      <c r="N28" s="296"/>
      <c r="O28" s="296"/>
      <c r="P28" s="296"/>
      <c r="Q28" s="296"/>
      <c r="R28" s="296"/>
      <c r="S28" s="296"/>
      <c r="T28" s="296"/>
    </row>
  </sheetData>
  <mergeCells count="1">
    <mergeCell ref="A1:T2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まずはこのシートを確認</vt:lpstr>
      <vt:lpstr>内訳書（記入例）</vt:lpstr>
      <vt:lpstr>請求書（記入例）</vt:lpstr>
      <vt:lpstr>請求書</vt:lpstr>
      <vt:lpstr>→</vt:lpstr>
      <vt:lpstr>内訳書_01</vt:lpstr>
      <vt:lpstr>内訳書_02</vt:lpstr>
      <vt:lpstr>←</vt:lpstr>
      <vt:lpstr>まずはこのシートを確認!Print_Area</vt:lpstr>
      <vt:lpstr>請求書!Print_Area</vt:lpstr>
      <vt:lpstr>'請求書（記入例）'!Print_Area</vt:lpstr>
      <vt:lpstr>'内訳書（記入例）'!Print_Area</vt:lpstr>
      <vt:lpstr>内訳書_01!Print_Area</vt:lpstr>
      <vt:lpstr>内訳書_02!Print_Area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正和</dc:creator>
  <cp:lastModifiedBy>横須賀市</cp:lastModifiedBy>
  <cp:lastPrinted>2025-05-19T02:27:11Z</cp:lastPrinted>
  <dcterms:created xsi:type="dcterms:W3CDTF">2015-06-05T18:19:34Z</dcterms:created>
  <dcterms:modified xsi:type="dcterms:W3CDTF">2025-07-09T06:23:15Z</dcterms:modified>
</cp:coreProperties>
</file>