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C53824E9-9371-4707-9F60-E5723D368376}" xr6:coauthVersionLast="47" xr6:coauthVersionMax="47" xr10:uidLastSave="{00000000-0000-0000-0000-000000000000}"/>
  <workbookProtection workbookAlgorithmName="SHA-512" workbookHashValue="TyozHVvnD/Y6oRyJev8lsSPvM1JSh2ME5Lhqd6ZiEaMlE25zqLjoZwZvDA5MnaKUzpqj+4qCOi4rZLFhbeKlLw==" workbookSaltValue="ZQOAwWmFhcRpgPFGWZtF4g==" workbookSpinCount="100000" lockStructure="1"/>
  <bookViews>
    <workbookView xWindow="-120" yWindow="-120" windowWidth="29040" windowHeight="15720" xr2:uid="{A24CDBD2-F776-4854-88D2-22671240FC5E}"/>
  </bookViews>
  <sheets>
    <sheet name="調査票" sheetId="4" r:id="rId1"/>
    <sheet name="転記作業用" sheetId="7" state="hidden" r:id="rId2"/>
    <sheet name="集計（調査票から転記）" sheetId="5" state="hidden" r:id="rId3"/>
    <sheet name="集計（独自項目含む）" sheetId="9" state="hidden" r:id="rId4"/>
  </sheets>
  <definedNames>
    <definedName name="_xlnm.Print_Area" localSheetId="0">調査票!$A$1:$O$168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4" l="1"/>
  <c r="G2" i="9"/>
  <c r="H2" i="9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B2" i="9"/>
  <c r="C2" i="9"/>
  <c r="D2" i="9"/>
  <c r="E2" i="9"/>
  <c r="F2" i="9"/>
  <c r="N6" i="9" l="1"/>
  <c r="M6" i="9"/>
  <c r="Q6" i="7"/>
  <c r="G6" i="5" s="1"/>
  <c r="R6" i="7"/>
  <c r="K27" i="4"/>
  <c r="L6" i="9"/>
  <c r="O6" i="9" l="1"/>
  <c r="E6" i="9"/>
  <c r="D6" i="9"/>
  <c r="C6" i="9"/>
  <c r="B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K6" i="9"/>
  <c r="J6" i="9"/>
  <c r="H6" i="9"/>
  <c r="G6" i="9"/>
  <c r="G144" i="4" l="1"/>
  <c r="AA6" i="7" l="1"/>
  <c r="AB6" i="7"/>
  <c r="U6" i="7"/>
  <c r="V6" i="7"/>
  <c r="W6" i="7"/>
  <c r="X6" i="7"/>
  <c r="Y6" i="7"/>
  <c r="Z6" i="7"/>
  <c r="T6" i="7"/>
  <c r="P6" i="7"/>
  <c r="N6" i="7"/>
  <c r="M6" i="7"/>
  <c r="B47" i="4"/>
  <c r="C55" i="4" s="1"/>
  <c r="DY6" i="7"/>
  <c r="DX6" i="7"/>
  <c r="DW6" i="7"/>
  <c r="DV6" i="7"/>
  <c r="DU6" i="7"/>
  <c r="DT6" i="7"/>
  <c r="DS6" i="7"/>
  <c r="DR6" i="7"/>
  <c r="DQ6" i="7"/>
  <c r="DP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I6" i="7"/>
  <c r="G6" i="7"/>
  <c r="E6" i="7"/>
  <c r="D6" i="7"/>
  <c r="C6" i="7"/>
  <c r="B6" i="7"/>
  <c r="A6" i="7"/>
  <c r="DO6" i="5"/>
  <c r="DN6" i="5"/>
  <c r="DM6" i="5"/>
  <c r="DL6" i="5"/>
  <c r="AT6" i="7" l="1"/>
  <c r="L6" i="7"/>
  <c r="EA6" i="7"/>
  <c r="DZ6" i="7"/>
  <c r="K6" i="7"/>
  <c r="F6" i="9" s="1"/>
  <c r="BL6" i="5"/>
  <c r="AI6" i="5"/>
  <c r="AH6" i="5"/>
  <c r="DJ6" i="5" l="1"/>
  <c r="DN6" i="9"/>
  <c r="DJ6" i="9"/>
  <c r="DQ6" i="9"/>
  <c r="DM6" i="9"/>
  <c r="DI6" i="9"/>
  <c r="DO6" i="9"/>
  <c r="DP6" i="9"/>
  <c r="DL6" i="9"/>
  <c r="DH6" i="9"/>
  <c r="DK6" i="9"/>
  <c r="DG6" i="5"/>
  <c r="DI6" i="5"/>
  <c r="DD6" i="5"/>
  <c r="DH6" i="5"/>
  <c r="DA6" i="5"/>
  <c r="DE6" i="5"/>
  <c r="DB6" i="5"/>
  <c r="DC6" i="5"/>
  <c r="DF6" i="5"/>
  <c r="B6" i="5"/>
  <c r="E6" i="5" s="1"/>
  <c r="EF6" i="7"/>
  <c r="EE6" i="7"/>
  <c r="ED6" i="7"/>
  <c r="EC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J6" i="7"/>
  <c r="CI6" i="7"/>
  <c r="CH6" i="7"/>
  <c r="CG6" i="7"/>
  <c r="CF6" i="7"/>
  <c r="CE6" i="7"/>
  <c r="CD6" i="7"/>
  <c r="CC6" i="7"/>
  <c r="CB6" i="7"/>
  <c r="CA6" i="7"/>
  <c r="BZ6" i="7"/>
  <c r="BW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F6" i="5" l="1"/>
  <c r="D6" i="5"/>
  <c r="C6" i="5"/>
  <c r="J25" i="4" l="1"/>
  <c r="I6" i="9" s="1"/>
  <c r="L156" i="4"/>
  <c r="L157" i="4"/>
  <c r="L158" i="4"/>
  <c r="L159" i="4"/>
  <c r="L160" i="4"/>
  <c r="L161" i="4"/>
  <c r="L162" i="4"/>
  <c r="L163" i="4"/>
  <c r="L164" i="4"/>
  <c r="L155" i="4"/>
  <c r="AS6" i="7" l="1"/>
  <c r="A151" i="4"/>
  <c r="J165" i="4" s="1"/>
  <c r="I145" i="4"/>
  <c r="M122" i="4"/>
  <c r="I93" i="4"/>
  <c r="L40" i="4"/>
  <c r="A13" i="4"/>
  <c r="J13" i="4" s="1"/>
  <c r="I146" i="4" l="1"/>
  <c r="DD6" i="9"/>
  <c r="CZ6" i="9"/>
  <c r="CV6" i="9"/>
  <c r="CR6" i="9"/>
  <c r="CN6" i="9"/>
  <c r="CJ6" i="9"/>
  <c r="CF6" i="9"/>
  <c r="DC6" i="9"/>
  <c r="CY6" i="9"/>
  <c r="CU6" i="9"/>
  <c r="CQ6" i="9"/>
  <c r="CM6" i="9"/>
  <c r="CI6" i="9"/>
  <c r="CE6" i="9"/>
  <c r="DF6" i="9"/>
  <c r="DB6" i="9"/>
  <c r="CX6" i="9"/>
  <c r="CT6" i="9"/>
  <c r="CP6" i="9"/>
  <c r="CL6" i="9"/>
  <c r="CH6" i="9"/>
  <c r="DE6" i="9"/>
  <c r="DA6" i="9"/>
  <c r="CW6" i="9"/>
  <c r="CS6" i="9"/>
  <c r="CO6" i="9"/>
  <c r="CK6" i="9"/>
  <c r="CG6" i="9"/>
  <c r="DG6" i="9"/>
  <c r="C41" i="4"/>
  <c r="Y6" i="9"/>
  <c r="U6" i="9"/>
  <c r="Q6" i="9"/>
  <c r="X6" i="9"/>
  <c r="T6" i="9"/>
  <c r="P6" i="9"/>
  <c r="W6" i="9"/>
  <c r="S6" i="9"/>
  <c r="V6" i="9"/>
  <c r="R6" i="9"/>
  <c r="AL6" i="9"/>
  <c r="AH6" i="9"/>
  <c r="AD6" i="9"/>
  <c r="Z6" i="9"/>
  <c r="AI6" i="9"/>
  <c r="AK6" i="9"/>
  <c r="AG6" i="9"/>
  <c r="AC6" i="9"/>
  <c r="AJ6" i="9"/>
  <c r="AB6" i="9"/>
  <c r="AN6" i="9"/>
  <c r="AF6" i="9"/>
  <c r="AM6" i="9"/>
  <c r="AE6" i="9"/>
  <c r="AA6" i="9"/>
  <c r="CZ6" i="5"/>
  <c r="R6" i="5"/>
  <c r="AC6" i="7"/>
  <c r="BK6" i="5"/>
  <c r="I94" i="4"/>
  <c r="BW6" i="5"/>
  <c r="BS6" i="5"/>
  <c r="BU6" i="5"/>
  <c r="BT6" i="5"/>
  <c r="BM6" i="5"/>
  <c r="BN6" i="5"/>
  <c r="BP6" i="5"/>
  <c r="BV6" i="5"/>
  <c r="BQ6" i="5"/>
  <c r="BO6" i="5"/>
  <c r="BR6" i="5"/>
  <c r="CK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N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X6" i="7"/>
  <c r="BY6" i="7" s="1"/>
  <c r="DO6" i="7" l="1"/>
  <c r="DP6" i="5" s="1"/>
  <c r="DS6" i="9" l="1"/>
</calcChain>
</file>

<file path=xl/sharedStrings.xml><?xml version="1.0" encoding="utf-8"?>
<sst xmlns="http://schemas.openxmlformats.org/spreadsheetml/2006/main" count="894" uniqueCount="304">
  <si>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</si>
  <si>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</si>
  <si>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4"/>
  </si>
  <si>
    <t>５．特定施設</t>
    <rPh sb="2" eb="6">
      <t>トクテイシセツ</t>
    </rPh>
    <phoneticPr fontId="4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</si>
  <si>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4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</si>
  <si>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</si>
  <si>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4"/>
  </si>
  <si>
    <t>　2) 定員数など</t>
    <rPh sb="4" eb="7">
      <t>テイインスウ</t>
    </rPh>
    <phoneticPr fontId="4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</si>
  <si>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4"/>
  </si>
  <si>
    <t>人</t>
    <rPh sb="0" eb="1">
      <t>ニン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</si>
  <si>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</si>
  <si>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</si>
  <si>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</si>
  <si>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</si>
  <si>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</si>
  <si>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</si>
  <si>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</si>
  <si>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</si>
  <si>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</si>
  <si>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</si>
  <si>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</si>
  <si>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</si>
  <si>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</si>
  <si>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</si>
  <si>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</si>
  <si>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</si>
  <si>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</si>
  <si>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</si>
  <si>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</si>
  <si>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</si>
  <si>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</si>
  <si>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</si>
  <si>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</si>
  <si>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</si>
  <si>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</si>
  <si>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4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</si>
  <si>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</si>
  <si>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4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</si>
  <si>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</si>
  <si>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</si>
  <si>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</si>
  <si>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4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</si>
  <si>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4"/>
  </si>
  <si>
    <t>　2) 住宅型有料老人ホーム</t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</si>
  <si>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</si>
  <si>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</si>
  <si>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</si>
  <si>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</si>
  <si>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</si>
  <si>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</si>
  <si>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</si>
  <si>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</si>
  <si>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</si>
  <si>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</si>
  <si>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4"/>
  </si>
  <si>
    <t>人　☆</t>
    <rPh sb="0" eb="1">
      <t>ニン</t>
    </rPh>
    <phoneticPr fontId="4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</si>
  <si>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4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</si>
  <si>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4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</si>
  <si>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</si>
  <si>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</si>
  <si>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4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</si>
  <si>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</si>
  <si>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</si>
  <si>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</si>
  <si>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</si>
  <si>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</si>
  <si>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</si>
  <si>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</si>
  <si>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</si>
  <si>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</si>
  <si>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</si>
  <si>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</si>
  <si>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</si>
  <si>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</si>
  <si>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</si>
  <si>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</si>
  <si>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</si>
  <si>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</si>
  <si>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</si>
  <si>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</si>
  <si>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</si>
  <si>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</si>
  <si>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</si>
  <si>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</si>
  <si>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</si>
  <si>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6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</si>
  <si>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</si>
  <si>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</si>
  <si>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6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</si>
  <si>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</si>
  <si>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</si>
  <si>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</si>
  <si>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</si>
  <si>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</si>
  <si>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</si>
  <si>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</si>
  <si>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</si>
  <si>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</si>
  <si>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</si>
  <si>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6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</si>
  <si>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</si>
  <si>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</si>
  <si>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</si>
  <si>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</si>
  <si>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</si>
  <si>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</si>
  <si>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</si>
  <si>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</si>
  <si>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</si>
  <si>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</si>
  <si>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</si>
  <si>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</si>
  <si>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</si>
  <si>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</si>
  <si>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</si>
  <si>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</si>
  <si>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6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</si>
  <si>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</si>
  <si>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</si>
  <si>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</si>
  <si>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</si>
  <si>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</si>
  <si>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6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</si>
  <si>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6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</si>
  <si>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</si>
  <si>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6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</si>
  <si>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</si>
  <si>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</si>
  <si>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</si>
  <si>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</si>
  <si>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</si>
  <si>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</si>
  <si>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</si>
  <si>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</si>
  <si>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</si>
  <si>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6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</si>
  <si>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</si>
  <si>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6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</si>
  <si>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</si>
  <si>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</si>
  <si>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</si>
  <si>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</si>
  <si>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</si>
  <si>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</si>
  <si>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</si>
  <si>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</si>
  <si>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</si>
  <si>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6"/>
  </si>
  <si>
    <t>Q7-14 入所前の居場所_合計</t>
    <rPh sb="14" eb="16">
      <t>ゴウケイ</t>
    </rPh>
    <phoneticPr fontId="6"/>
  </si>
  <si>
    <t>Q9 退去者数（合計）</t>
    <rPh sb="3" eb="6">
      <t>タイキョシャ</t>
    </rPh>
    <rPh sb="8" eb="10">
      <t>ゴウケイ</t>
    </rPh>
    <phoneticPr fontId="6"/>
  </si>
  <si>
    <t>Q9-1 退去者数_自立</t>
    <rPh sb="5" eb="7">
      <t>タイキョ</t>
    </rPh>
    <phoneticPr fontId="6"/>
  </si>
  <si>
    <t>Q9-2 退去者数_要支援1</t>
    <rPh sb="5" eb="7">
      <t>タイキョ</t>
    </rPh>
    <rPh sb="10" eb="13">
      <t>ヨウシエン</t>
    </rPh>
    <phoneticPr fontId="6"/>
  </si>
  <si>
    <t>Q9-3 退去者数_要支援2</t>
    <rPh sb="5" eb="7">
      <t>タイキョ</t>
    </rPh>
    <rPh sb="10" eb="13">
      <t>ヨウシエン</t>
    </rPh>
    <phoneticPr fontId="6"/>
  </si>
  <si>
    <t>Q9-4 退去者数_要介護1</t>
    <rPh sb="5" eb="7">
      <t>タイキョ</t>
    </rPh>
    <rPh sb="10" eb="11">
      <t>ヨウ</t>
    </rPh>
    <rPh sb="11" eb="13">
      <t>カイゴ</t>
    </rPh>
    <phoneticPr fontId="6"/>
  </si>
  <si>
    <t>Q9-5 退去者数_要介護2</t>
    <rPh sb="5" eb="7">
      <t>タイキョ</t>
    </rPh>
    <rPh sb="10" eb="11">
      <t>ヨウ</t>
    </rPh>
    <rPh sb="11" eb="13">
      <t>カイゴ</t>
    </rPh>
    <phoneticPr fontId="6"/>
  </si>
  <si>
    <t>Q9-6 退去者数_要介護3</t>
    <rPh sb="5" eb="7">
      <t>タイキョ</t>
    </rPh>
    <rPh sb="10" eb="11">
      <t>ヨウ</t>
    </rPh>
    <rPh sb="11" eb="13">
      <t>カイゴ</t>
    </rPh>
    <phoneticPr fontId="6"/>
  </si>
  <si>
    <t>Q9-5 退去者数_要介護4</t>
    <rPh sb="5" eb="7">
      <t>タイキョ</t>
    </rPh>
    <rPh sb="10" eb="11">
      <t>ヨウ</t>
    </rPh>
    <rPh sb="11" eb="13">
      <t>カイゴ</t>
    </rPh>
    <phoneticPr fontId="6"/>
  </si>
  <si>
    <t>Q9-6 退去者数_要介護5</t>
    <rPh sb="5" eb="7">
      <t>タイキョ</t>
    </rPh>
    <rPh sb="10" eb="11">
      <t>ヨウ</t>
    </rPh>
    <rPh sb="11" eb="13">
      <t>カイゴ</t>
    </rPh>
    <phoneticPr fontId="6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</si>
  <si>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6"/>
  </si>
  <si>
    <t>Q9-8 退去者数_死亡</t>
    <rPh sb="5" eb="7">
      <t>タイキョ</t>
    </rPh>
    <rPh sb="10" eb="12">
      <t>シボウ</t>
    </rPh>
    <phoneticPr fontId="6"/>
  </si>
  <si>
    <t>Q9-9 退去者数_合計</t>
    <rPh sb="5" eb="7">
      <t>タイキョ</t>
    </rPh>
    <rPh sb="10" eb="12">
      <t>ゴウケイ</t>
    </rPh>
    <phoneticPr fontId="6"/>
  </si>
  <si>
    <t>Q10-1-1 退去先_市内:自宅</t>
    <rPh sb="8" eb="10">
      <t>タイキョ</t>
    </rPh>
    <rPh sb="10" eb="11">
      <t>サキ</t>
    </rPh>
    <phoneticPr fontId="6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</si>
  <si>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</si>
  <si>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6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</si>
  <si>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</si>
  <si>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</si>
  <si>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</si>
  <si>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</si>
  <si>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</si>
  <si>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6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</si>
  <si>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</si>
  <si>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</si>
  <si>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</si>
  <si>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</si>
  <si>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</si>
  <si>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6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</si>
  <si>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</si>
  <si>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</si>
  <si>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</si>
  <si>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</si>
  <si>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</si>
  <si>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6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</si>
  <si>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</si>
  <si>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</si>
  <si>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</si>
  <si>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6"/>
  </si>
  <si>
    <t>Q10-15 退去先_死亡</t>
    <rPh sb="11" eb="13">
      <t>シボウ</t>
    </rPh>
    <phoneticPr fontId="6"/>
  </si>
  <si>
    <t>Q10-16 退去先_合計</t>
    <rPh sb="11" eb="13">
      <t>ゴウケイ</t>
    </rPh>
    <phoneticPr fontId="6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</si>
  <si>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6"/>
  </si>
  <si>
    <t>Q11-1　退去理由_生活支援</t>
    <rPh sb="8" eb="10">
      <t>リユウ</t>
    </rPh>
    <rPh sb="11" eb="15">
      <t>セイカツシエン</t>
    </rPh>
    <phoneticPr fontId="6"/>
  </si>
  <si>
    <t>Q11-2　退去理由_身体介護</t>
    <rPh sb="8" eb="10">
      <t>リユウ</t>
    </rPh>
    <rPh sb="11" eb="15">
      <t>シンタイカイゴ</t>
    </rPh>
    <phoneticPr fontId="6"/>
  </si>
  <si>
    <t>Q11-3　退去理由_認知症</t>
    <rPh sb="8" eb="10">
      <t>リユウ</t>
    </rPh>
    <rPh sb="11" eb="14">
      <t>ニンチショウ</t>
    </rPh>
    <phoneticPr fontId="6"/>
  </si>
  <si>
    <t>Q11-4　退去理由_医療的ケア</t>
    <rPh sb="8" eb="10">
      <t>リユウ</t>
    </rPh>
    <rPh sb="11" eb="14">
      <t>イリョウテキ</t>
    </rPh>
    <phoneticPr fontId="6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</si>
  <si>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6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</si>
  <si>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6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</si>
  <si>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6"/>
  </si>
  <si>
    <t>Q11-8　退去理由_費用負担</t>
    <rPh sb="8" eb="10">
      <t>リユウ</t>
    </rPh>
    <rPh sb="11" eb="15">
      <t>ヒヨウフタン</t>
    </rPh>
    <phoneticPr fontId="6"/>
  </si>
  <si>
    <t>Q11-9　退去理由_本人の希望</t>
    <rPh sb="8" eb="10">
      <t>リユウ</t>
    </rPh>
    <rPh sb="11" eb="13">
      <t>ホンニン</t>
    </rPh>
    <rPh sb="14" eb="16">
      <t>キボウ</t>
    </rPh>
    <phoneticPr fontId="6"/>
  </si>
  <si>
    <t>Q11-10　退去理由_その他</t>
    <rPh sb="9" eb="11">
      <t>リユウ</t>
    </rPh>
    <rPh sb="14" eb="15">
      <t>ホカ</t>
    </rPh>
    <phoneticPr fontId="6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</si>
  <si>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</si>
  <si>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</si>
  <si>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</si>
  <si>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</si>
  <si>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</si>
  <si>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</si>
  <si>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</si>
  <si>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</si>
  <si>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</si>
  <si>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</si>
  <si>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</si>
  <si>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</si>
  <si>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</si>
  <si>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</si>
  <si>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</si>
  <si>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4"/>
  </si>
  <si>
    <t>問4-13計</t>
    <rPh sb="0" eb="1">
      <t>トイ</t>
    </rPh>
    <rPh sb="5" eb="6">
      <t>ケイ</t>
    </rPh>
    <phoneticPr fontId="4"/>
  </si>
  <si>
    <t>1住宅型</t>
    <rPh sb="1" eb="4">
      <t>ジュウタクガタ</t>
    </rPh>
    <phoneticPr fontId="4"/>
  </si>
  <si>
    <t>2軽費</t>
    <rPh sb="1" eb="3">
      <t>ケイヒ</t>
    </rPh>
    <phoneticPr fontId="4"/>
  </si>
  <si>
    <t>3サ高住</t>
    <rPh sb="2" eb="4">
      <t>コウジュウ</t>
    </rPh>
    <phoneticPr fontId="4"/>
  </si>
  <si>
    <t>4GH</t>
    <phoneticPr fontId="4"/>
  </si>
  <si>
    <t>5特定</t>
    <rPh sb="1" eb="3">
      <t>トクテイ</t>
    </rPh>
    <phoneticPr fontId="4"/>
  </si>
  <si>
    <t>6地密特定</t>
    <rPh sb="1" eb="3">
      <t>チミツ</t>
    </rPh>
    <rPh sb="3" eb="5">
      <t>トクテイ</t>
    </rPh>
    <phoneticPr fontId="4"/>
  </si>
  <si>
    <t>7老健</t>
    <rPh sb="1" eb="3">
      <t>ロウケン</t>
    </rPh>
    <phoneticPr fontId="4"/>
  </si>
  <si>
    <t>8介護医療院</t>
    <rPh sb="1" eb="6">
      <t>カイゴイリョウイン</t>
    </rPh>
    <phoneticPr fontId="4"/>
  </si>
  <si>
    <t>9特養</t>
    <rPh sb="1" eb="3">
      <t>トクヨウ</t>
    </rPh>
    <phoneticPr fontId="4"/>
  </si>
  <si>
    <t>10地密特養</t>
    <rPh sb="2" eb="4">
      <t>チミツ</t>
    </rPh>
    <rPh sb="4" eb="6">
      <t>トクヨウ</t>
    </rPh>
    <phoneticPr fontId="4"/>
  </si>
  <si>
    <t>Q1回答</t>
    <rPh sb="2" eb="4">
      <t>カイトウ</t>
    </rPh>
    <phoneticPr fontId="4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</si>
  <si>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</si>
  <si>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6"/>
  </si>
  <si>
    <t>転記作業用</t>
    <rPh sb="0" eb="5">
      <t>テンキサギョウヨウ</t>
    </rPh>
    <phoneticPr fontId="4"/>
  </si>
  <si>
    <t>エラー</t>
    <phoneticPr fontId="4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</si>
  <si>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</si>
  <si>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</si>
  <si>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</si>
  <si>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</si>
  <si>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</si>
  <si>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</si>
  <si>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</si>
  <si>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</si>
  <si>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</si>
  <si>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</si>
  <si>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</si>
  <si>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</si>
  <si>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</si>
  <si>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</si>
  <si>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</si>
  <si>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</si>
  <si>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</si>
  <si>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6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</si>
  <si>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6"/>
  </si>
  <si>
    <t>Q11計</t>
    <rPh sb="3" eb="4">
      <t>ケイ</t>
    </rPh>
    <phoneticPr fontId="4"/>
  </si>
  <si>
    <t>※令和７年10月１日現在の状況について、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</si>
  <si>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２．軽費老人ホーム</t>
    <rPh sb="2" eb="6">
      <t>ケイヒロウジン</t>
    </rPh>
    <phoneticPr fontId="4"/>
  </si>
  <si>
    <t>６．介護老人保健施設</t>
    <rPh sb="2" eb="10">
      <t>カイゴロウジンホケンシセツ</t>
    </rPh>
    <phoneticPr fontId="4"/>
  </si>
  <si>
    <t>４．認知症対応型共同生活介護（グループホーム）</t>
    <rPh sb="2" eb="14">
      <t>ニンチショウタイオウガタキョウドウセイカツカイゴ</t>
    </rPh>
    <phoneticPr fontId="4"/>
  </si>
  <si>
    <t>７．介護老人福祉施設（特別養護老人ホーム）</t>
    <rPh sb="2" eb="10">
      <t>カイゴロウジンフクシシセツ</t>
    </rPh>
    <rPh sb="11" eb="17">
      <t>トクベツヨウゴロウジン</t>
    </rPh>
    <phoneticPr fontId="4"/>
  </si>
  <si>
    <t>年</t>
    <rPh sb="0" eb="1">
      <t>ネン</t>
    </rPh>
    <phoneticPr fontId="1"/>
  </si>
  <si>
    <t>か月</t>
    <rPh sb="1" eb="2">
      <t>ゲツ</t>
    </rPh>
    <phoneticPr fontId="1"/>
  </si>
  <si>
    <t>-</t>
    <phoneticPr fontId="1"/>
  </si>
  <si>
    <t>貴事業所についてご記入ください。なお、ご担当者氏名以下の情報は、本調査の回答に不備</t>
    <rPh sb="0" eb="1">
      <t>キ</t>
    </rPh>
    <rPh sb="1" eb="4">
      <t>ジギョウショ</t>
    </rPh>
    <rPh sb="9" eb="11">
      <t>キニュウ</t>
    </rPh>
    <rPh sb="20" eb="25">
      <t>タントウシャシメイ</t>
    </rPh>
    <rPh sb="25" eb="27">
      <t>イカ</t>
    </rPh>
    <rPh sb="28" eb="30">
      <t>ジョウホウ</t>
    </rPh>
    <rPh sb="32" eb="33">
      <t>ホン</t>
    </rPh>
    <rPh sb="33" eb="35">
      <t>チョウサ</t>
    </rPh>
    <rPh sb="36" eb="38">
      <t>カイトウ</t>
    </rPh>
    <rPh sb="39" eb="41">
      <t>フビ</t>
    </rPh>
    <phoneticPr fontId="1"/>
  </si>
  <si>
    <t>（計算の矛盾など）があった場合の確認照会にのみ使用し、他のことに使用することはありません。</t>
    <rPh sb="1" eb="3">
      <t>ケイサン</t>
    </rPh>
    <rPh sb="4" eb="6">
      <t>ムジュン</t>
    </rPh>
    <rPh sb="16" eb="18">
      <t>カクニン</t>
    </rPh>
    <rPh sb="18" eb="20">
      <t>ショウカイ</t>
    </rPh>
    <rPh sb="23" eb="25">
      <t>シヨウ</t>
    </rPh>
    <rPh sb="27" eb="28">
      <t>ホカ</t>
    </rPh>
    <rPh sb="32" eb="34">
      <t>シヨウ</t>
    </rPh>
    <phoneticPr fontId="1"/>
  </si>
  <si>
    <t>問８　過去１年間（令和６年10月１日～令和７年９月30日）に、貴施設等を退去した人の人数をご記入ください。</t>
    <rPh sb="0" eb="1">
      <t>トイ</t>
    </rPh>
    <rPh sb="3" eb="5">
      <t>カコ</t>
    </rPh>
    <rPh sb="6" eb="8">
      <t>ネンカン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4"/>
  </si>
  <si>
    <t>内、要介護３以上の待機者</t>
    <rPh sb="0" eb="1">
      <t>ウチ</t>
    </rPh>
    <rPh sb="2" eb="5">
      <t>ヨウカイゴ</t>
    </rPh>
    <rPh sb="6" eb="8">
      <t>イジョウ</t>
    </rPh>
    <rPh sb="9" eb="12">
      <t>タイキシャ</t>
    </rPh>
    <phoneticPr fontId="1"/>
  </si>
  <si>
    <t>人</t>
    <rPh sb="0" eb="1">
      <t>ヒト</t>
    </rPh>
    <phoneticPr fontId="1"/>
  </si>
  <si>
    <r>
      <rPr>
        <sz val="10"/>
        <rFont val="BIZ UDゴシック"/>
        <family val="3"/>
        <charset val="128"/>
      </rPr>
      <t xml:space="preserve">  </t>
    </r>
    <r>
      <rPr>
        <b/>
        <u/>
        <sz val="10"/>
        <rFont val="BIZ UDゴシック"/>
        <family val="3"/>
        <charset val="128"/>
      </rPr>
      <t>（１つに○）</t>
    </r>
    <phoneticPr fontId="1"/>
  </si>
  <si>
    <r>
      <t>３．</t>
    </r>
    <r>
      <rPr>
        <sz val="9"/>
        <rFont val="BIZ UDゴシック"/>
        <family val="3"/>
        <charset val="128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4"/>
  </si>
  <si>
    <r>
      <t>問３　現在の入所・入居者の要支援・要介護度別の人数について、ご記入ください。</t>
    </r>
    <r>
      <rPr>
        <b/>
        <u/>
        <sz val="10"/>
        <rFont val="BIZ UDゴシック"/>
        <family val="3"/>
        <charset val="128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</si>
  <si>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>問４　貴施設等で、以下の医療処置が必要な利用者の受け入れは可能ですか。（</t>
    </r>
    <r>
      <rPr>
        <b/>
        <u/>
        <sz val="10"/>
        <rFont val="BIZ UDゴシック"/>
        <family val="3"/>
        <charset val="128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</si>
  <si>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BIZ UDゴシック"/>
        <family val="3"/>
        <charset val="128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4"/>
  </si>
  <si>
    <r>
      <t>ここからは、</t>
    </r>
    <r>
      <rPr>
        <b/>
        <u/>
        <sz val="11"/>
        <color theme="1"/>
        <rFont val="BIZ UDゴシック"/>
        <family val="3"/>
        <charset val="128"/>
      </rPr>
      <t>過去１年間の新規の入所・入居者</t>
    </r>
    <r>
      <rPr>
        <sz val="11"/>
        <color theme="1"/>
        <rFont val="BIZ UDゴシック"/>
        <family val="3"/>
        <charset val="128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4"/>
  </si>
  <si>
    <r>
      <t>問６　過去1年間（令和６年10月１日～令和７年９月30日）に、貴施設等に新規で入所・入居した人の人数をご記入ください。</t>
    </r>
    <r>
      <rPr>
        <b/>
        <u/>
        <sz val="10"/>
        <rFont val="BIZ UDゴシック"/>
        <family val="3"/>
        <charset val="128"/>
      </rPr>
      <t>（数値を記入）</t>
    </r>
    <rPh sb="0" eb="1">
      <t>トイ</t>
    </rPh>
    <rPh sb="3" eb="5">
      <t>カコ</t>
    </rPh>
    <rPh sb="6" eb="8">
      <t>ネンカン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4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</si>
  <si>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BIZ UDゴシック"/>
        <family val="3"/>
        <charset val="128"/>
      </rPr>
      <t>（数値を記入）</t>
    </r>
    <phoneticPr fontId="4"/>
  </si>
  <si>
    <r>
      <t xml:space="preserve">　1) 自宅 </t>
    </r>
    <r>
      <rPr>
        <sz val="9"/>
        <color theme="1"/>
        <rFont val="BIZ UDゴシック"/>
        <family val="3"/>
        <charset val="128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</si>
  <si>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r>
      <t>　3）軽費老人ホーム</t>
    </r>
    <r>
      <rPr>
        <sz val="9"/>
        <color theme="1"/>
        <rFont val="BIZ UDゴシック"/>
        <family val="3"/>
        <charset val="128"/>
      </rPr>
      <t>（特定施設除く）</t>
    </r>
    <phoneticPr fontId="1"/>
  </si>
  <si>
    <r>
      <t>　4) サービス付き高齢者向け住宅</t>
    </r>
    <r>
      <rPr>
        <sz val="9"/>
        <color theme="1"/>
        <rFont val="BIZ UDゴシック"/>
        <family val="3"/>
        <charset val="128"/>
      </rPr>
      <t>（特定施設除く）</t>
    </r>
    <phoneticPr fontId="1"/>
  </si>
  <si>
    <r>
      <t>　12) 病院・診療所</t>
    </r>
    <r>
      <rPr>
        <sz val="9"/>
        <rFont val="BIZ UDゴシック"/>
        <family val="3"/>
        <charset val="128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</si>
  <si>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r>
      <t>ここからは、</t>
    </r>
    <r>
      <rPr>
        <b/>
        <u/>
        <sz val="11"/>
        <color theme="1"/>
        <rFont val="BIZ UDゴシック"/>
        <family val="3"/>
        <charset val="128"/>
      </rPr>
      <t>過去１年間の退去者</t>
    </r>
    <r>
      <rPr>
        <sz val="11"/>
        <color theme="1"/>
        <rFont val="BIZ UDゴシック"/>
        <family val="3"/>
        <charset val="128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4"/>
  </si>
  <si>
    <r>
      <t>問９　問８の過去1年間の退去者について、要介護度別の人数をご記入ください。</t>
    </r>
    <r>
      <rPr>
        <b/>
        <u/>
        <sz val="10"/>
        <rFont val="BIZ UDゴシック"/>
        <family val="3"/>
        <charset val="128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4"/>
  </si>
  <si>
    <r>
      <rPr>
        <sz val="9"/>
        <rFont val="BIZ UDゴシック"/>
        <family val="3"/>
        <charset val="128"/>
      </rPr>
      <t xml:space="preserve">②貴施設等
での死亡
</t>
    </r>
    <r>
      <rPr>
        <sz val="8"/>
        <rFont val="BIZ UDゴシック"/>
        <family val="3"/>
        <charset val="128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</si>
  <si>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r>
      <t xml:space="preserve">合計☆
</t>
    </r>
    <r>
      <rPr>
        <sz val="9"/>
        <color theme="1"/>
        <rFont val="BIZ UDゴシック"/>
        <family val="3"/>
        <charset val="128"/>
      </rPr>
      <t>※①②の
合計</t>
    </r>
    <rPh sb="0" eb="2">
      <t>ゴウケイ</t>
    </rPh>
    <rPh sb="10" eb="12">
      <t>ゴウケイ</t>
    </rPh>
    <phoneticPr fontId="1"/>
  </si>
  <si>
    <r>
      <t>　15) 死亡</t>
    </r>
    <r>
      <rPr>
        <sz val="9"/>
        <rFont val="BIZ UDゴシック"/>
        <family val="3"/>
        <charset val="128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</si>
  <si>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BIZ UDゴシック"/>
        <family val="3"/>
        <charset val="128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4"/>
  </si>
  <si>
    <r>
      <t>　7)</t>
    </r>
    <r>
      <rPr>
        <sz val="9"/>
        <color theme="1"/>
        <rFont val="BIZ UDゴシック"/>
        <family val="3"/>
        <charset val="128"/>
      </rPr>
      <t xml:space="preserve"> 入所・入居者が、必要な居宅サービスの利用を望まなかったから</t>
    </r>
    <phoneticPr fontId="1"/>
  </si>
  <si>
    <t>※病院等への搬送後に死亡した場合、搬送先で死亡したケースは「②貴施設等での死亡」、</t>
    <rPh sb="10" eb="12">
      <t>シボウ</t>
    </rPh>
    <rPh sb="14" eb="16">
      <t>バアイ</t>
    </rPh>
    <phoneticPr fontId="1"/>
  </si>
  <si>
    <t>　搬送先からの転院等の後に死亡した場合は「①退去者」に含めてください。</t>
  </si>
  <si>
    <t>※搬送先からの転院等の後に死亡した場合は、死亡ではなく「居所変更」として、該当する行先にカウントしてください。</t>
    <rPh sb="9" eb="10">
      <t>トウ</t>
    </rPh>
    <rPh sb="11" eb="12">
      <t>ノチ</t>
    </rPh>
    <rPh sb="21" eb="23">
      <t>シボウ</t>
    </rPh>
    <phoneticPr fontId="1"/>
  </si>
  <si>
    <t>※ 一時的な入院等から貴施設等に戻った方、現在一時的に入院中の方（貴施設等との契約が継続している方）は含め</t>
    <phoneticPr fontId="1"/>
  </si>
  <si>
    <t xml:space="preserve">
　ないでください。</t>
    <phoneticPr fontId="1"/>
  </si>
  <si>
    <t>NA</t>
    <phoneticPr fontId="4"/>
  </si>
  <si>
    <t>Q2-4 待機者数のうち、要介護３以上の待機者数</t>
    <rPh sb="13" eb="16">
      <t>ヨウカイゴ</t>
    </rPh>
    <rPh sb="17" eb="19">
      <t>イジョウ</t>
    </rPh>
    <rPh sb="20" eb="23">
      <t>タイキシャ</t>
    </rPh>
    <rPh sb="23" eb="24">
      <t>スウ</t>
    </rPh>
    <phoneticPr fontId="4"/>
  </si>
  <si>
    <t>Q2-4待機者数のうち、要介護３以上</t>
    <rPh sb="4" eb="8">
      <t>タイキシャスウ</t>
    </rPh>
    <rPh sb="12" eb="15">
      <t>ヨウカイゴ</t>
    </rPh>
    <rPh sb="16" eb="18">
      <t>イジョウ</t>
    </rPh>
    <phoneticPr fontId="1"/>
  </si>
  <si>
    <r>
      <t xml:space="preserve">　5) 貴施設の平均待期期間
　　（特養、老健は回答不要）
</t>
    </r>
    <r>
      <rPr>
        <sz val="8"/>
        <rFont val="BIZ UDゴシック"/>
        <family val="3"/>
        <charset val="128"/>
      </rPr>
      <t>※平均待期期間
＝令和６年度新規入所・入居者の待期期間の合計
　÷令和６年度の新規入所者数</t>
    </r>
    <rPh sb="4" eb="7">
      <t>キシセツ</t>
    </rPh>
    <rPh sb="8" eb="10">
      <t>ヘイキン</t>
    </rPh>
    <rPh sb="10" eb="14">
      <t>タイキキカン</t>
    </rPh>
    <rPh sb="18" eb="20">
      <t>トクヨウ</t>
    </rPh>
    <rPh sb="21" eb="23">
      <t>ロウケン</t>
    </rPh>
    <rPh sb="24" eb="28">
      <t>カイトウフヨウ</t>
    </rPh>
    <rPh sb="31" eb="33">
      <t>ヘイキン</t>
    </rPh>
    <rPh sb="33" eb="37">
      <t>タイキキカン</t>
    </rPh>
    <rPh sb="39" eb="41">
      <t>レイワ</t>
    </rPh>
    <rPh sb="42" eb="44">
      <t>ネンド</t>
    </rPh>
    <rPh sb="44" eb="46">
      <t>シンキ</t>
    </rPh>
    <rPh sb="46" eb="48">
      <t>ニュウショ</t>
    </rPh>
    <rPh sb="49" eb="52">
      <t>ニュウキョシャ</t>
    </rPh>
    <rPh sb="53" eb="57">
      <t>タイキキカン</t>
    </rPh>
    <rPh sb="58" eb="60">
      <t>ゴウケイ</t>
    </rPh>
    <rPh sb="63" eb="65">
      <t>レイワ</t>
    </rPh>
    <rPh sb="66" eb="68">
      <t>ネンド</t>
    </rPh>
    <rPh sb="69" eb="71">
      <t>シンキ</t>
    </rPh>
    <rPh sb="71" eb="74">
      <t>ニュウショシャ</t>
    </rPh>
    <rPh sb="74" eb="75">
      <t>スウ</t>
    </rPh>
    <phoneticPr fontId="4"/>
  </si>
  <si>
    <t>Q2-5貴施設の平均待期期間（年）</t>
    <rPh sb="4" eb="5">
      <t>キ</t>
    </rPh>
    <rPh sb="5" eb="7">
      <t>シセツ</t>
    </rPh>
    <rPh sb="8" eb="10">
      <t>ヘイキン</t>
    </rPh>
    <rPh sb="10" eb="14">
      <t>タイキキカン</t>
    </rPh>
    <rPh sb="15" eb="16">
      <t>トシ</t>
    </rPh>
    <phoneticPr fontId="1"/>
  </si>
  <si>
    <t>Q2-5貴施設の平均待期期間（月）</t>
    <rPh sb="4" eb="5">
      <t>キ</t>
    </rPh>
    <rPh sb="5" eb="7">
      <t>シセツ</t>
    </rPh>
    <rPh sb="8" eb="10">
      <t>ヘイキン</t>
    </rPh>
    <rPh sb="10" eb="14">
      <t>タイキキカン</t>
    </rPh>
    <rPh sb="15" eb="16">
      <t>ツキ</t>
    </rPh>
    <phoneticPr fontId="1"/>
  </si>
  <si>
    <t>Q2-5平均待期期間（月）</t>
    <rPh sb="4" eb="10">
      <t>ヘイキンタイキキカン</t>
    </rPh>
    <rPh sb="11" eb="12">
      <t>ツキ</t>
    </rPh>
    <phoneticPr fontId="1"/>
  </si>
  <si>
    <t>Q2-5</t>
    <phoneticPr fontId="1"/>
  </si>
  <si>
    <t>※ 4)と5)は、該当者がいない場合は「０」を、不明の場合は「不明」とご回答ください。</t>
    <rPh sb="31" eb="33">
      <t>フメイ</t>
    </rPh>
    <rPh sb="36" eb="38">
      <t>カイトウ</t>
    </rPh>
    <phoneticPr fontId="4"/>
  </si>
  <si>
    <t>Q7-13-1 入所前の居場所_市内:その他</t>
    <phoneticPr fontId="1"/>
  </si>
  <si>
    <t>Q7-13-2 入所前の居場所_市外:その他</t>
    <phoneticPr fontId="1"/>
  </si>
  <si>
    <t>Q7-14 入所前の居場所_把握していない</t>
    <rPh sb="14" eb="16">
      <t>ハアク</t>
    </rPh>
    <phoneticPr fontId="6"/>
  </si>
  <si>
    <t>Q7 入所前の居場所_合計</t>
    <rPh sb="11" eb="13">
      <t>ゴウケイ</t>
    </rPh>
    <phoneticPr fontId="6"/>
  </si>
  <si>
    <t>※ 特養は、4)、5)は回答不要です。老健は、5)の回答は不要です。</t>
    <phoneticPr fontId="1"/>
  </si>
  <si>
    <t>※ 5)は、１年未満の場合、「年」は「０」とご回答ください。</t>
    <rPh sb="7" eb="10">
      <t>ネンミマン</t>
    </rPh>
    <rPh sb="11" eb="13">
      <t>バアイ</t>
    </rPh>
    <rPh sb="15" eb="16">
      <t>ネン</t>
    </rPh>
    <rPh sb="23" eb="25">
      <t>カイトウ</t>
    </rPh>
    <phoneticPr fontId="1"/>
  </si>
  <si>
    <t>　4) （貴施設等の）待機者数
　　（特養は回答不要）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rPh sb="19" eb="21">
      <t>トクヨウ</t>
    </rPh>
    <rPh sb="22" eb="26">
      <t>カイトウフヨウ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</si>
</sst>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sz val="10"/>
      <name val="BIZ UDゴシック"/>
      <family val="3"/>
      <charset val="128"/>
    </font>
    <font>
      <b/>
      <sz val="9"/>
      <color rgb="FFC0000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rgb="FFC0000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color rgb="FFC0000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1" fillId="3" borderId="9" xfId="0" applyFont="1" applyFill="1" applyBorder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>
      <alignment vertical="center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12" fillId="3" borderId="9" xfId="0" applyFont="1" applyFill="1" applyBorder="1" applyAlignment="1" applyProtection="1">
      <alignment vertical="center"/>
      <protection locked="0"/>
    </xf>
    <xf numFmtId="0" fontId="11" fillId="2" borderId="25" xfId="0" applyFont="1" applyFill="1" applyBorder="1" applyAlignment="1">
      <alignment horizontal="center" vertical="center"/>
    </xf>
    <xf numFmtId="0" fontId="8" fillId="2" borderId="14" xfId="0" applyFont="1" applyFill="1" applyBorder="1">
      <alignment vertical="center"/>
    </xf>
    <xf numFmtId="0" fontId="1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>
      <alignment vertical="center"/>
    </xf>
    <xf numFmtId="0" fontId="10" fillId="2" borderId="5" xfId="0" applyFont="1" applyFill="1" applyBorder="1" applyAlignment="1">
      <alignment vertical="center" wrapText="1"/>
    </xf>
    <xf numFmtId="0" fontId="12" fillId="3" borderId="9" xfId="0" applyFont="1" applyFill="1" applyBorder="1" applyProtection="1">
      <alignment vertical="center"/>
      <protection locked="0"/>
    </xf>
    <xf numFmtId="176" fontId="8" fillId="2" borderId="9" xfId="0" applyNumberFormat="1" applyFont="1" applyFill="1" applyBorder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76" fontId="11" fillId="2" borderId="9" xfId="0" applyNumberFormat="1" applyFont="1" applyFill="1" applyBorder="1">
      <alignment vertical="center"/>
    </xf>
    <xf numFmtId="0" fontId="26" fillId="2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left" vertical="center" wrapText="1"/>
    </xf>
    <xf numFmtId="176" fontId="12" fillId="2" borderId="9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5" fillId="2" borderId="14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center" shrinkToFit="1"/>
    </xf>
    <xf numFmtId="0" fontId="27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right" vertical="center"/>
      <protection locked="0"/>
    </xf>
    <xf numFmtId="0" fontId="11" fillId="2" borderId="26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1" tint="0.34998626667073579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67</xdr:row>
      <xdr:rowOff>85726</xdr:rowOff>
    </xdr:from>
    <xdr:to>
      <xdr:col>14</xdr:col>
      <xdr:colOff>116957</xdr:colOff>
      <xdr:row>92</xdr:row>
      <xdr:rowOff>226697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0862" y="18468976"/>
          <a:ext cx="253120" cy="5674996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60540</xdr:colOff>
      <xdr:row>91</xdr:row>
      <xdr:rowOff>216088</xdr:rowOff>
    </xdr:from>
    <xdr:to>
      <xdr:col>14</xdr:col>
      <xdr:colOff>76199</xdr:colOff>
      <xdr:row>93</xdr:row>
      <xdr:rowOff>48450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80315" y="25619263"/>
          <a:ext cx="872909" cy="59436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8</xdr:col>
      <xdr:colOff>390524</xdr:colOff>
      <xdr:row>66</xdr:row>
      <xdr:rowOff>173932</xdr:rowOff>
    </xdr:from>
    <xdr:to>
      <xdr:col>14</xdr:col>
      <xdr:colOff>104773</xdr:colOff>
      <xdr:row>68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3886199" y="18376207"/>
          <a:ext cx="2895599" cy="42283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110</xdr:row>
      <xdr:rowOff>104725</xdr:rowOff>
    </xdr:from>
    <xdr:to>
      <xdr:col>14</xdr:col>
      <xdr:colOff>129631</xdr:colOff>
      <xdr:row>145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90003" y="24228907"/>
          <a:ext cx="224582" cy="8243364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110</xdr:row>
      <xdr:rowOff>51019</xdr:rowOff>
    </xdr:from>
    <xdr:to>
      <xdr:col>13</xdr:col>
      <xdr:colOff>115294</xdr:colOff>
      <xdr:row>111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144</xdr:row>
      <xdr:rowOff>22859</xdr:rowOff>
    </xdr:from>
    <xdr:to>
      <xdr:col>14</xdr:col>
      <xdr:colOff>133350</xdr:colOff>
      <xdr:row>145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122</xdr:row>
      <xdr:rowOff>24765</xdr:rowOff>
    </xdr:from>
    <xdr:to>
      <xdr:col>13</xdr:col>
      <xdr:colOff>62865</xdr:colOff>
      <xdr:row>124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82"/>
  <sheetViews>
    <sheetView showGridLines="0" tabSelected="1" view="pageBreakPreview" zoomScaleNormal="100" zoomScaleSheetLayoutView="100" zoomScalePageLayoutView="115" workbookViewId="0"/>
  </sheetViews>
  <sheetFormatPr defaultColWidth="9" defaultRowHeight="13.5" x14ac:dyDescent="0.4"/>
  <cols>
    <col min="1" max="1" width="1.25" style="19" customWidth="1"/>
    <col min="2" max="2" width="1.125" style="19" customWidth="1"/>
    <col min="3" max="11" width="7.25" style="19" customWidth="1"/>
    <col min="12" max="12" width="8.75" style="19" customWidth="1"/>
    <col min="13" max="13" width="9.25" style="19" customWidth="1"/>
    <col min="14" max="15" width="2" style="19" customWidth="1"/>
    <col min="16" max="17" width="4.75" style="20" customWidth="1"/>
    <col min="18" max="28" width="9" style="20"/>
    <col min="29" max="16384" width="9" style="19"/>
  </cols>
  <sheetData>
    <row r="1" spans="1:15" ht="5.45" customHeight="1" x14ac:dyDescent="0.4"/>
    <row r="2" spans="1:15" ht="18" customHeight="1" x14ac:dyDescent="0.4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5" ht="15" customHeight="1" thickBot="1" x14ac:dyDescent="0.45"/>
    <row r="4" spans="1:15" ht="15" customHeight="1" thickBot="1" x14ac:dyDescent="0.45">
      <c r="C4" s="140" t="s">
        <v>251</v>
      </c>
      <c r="D4" s="140"/>
      <c r="E4" s="140"/>
      <c r="F4" s="140"/>
      <c r="G4" s="141"/>
      <c r="H4" s="21"/>
      <c r="I4" s="22" t="s">
        <v>1</v>
      </c>
      <c r="J4" s="22"/>
      <c r="K4" s="22"/>
    </row>
    <row r="5" spans="1:15" ht="15" customHeight="1" x14ac:dyDescent="0.4"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5" x14ac:dyDescent="0.4">
      <c r="C6" s="19" t="s">
        <v>259</v>
      </c>
    </row>
    <row r="7" spans="1:15" ht="24.75" customHeight="1" thickBot="1" x14ac:dyDescent="0.45">
      <c r="C7" s="59" t="s">
        <v>260</v>
      </c>
    </row>
    <row r="8" spans="1:15" ht="30" customHeight="1" thickBot="1" x14ac:dyDescent="0.45">
      <c r="C8" s="136" t="s">
        <v>199</v>
      </c>
      <c r="D8" s="137"/>
      <c r="E8" s="137"/>
      <c r="F8" s="68"/>
      <c r="G8" s="68"/>
      <c r="H8" s="68"/>
      <c r="I8" s="68"/>
      <c r="J8" s="68"/>
      <c r="K8" s="68"/>
      <c r="L8" s="68"/>
    </row>
    <row r="9" spans="1:15" ht="30" customHeight="1" thickBot="1" x14ac:dyDescent="0.45">
      <c r="C9" s="136" t="s">
        <v>200</v>
      </c>
      <c r="D9" s="137"/>
      <c r="E9" s="137"/>
      <c r="F9" s="68"/>
      <c r="G9" s="68"/>
      <c r="H9" s="68"/>
      <c r="I9" s="68"/>
      <c r="J9" s="68"/>
      <c r="K9" s="68"/>
      <c r="L9" s="68"/>
    </row>
    <row r="10" spans="1:15" ht="30" customHeight="1" thickBot="1" x14ac:dyDescent="0.45">
      <c r="C10" s="136" t="s">
        <v>201</v>
      </c>
      <c r="D10" s="137"/>
      <c r="E10" s="137"/>
      <c r="F10" s="138"/>
      <c r="G10" s="138"/>
      <c r="H10" s="138"/>
      <c r="I10" s="138"/>
      <c r="J10" s="138"/>
      <c r="K10" s="138"/>
      <c r="L10" s="138"/>
    </row>
    <row r="11" spans="1:15" ht="30" customHeight="1" thickBot="1" x14ac:dyDescent="0.45">
      <c r="C11" s="136" t="s">
        <v>202</v>
      </c>
      <c r="D11" s="137"/>
      <c r="E11" s="137"/>
      <c r="F11" s="68"/>
      <c r="G11" s="68"/>
      <c r="H11" s="68"/>
      <c r="I11" s="68"/>
      <c r="J11" s="68"/>
      <c r="K11" s="68"/>
      <c r="L11" s="68"/>
    </row>
    <row r="13" spans="1:15" x14ac:dyDescent="0.4">
      <c r="A13" s="19">
        <f>COUNTIF(I15:I19,"○")+COUNTIF(C15:C19,"○")</f>
        <v>0</v>
      </c>
      <c r="B13" s="23" t="s">
        <v>231</v>
      </c>
      <c r="C13" s="23"/>
      <c r="D13" s="23"/>
      <c r="E13" s="23"/>
      <c r="F13" s="23"/>
      <c r="G13" s="23"/>
      <c r="H13" s="124" t="s">
        <v>264</v>
      </c>
      <c r="I13" s="125"/>
      <c r="J13" s="126" t="str">
        <f>IF(A13&gt;1,"サービス種別は「１」～「７」の中から１つ選択"&amp;CHAR(10)&amp;"してください。","")</f>
        <v/>
      </c>
      <c r="K13" s="126"/>
      <c r="L13" s="126"/>
      <c r="M13" s="126"/>
      <c r="N13" s="126"/>
      <c r="O13" s="24"/>
    </row>
    <row r="14" spans="1:15" ht="9" customHeight="1" thickBot="1" x14ac:dyDescent="0.45">
      <c r="C14" s="25"/>
      <c r="E14" s="22"/>
      <c r="F14" s="25"/>
      <c r="H14" s="22"/>
      <c r="I14" s="25"/>
      <c r="J14" s="126"/>
      <c r="K14" s="126"/>
      <c r="L14" s="126"/>
      <c r="M14" s="126"/>
      <c r="N14" s="126"/>
      <c r="O14" s="24"/>
    </row>
    <row r="15" spans="1:15" ht="30" customHeight="1" thickBot="1" x14ac:dyDescent="0.45">
      <c r="B15" s="22"/>
      <c r="C15" s="26"/>
      <c r="D15" s="114" t="s">
        <v>2</v>
      </c>
      <c r="E15" s="114"/>
      <c r="F15" s="114"/>
      <c r="G15" s="114"/>
      <c r="H15" s="114"/>
      <c r="I15" s="26"/>
      <c r="J15" s="113" t="s">
        <v>3</v>
      </c>
      <c r="K15" s="114"/>
      <c r="L15" s="114"/>
      <c r="M15" s="115"/>
      <c r="N15" s="27"/>
    </row>
    <row r="16" spans="1:15" ht="30" customHeight="1" thickBot="1" x14ac:dyDescent="0.45">
      <c r="B16" s="22"/>
      <c r="C16" s="26"/>
      <c r="D16" s="114" t="s">
        <v>252</v>
      </c>
      <c r="E16" s="114"/>
      <c r="F16" s="114"/>
      <c r="G16" s="114"/>
      <c r="H16" s="114"/>
      <c r="I16" s="26"/>
      <c r="J16" s="127" t="s">
        <v>253</v>
      </c>
      <c r="K16" s="116"/>
      <c r="L16" s="116"/>
      <c r="M16" s="116"/>
      <c r="N16" s="28"/>
    </row>
    <row r="17" spans="1:15" ht="30" customHeight="1" thickBot="1" x14ac:dyDescent="0.45">
      <c r="A17" s="25"/>
      <c r="C17" s="26"/>
      <c r="D17" s="114" t="s">
        <v>265</v>
      </c>
      <c r="E17" s="114"/>
      <c r="F17" s="114"/>
      <c r="G17" s="114"/>
      <c r="H17" s="114"/>
      <c r="I17" s="26"/>
      <c r="J17" s="133" t="s">
        <v>255</v>
      </c>
      <c r="K17" s="134"/>
      <c r="L17" s="134"/>
      <c r="M17" s="134"/>
      <c r="N17" s="28"/>
    </row>
    <row r="18" spans="1:15" ht="30" customHeight="1" thickBot="1" x14ac:dyDescent="0.45">
      <c r="A18" s="25"/>
      <c r="C18" s="26"/>
      <c r="D18" s="130" t="s">
        <v>254</v>
      </c>
      <c r="E18" s="131"/>
      <c r="F18" s="131"/>
      <c r="G18" s="131"/>
      <c r="H18" s="132"/>
    </row>
    <row r="19" spans="1:15" ht="20.25" customHeight="1" x14ac:dyDescent="0.4">
      <c r="A19" s="25"/>
      <c r="C19" s="29" t="s">
        <v>4</v>
      </c>
    </row>
    <row r="20" spans="1:15" ht="15" customHeight="1" x14ac:dyDescent="0.4">
      <c r="A20" s="25"/>
      <c r="I20" s="25"/>
      <c r="J20" s="25"/>
      <c r="K20" s="25"/>
      <c r="L20" s="25"/>
      <c r="M20" s="25"/>
    </row>
    <row r="21" spans="1:15" ht="9" customHeight="1" x14ac:dyDescent="0.4">
      <c r="A21" s="25"/>
      <c r="C21" s="22"/>
      <c r="D21" s="25"/>
      <c r="E21" s="25"/>
      <c r="G21" s="22"/>
      <c r="H21" s="25"/>
      <c r="I21" s="25"/>
      <c r="K21" s="22"/>
      <c r="L21" s="25"/>
      <c r="M21" s="25"/>
    </row>
    <row r="22" spans="1:15" x14ac:dyDescent="0.4">
      <c r="B22" s="23" t="s">
        <v>5</v>
      </c>
      <c r="C22" s="23"/>
      <c r="D22" s="22"/>
      <c r="E22" s="22"/>
      <c r="F22" s="22"/>
      <c r="G22" s="22"/>
      <c r="H22" s="22"/>
      <c r="I22" s="22"/>
      <c r="J22" s="22"/>
      <c r="K22" s="22"/>
    </row>
    <row r="23" spans="1:15" ht="9" customHeight="1" thickBot="1" x14ac:dyDescent="0.45">
      <c r="B23" s="23"/>
      <c r="C23" s="23"/>
      <c r="D23" s="22"/>
      <c r="E23" s="22"/>
      <c r="F23" s="22"/>
      <c r="G23" s="22"/>
      <c r="H23" s="22"/>
      <c r="I23" s="22"/>
      <c r="J23" s="22"/>
      <c r="K23" s="22"/>
    </row>
    <row r="24" spans="1:15" ht="30" customHeight="1" thickBot="1" x14ac:dyDescent="0.45">
      <c r="B24" s="23"/>
      <c r="C24" s="116" t="s">
        <v>6</v>
      </c>
      <c r="D24" s="116"/>
      <c r="E24" s="116"/>
      <c r="F24" s="116"/>
      <c r="G24" s="117"/>
      <c r="H24" s="68"/>
      <c r="I24" s="68"/>
      <c r="J24" s="68"/>
      <c r="K24" s="68"/>
      <c r="L24" s="68"/>
      <c r="M24" s="68"/>
    </row>
    <row r="25" spans="1:15" ht="30" customHeight="1" thickBot="1" x14ac:dyDescent="0.45">
      <c r="B25" s="23"/>
      <c r="C25" s="116" t="s">
        <v>7</v>
      </c>
      <c r="D25" s="116"/>
      <c r="E25" s="116"/>
      <c r="F25" s="116"/>
      <c r="G25" s="117"/>
      <c r="H25" s="129"/>
      <c r="I25" s="129"/>
      <c r="J25" s="22" t="str">
        <f>IF(OR(C15="○",C16="○"),"室",IF(C17="○","戸",IF(OR(C18="○",I15="○",S20="○",I16="○",S21="○",I17="○",S19="○"),"人","（人/戸/室）")))</f>
        <v>（人/戸/室）</v>
      </c>
    </row>
    <row r="26" spans="1:15" ht="30" customHeight="1" thickBot="1" x14ac:dyDescent="0.45">
      <c r="B26" s="23"/>
      <c r="C26" s="116" t="s">
        <v>8</v>
      </c>
      <c r="D26" s="116"/>
      <c r="E26" s="116"/>
      <c r="F26" s="116"/>
      <c r="G26" s="117"/>
      <c r="H26" s="68"/>
      <c r="I26" s="68"/>
      <c r="J26" s="22" t="s">
        <v>9</v>
      </c>
    </row>
    <row r="27" spans="1:15" ht="30" customHeight="1" thickBot="1" x14ac:dyDescent="0.45">
      <c r="B27" s="23"/>
      <c r="C27" s="120" t="s">
        <v>303</v>
      </c>
      <c r="D27" s="121"/>
      <c r="E27" s="121"/>
      <c r="F27" s="121"/>
      <c r="G27" s="122"/>
      <c r="H27" s="68"/>
      <c r="I27" s="68"/>
      <c r="J27" s="22" t="s">
        <v>9</v>
      </c>
      <c r="K27" s="135" t="str">
        <f>IF(H28="不明","",IF(H27&lt;H28,"★エラー！★要介護３以上の待機者数が、全体の待機者数より多くなっています",""))</f>
        <v/>
      </c>
      <c r="L27" s="135"/>
      <c r="M27" s="135"/>
      <c r="N27" s="135"/>
      <c r="O27" s="135"/>
    </row>
    <row r="28" spans="1:15" ht="24.95" customHeight="1" thickBot="1" x14ac:dyDescent="0.45">
      <c r="B28" s="23"/>
      <c r="C28" s="30"/>
      <c r="D28" s="31" t="s">
        <v>262</v>
      </c>
      <c r="E28" s="32"/>
      <c r="F28" s="32"/>
      <c r="G28" s="33"/>
      <c r="H28" s="68"/>
      <c r="I28" s="68"/>
      <c r="J28" s="22" t="s">
        <v>263</v>
      </c>
      <c r="K28" s="135"/>
      <c r="L28" s="135"/>
      <c r="M28" s="135"/>
      <c r="N28" s="135"/>
      <c r="O28" s="135"/>
    </row>
    <row r="29" spans="1:15" ht="69.75" customHeight="1" thickBot="1" x14ac:dyDescent="0.45">
      <c r="B29" s="23"/>
      <c r="C29" s="104" t="s">
        <v>291</v>
      </c>
      <c r="D29" s="116"/>
      <c r="E29" s="116"/>
      <c r="F29" s="116"/>
      <c r="G29" s="117"/>
      <c r="H29" s="34"/>
      <c r="I29" s="35" t="s">
        <v>256</v>
      </c>
      <c r="J29" s="34"/>
      <c r="K29" s="36" t="s">
        <v>257</v>
      </c>
      <c r="L29" s="118" t="str">
        <f>IF(OR(I17="○",I16="○"), "※5) は、特養、老健は回答不要","")</f>
        <v/>
      </c>
      <c r="M29" s="118"/>
    </row>
    <row r="30" spans="1:15" ht="9" customHeight="1" x14ac:dyDescent="0.4">
      <c r="B30" s="23"/>
      <c r="C30" s="37"/>
      <c r="D30" s="37"/>
      <c r="E30" s="37"/>
      <c r="F30" s="37"/>
      <c r="G30" s="37"/>
      <c r="H30" s="38"/>
      <c r="I30" s="38"/>
    </row>
    <row r="31" spans="1:15" ht="15" customHeight="1" x14ac:dyDescent="0.4">
      <c r="B31" s="23"/>
      <c r="C31" s="128" t="s">
        <v>232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39"/>
    </row>
    <row r="32" spans="1:15" ht="15" customHeight="1" x14ac:dyDescent="0.4">
      <c r="B32" s="23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39"/>
    </row>
    <row r="33" spans="2:28" ht="15" customHeight="1" x14ac:dyDescent="0.4">
      <c r="B33" s="23"/>
      <c r="C33" s="29" t="s">
        <v>296</v>
      </c>
      <c r="D33" s="29"/>
      <c r="E33" s="29"/>
      <c r="F33" s="29"/>
      <c r="G33" s="29"/>
      <c r="H33" s="29"/>
      <c r="I33" s="29"/>
      <c r="J33" s="29"/>
      <c r="K33" s="29"/>
      <c r="L33" s="29"/>
    </row>
    <row r="34" spans="2:28" ht="15" customHeight="1" x14ac:dyDescent="0.4">
      <c r="B34" s="23"/>
      <c r="C34" s="29" t="s">
        <v>302</v>
      </c>
      <c r="D34" s="29"/>
      <c r="E34" s="29"/>
      <c r="F34" s="29"/>
      <c r="G34" s="29"/>
      <c r="H34" s="29"/>
      <c r="I34" s="29"/>
      <c r="J34" s="29"/>
      <c r="K34" s="29"/>
      <c r="L34" s="29"/>
    </row>
    <row r="35" spans="2:28" ht="18.75" customHeight="1" x14ac:dyDescent="0.4">
      <c r="B35" s="22"/>
      <c r="C35" s="29" t="s">
        <v>301</v>
      </c>
      <c r="D35" s="29"/>
      <c r="E35" s="29"/>
      <c r="F35" s="29"/>
      <c r="G35" s="29"/>
      <c r="H35" s="29"/>
      <c r="I35" s="29"/>
      <c r="J35" s="29"/>
      <c r="K35" s="29"/>
      <c r="L35" s="29"/>
    </row>
    <row r="36" spans="2:28" ht="18.75" customHeight="1" x14ac:dyDescent="0.4">
      <c r="B36" s="22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2:28" ht="19.899999999999999" customHeight="1" x14ac:dyDescent="0.4">
      <c r="B37" s="23" t="s">
        <v>266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2:28" ht="8.4499999999999993" customHeight="1" x14ac:dyDescent="0.4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2:28" ht="36" customHeight="1" thickBot="1" x14ac:dyDescent="0.45">
      <c r="B39" s="22"/>
      <c r="C39" s="40" t="s">
        <v>10</v>
      </c>
      <c r="D39" s="41" t="s">
        <v>11</v>
      </c>
      <c r="E39" s="41" t="s">
        <v>12</v>
      </c>
      <c r="F39" s="41" t="s">
        <v>13</v>
      </c>
      <c r="G39" s="41" t="s">
        <v>14</v>
      </c>
      <c r="H39" s="41" t="s">
        <v>15</v>
      </c>
      <c r="I39" s="41" t="s">
        <v>16</v>
      </c>
      <c r="J39" s="41" t="s">
        <v>17</v>
      </c>
      <c r="K39" s="42" t="s">
        <v>18</v>
      </c>
      <c r="L39" s="40" t="s">
        <v>81</v>
      </c>
      <c r="M39" s="22"/>
    </row>
    <row r="40" spans="2:28" ht="30" customHeight="1" thickBot="1" x14ac:dyDescent="0.45">
      <c r="B40" s="22"/>
      <c r="C40" s="43"/>
      <c r="D40" s="43"/>
      <c r="E40" s="43"/>
      <c r="F40" s="43"/>
      <c r="G40" s="43"/>
      <c r="H40" s="43"/>
      <c r="I40" s="43"/>
      <c r="J40" s="43"/>
      <c r="K40" s="43"/>
      <c r="L40" s="44">
        <f>SUM(C40:K40)</f>
        <v>0</v>
      </c>
      <c r="M40" s="22"/>
    </row>
    <row r="41" spans="2:28" x14ac:dyDescent="0.4">
      <c r="B41" s="22"/>
      <c r="C41" s="119" t="str">
        <f>IF(H26=L40,"","上記の合計と問２の3)の数が一致していません")</f>
        <v/>
      </c>
      <c r="D41" s="119"/>
      <c r="E41" s="119"/>
      <c r="F41" s="119"/>
      <c r="G41" s="119"/>
      <c r="H41" s="119"/>
      <c r="I41" s="119"/>
      <c r="J41" s="119"/>
      <c r="K41" s="119"/>
      <c r="L41" s="119"/>
    </row>
    <row r="42" spans="2:28" ht="7.5" customHeight="1" x14ac:dyDescent="0.4">
      <c r="B42" s="22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2:28" x14ac:dyDescent="0.4">
      <c r="B43" s="23" t="s">
        <v>267</v>
      </c>
      <c r="C43" s="29"/>
      <c r="D43" s="29"/>
      <c r="E43" s="22"/>
      <c r="F43" s="22"/>
      <c r="G43" s="22"/>
      <c r="H43" s="22"/>
      <c r="I43" s="22"/>
      <c r="J43" s="22"/>
      <c r="K43" s="22"/>
    </row>
    <row r="44" spans="2:28" ht="6" customHeight="1" x14ac:dyDescent="0.4">
      <c r="B44" s="23"/>
      <c r="C44" s="29"/>
      <c r="D44" s="29"/>
      <c r="E44" s="22"/>
      <c r="F44" s="22"/>
      <c r="G44" s="22"/>
      <c r="H44" s="22"/>
      <c r="I44" s="22"/>
      <c r="J44" s="22"/>
      <c r="K44" s="22"/>
    </row>
    <row r="45" spans="2:28" s="25" customFormat="1" ht="15" customHeight="1" x14ac:dyDescent="0.4">
      <c r="B45" s="23"/>
      <c r="C45" s="29" t="s">
        <v>82</v>
      </c>
      <c r="D45" s="29"/>
      <c r="E45" s="29"/>
      <c r="F45" s="29"/>
      <c r="G45" s="29"/>
      <c r="H45" s="29"/>
      <c r="I45" s="29"/>
      <c r="J45" s="29"/>
      <c r="K45" s="29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2:28" ht="6" customHeight="1" thickBot="1" x14ac:dyDescent="0.45">
      <c r="B46" s="22"/>
      <c r="C46" s="23"/>
      <c r="D46" s="22"/>
      <c r="E46" s="22"/>
      <c r="F46" s="22"/>
      <c r="G46" s="22"/>
      <c r="H46" s="22"/>
      <c r="I46" s="22"/>
      <c r="J46" s="22"/>
      <c r="K46" s="22"/>
    </row>
    <row r="47" spans="2:28" ht="30" customHeight="1" thickBot="1" x14ac:dyDescent="0.45">
      <c r="B47" s="22">
        <f>COUNTA(F47:F53)+COUNTA(K47:K53)</f>
        <v>0</v>
      </c>
      <c r="C47" s="66" t="s">
        <v>19</v>
      </c>
      <c r="D47" s="66"/>
      <c r="E47" s="67"/>
      <c r="F47" s="26"/>
      <c r="G47" s="46"/>
      <c r="H47" s="66" t="s">
        <v>20</v>
      </c>
      <c r="I47" s="66"/>
      <c r="J47" s="67"/>
      <c r="K47" s="26"/>
      <c r="L47" s="46"/>
    </row>
    <row r="48" spans="2:28" ht="30" customHeight="1" thickBot="1" x14ac:dyDescent="0.45">
      <c r="B48" s="22"/>
      <c r="C48" s="66" t="s">
        <v>21</v>
      </c>
      <c r="D48" s="66"/>
      <c r="E48" s="67"/>
      <c r="F48" s="26"/>
      <c r="G48" s="46"/>
      <c r="H48" s="66" t="s">
        <v>22</v>
      </c>
      <c r="I48" s="66"/>
      <c r="J48" s="67"/>
      <c r="K48" s="26"/>
      <c r="L48" s="46"/>
    </row>
    <row r="49" spans="2:15" ht="30" customHeight="1" thickBot="1" x14ac:dyDescent="0.45">
      <c r="B49" s="22"/>
      <c r="C49" s="66" t="s">
        <v>23</v>
      </c>
      <c r="D49" s="66"/>
      <c r="E49" s="67"/>
      <c r="F49" s="26"/>
      <c r="G49" s="46"/>
      <c r="H49" s="66" t="s">
        <v>24</v>
      </c>
      <c r="I49" s="66"/>
      <c r="J49" s="67"/>
      <c r="K49" s="26"/>
      <c r="L49" s="46"/>
    </row>
    <row r="50" spans="2:15" ht="30" customHeight="1" thickBot="1" x14ac:dyDescent="0.45">
      <c r="B50" s="23"/>
      <c r="C50" s="66" t="s">
        <v>25</v>
      </c>
      <c r="D50" s="66"/>
      <c r="E50" s="67"/>
      <c r="F50" s="26"/>
      <c r="G50" s="46"/>
      <c r="H50" s="66" t="s">
        <v>26</v>
      </c>
      <c r="I50" s="66"/>
      <c r="J50" s="67"/>
      <c r="K50" s="26"/>
      <c r="L50" s="46"/>
      <c r="M50" s="22"/>
      <c r="N50" s="22"/>
      <c r="O50" s="22"/>
    </row>
    <row r="51" spans="2:15" ht="30" customHeight="1" thickBot="1" x14ac:dyDescent="0.45">
      <c r="B51" s="23"/>
      <c r="C51" s="66" t="s">
        <v>27</v>
      </c>
      <c r="D51" s="66"/>
      <c r="E51" s="67"/>
      <c r="F51" s="26"/>
      <c r="G51" s="46"/>
      <c r="H51" s="66" t="s">
        <v>28</v>
      </c>
      <c r="I51" s="66"/>
      <c r="J51" s="67"/>
      <c r="K51" s="26"/>
      <c r="L51" s="46"/>
      <c r="M51" s="22"/>
      <c r="N51" s="22"/>
      <c r="O51" s="22"/>
    </row>
    <row r="52" spans="2:15" ht="30" customHeight="1" thickBot="1" x14ac:dyDescent="0.45">
      <c r="B52" s="23"/>
      <c r="C52" s="66" t="s">
        <v>29</v>
      </c>
      <c r="D52" s="66"/>
      <c r="E52" s="67"/>
      <c r="F52" s="26"/>
      <c r="G52" s="46"/>
      <c r="H52" s="66" t="s">
        <v>30</v>
      </c>
      <c r="I52" s="66"/>
      <c r="J52" s="67"/>
      <c r="K52" s="26"/>
      <c r="L52" s="46"/>
      <c r="M52" s="22"/>
      <c r="N52" s="22"/>
      <c r="O52" s="22"/>
    </row>
    <row r="53" spans="2:15" ht="30" customHeight="1" thickBot="1" x14ac:dyDescent="0.45">
      <c r="B53" s="23"/>
      <c r="C53" s="66" t="s">
        <v>31</v>
      </c>
      <c r="D53" s="66"/>
      <c r="E53" s="67"/>
      <c r="F53" s="26"/>
      <c r="G53" s="46"/>
      <c r="H53" s="66" t="s">
        <v>32</v>
      </c>
      <c r="I53" s="66"/>
      <c r="J53" s="67"/>
      <c r="K53" s="26"/>
      <c r="L53" s="46"/>
      <c r="M53" s="22"/>
      <c r="N53" s="22"/>
      <c r="O53" s="22"/>
    </row>
    <row r="54" spans="2:15" ht="15" customHeight="1" thickBot="1" x14ac:dyDescent="0.45">
      <c r="B54" s="23"/>
      <c r="C54" s="47"/>
      <c r="D54" s="47"/>
      <c r="E54" s="47"/>
      <c r="F54" s="47"/>
      <c r="G54" s="48"/>
      <c r="H54" s="70" t="s">
        <v>33</v>
      </c>
      <c r="I54" s="66"/>
      <c r="J54" s="67"/>
      <c r="K54" s="68"/>
      <c r="L54" s="123"/>
      <c r="M54" s="22"/>
      <c r="N54" s="22"/>
      <c r="O54" s="22"/>
    </row>
    <row r="55" spans="2:15" ht="15" customHeight="1" thickBot="1" x14ac:dyDescent="0.45">
      <c r="B55" s="23"/>
      <c r="C55" s="107" t="str">
        <f>IF(AND($B$47&gt;=1,K54="○"),"15)と他の選択肢は同時に選べません→","")</f>
        <v/>
      </c>
      <c r="D55" s="107"/>
      <c r="E55" s="107"/>
      <c r="F55" s="107"/>
      <c r="G55" s="108"/>
      <c r="H55" s="66"/>
      <c r="I55" s="66"/>
      <c r="J55" s="67"/>
      <c r="K55" s="68"/>
      <c r="L55" s="123"/>
      <c r="M55" s="22"/>
      <c r="N55" s="22"/>
      <c r="O55" s="22"/>
    </row>
    <row r="56" spans="2:15" ht="9" customHeight="1" x14ac:dyDescent="0.4">
      <c r="B56" s="23"/>
      <c r="C56" s="22"/>
      <c r="D56" s="22"/>
      <c r="E56" s="22"/>
      <c r="F56" s="22"/>
      <c r="G56" s="22"/>
      <c r="H56" s="22"/>
      <c r="I56" s="22"/>
      <c r="J56" s="22"/>
      <c r="K56" s="22"/>
      <c r="L56" s="23"/>
      <c r="M56" s="22"/>
      <c r="N56" s="22"/>
      <c r="O56" s="22"/>
    </row>
    <row r="57" spans="2:15" x14ac:dyDescent="0.4">
      <c r="B57" s="23" t="s">
        <v>268</v>
      </c>
      <c r="C57" s="22"/>
      <c r="D57" s="22"/>
      <c r="E57" s="22"/>
      <c r="F57" s="22"/>
      <c r="G57" s="23"/>
      <c r="H57" s="22"/>
      <c r="I57" s="22"/>
      <c r="J57" s="22"/>
      <c r="K57" s="22"/>
      <c r="L57" s="23"/>
      <c r="M57" s="22"/>
      <c r="N57" s="22"/>
      <c r="O57" s="22"/>
    </row>
    <row r="58" spans="2:15" ht="14.25" thickBot="1" x14ac:dyDescent="0.45">
      <c r="B58" s="23"/>
      <c r="C58" s="22"/>
      <c r="D58" s="22"/>
      <c r="E58" s="22"/>
      <c r="F58" s="22"/>
      <c r="G58" s="23"/>
      <c r="H58" s="22"/>
      <c r="I58" s="22"/>
      <c r="J58" s="22"/>
      <c r="K58" s="22"/>
      <c r="L58" s="23"/>
      <c r="M58" s="22"/>
      <c r="N58" s="22"/>
      <c r="O58" s="22"/>
    </row>
    <row r="59" spans="2:15" ht="30" customHeight="1" thickBot="1" x14ac:dyDescent="0.45">
      <c r="B59" s="23"/>
      <c r="C59" s="117" t="s">
        <v>34</v>
      </c>
      <c r="D59" s="114"/>
      <c r="E59" s="114"/>
      <c r="F59" s="114"/>
      <c r="G59" s="114"/>
      <c r="H59" s="114"/>
      <c r="I59" s="114"/>
      <c r="J59" s="43"/>
      <c r="K59" s="49" t="s">
        <v>35</v>
      </c>
      <c r="L59" s="23"/>
      <c r="M59" s="22"/>
      <c r="N59" s="22"/>
      <c r="O59" s="22"/>
    </row>
    <row r="60" spans="2:15" ht="24" customHeight="1" x14ac:dyDescent="0.4">
      <c r="B60" s="23"/>
      <c r="C60" s="22"/>
      <c r="D60" s="22"/>
      <c r="E60" s="22"/>
      <c r="F60" s="22"/>
      <c r="G60" s="23"/>
      <c r="H60" s="22"/>
      <c r="I60" s="22"/>
      <c r="J60" s="22"/>
      <c r="K60" s="22"/>
      <c r="L60" s="23"/>
      <c r="M60" s="22"/>
      <c r="N60" s="22"/>
      <c r="O60" s="22"/>
    </row>
    <row r="61" spans="2:15" ht="24" customHeight="1" thickBot="1" x14ac:dyDescent="0.45">
      <c r="B61" s="23"/>
      <c r="C61" s="22"/>
      <c r="D61" s="22"/>
      <c r="E61" s="22"/>
      <c r="F61" s="22"/>
      <c r="G61" s="23"/>
      <c r="H61" s="22"/>
      <c r="I61" s="22"/>
      <c r="J61" s="22"/>
      <c r="K61" s="22"/>
      <c r="L61" s="23"/>
      <c r="M61" s="22"/>
      <c r="N61" s="22"/>
      <c r="O61" s="22"/>
    </row>
    <row r="62" spans="2:15" ht="14.25" thickTop="1" x14ac:dyDescent="0.4">
      <c r="B62" s="95" t="s">
        <v>269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7"/>
      <c r="N62" s="22"/>
      <c r="O62" s="22"/>
    </row>
    <row r="63" spans="2:15" ht="14.25" thickBot="1" x14ac:dyDescent="0.45"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0"/>
      <c r="N63" s="22"/>
      <c r="O63" s="22"/>
    </row>
    <row r="64" spans="2:15" ht="14.25" thickTop="1" x14ac:dyDescent="0.4">
      <c r="B64" s="23"/>
      <c r="C64" s="22"/>
      <c r="D64" s="22"/>
      <c r="E64" s="22"/>
      <c r="F64" s="22"/>
      <c r="G64" s="23"/>
      <c r="H64" s="22"/>
      <c r="I64" s="22"/>
      <c r="J64" s="22"/>
      <c r="K64" s="22"/>
      <c r="L64" s="23"/>
      <c r="M64" s="22"/>
      <c r="N64" s="22"/>
      <c r="O64" s="22"/>
    </row>
    <row r="65" spans="2:15" ht="41.25" customHeight="1" x14ac:dyDescent="0.4">
      <c r="B65" s="109" t="s">
        <v>270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22"/>
      <c r="O65" s="22"/>
    </row>
    <row r="66" spans="2:15" x14ac:dyDescent="0.4">
      <c r="B66" s="23"/>
      <c r="C66" s="50" t="s">
        <v>36</v>
      </c>
      <c r="D66" s="22"/>
      <c r="E66" s="22"/>
      <c r="F66" s="22"/>
      <c r="G66" s="23"/>
      <c r="H66" s="22"/>
      <c r="I66" s="22"/>
      <c r="J66" s="22"/>
      <c r="K66" s="22"/>
      <c r="L66" s="23"/>
      <c r="M66" s="22"/>
      <c r="N66" s="22"/>
      <c r="O66" s="22"/>
    </row>
    <row r="67" spans="2:15" ht="14.25" thickBot="1" x14ac:dyDescent="0.45">
      <c r="B67" s="23"/>
      <c r="C67" s="22"/>
      <c r="D67" s="22"/>
      <c r="E67" s="22"/>
      <c r="F67" s="22"/>
      <c r="G67" s="23"/>
      <c r="H67" s="22"/>
      <c r="I67" s="22"/>
      <c r="J67" s="22"/>
      <c r="K67" s="22"/>
      <c r="L67" s="23"/>
      <c r="M67" s="22"/>
      <c r="N67" s="22"/>
      <c r="O67" s="22"/>
    </row>
    <row r="68" spans="2:15" ht="30" customHeight="1" thickBot="1" x14ac:dyDescent="0.45">
      <c r="B68" s="23"/>
      <c r="C68" s="110" t="s">
        <v>37</v>
      </c>
      <c r="D68" s="111"/>
      <c r="E68" s="111"/>
      <c r="F68" s="112"/>
      <c r="G68" s="105"/>
      <c r="H68" s="105"/>
      <c r="I68" s="22" t="s">
        <v>9</v>
      </c>
      <c r="J68" s="22"/>
      <c r="K68" s="22"/>
      <c r="L68" s="23"/>
      <c r="M68" s="22"/>
      <c r="N68" s="22"/>
      <c r="O68" s="22"/>
    </row>
    <row r="69" spans="2:15" x14ac:dyDescent="0.4">
      <c r="B69" s="23"/>
      <c r="C69" s="22"/>
      <c r="D69" s="22"/>
      <c r="E69" s="22"/>
      <c r="F69" s="22"/>
      <c r="G69" s="23"/>
      <c r="H69" s="22"/>
      <c r="I69" s="22"/>
      <c r="J69" s="22"/>
      <c r="K69" s="22"/>
      <c r="L69" s="23"/>
      <c r="M69" s="22"/>
      <c r="N69" s="22"/>
      <c r="O69" s="22"/>
    </row>
    <row r="70" spans="2:15" x14ac:dyDescent="0.4">
      <c r="B70" s="76" t="s">
        <v>271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22"/>
      <c r="O70" s="22"/>
    </row>
    <row r="71" spans="2:15" x14ac:dyDescent="0.4"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22"/>
      <c r="O71" s="22"/>
    </row>
    <row r="72" spans="2:15" ht="9" customHeight="1" x14ac:dyDescent="0.4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22"/>
      <c r="O72" s="22"/>
    </row>
    <row r="73" spans="2:15" ht="15" customHeight="1" x14ac:dyDescent="0.4">
      <c r="C73" s="50" t="s">
        <v>38</v>
      </c>
    </row>
    <row r="74" spans="2:15" ht="15" customHeight="1" x14ac:dyDescent="0.4">
      <c r="C74" s="106" t="s">
        <v>39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52"/>
    </row>
    <row r="75" spans="2:15" ht="15" customHeight="1" x14ac:dyDescent="0.4"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52"/>
    </row>
    <row r="76" spans="2:15" ht="15" customHeight="1" x14ac:dyDescent="0.4">
      <c r="C76" s="53" t="s">
        <v>40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2"/>
    </row>
    <row r="77" spans="2:15" ht="9" customHeight="1" x14ac:dyDescent="0.4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2:15" ht="14.25" thickBot="1" x14ac:dyDescent="0.45">
      <c r="I78" s="72" t="s">
        <v>41</v>
      </c>
      <c r="J78" s="72"/>
      <c r="K78" s="72" t="s">
        <v>42</v>
      </c>
      <c r="L78" s="72"/>
    </row>
    <row r="79" spans="2:15" ht="30" customHeight="1" thickBot="1" x14ac:dyDescent="0.45">
      <c r="C79" s="66" t="s">
        <v>272</v>
      </c>
      <c r="D79" s="66"/>
      <c r="E79" s="66"/>
      <c r="F79" s="66"/>
      <c r="G79" s="66"/>
      <c r="H79" s="67"/>
      <c r="I79" s="68"/>
      <c r="J79" s="68"/>
      <c r="K79" s="68"/>
      <c r="L79" s="68"/>
    </row>
    <row r="80" spans="2:15" ht="30" customHeight="1" thickBot="1" x14ac:dyDescent="0.45">
      <c r="C80" s="66" t="s">
        <v>43</v>
      </c>
      <c r="D80" s="66"/>
      <c r="E80" s="66"/>
      <c r="F80" s="66"/>
      <c r="G80" s="66"/>
      <c r="H80" s="67"/>
      <c r="I80" s="68"/>
      <c r="J80" s="68"/>
      <c r="K80" s="68"/>
      <c r="L80" s="68"/>
    </row>
    <row r="81" spans="3:12" ht="30" customHeight="1" thickBot="1" x14ac:dyDescent="0.45">
      <c r="C81" s="66" t="s">
        <v>273</v>
      </c>
      <c r="D81" s="66"/>
      <c r="E81" s="66"/>
      <c r="F81" s="66"/>
      <c r="G81" s="66"/>
      <c r="H81" s="67"/>
      <c r="I81" s="68"/>
      <c r="J81" s="68"/>
      <c r="K81" s="68"/>
      <c r="L81" s="68"/>
    </row>
    <row r="82" spans="3:12" ht="30" customHeight="1" thickBot="1" x14ac:dyDescent="0.45">
      <c r="C82" s="70" t="s">
        <v>274</v>
      </c>
      <c r="D82" s="70"/>
      <c r="E82" s="70"/>
      <c r="F82" s="70"/>
      <c r="G82" s="70"/>
      <c r="H82" s="71"/>
      <c r="I82" s="68"/>
      <c r="J82" s="68"/>
      <c r="K82" s="68"/>
      <c r="L82" s="68"/>
    </row>
    <row r="83" spans="3:12" ht="30" customHeight="1" thickBot="1" x14ac:dyDescent="0.45">
      <c r="C83" s="70" t="s">
        <v>44</v>
      </c>
      <c r="D83" s="70"/>
      <c r="E83" s="70"/>
      <c r="F83" s="70"/>
      <c r="G83" s="70"/>
      <c r="H83" s="71"/>
      <c r="I83" s="68"/>
      <c r="J83" s="68"/>
      <c r="K83" s="68"/>
      <c r="L83" s="68"/>
    </row>
    <row r="84" spans="3:12" ht="30" customHeight="1" thickBot="1" x14ac:dyDescent="0.45">
      <c r="C84" s="70" t="s">
        <v>45</v>
      </c>
      <c r="D84" s="70"/>
      <c r="E84" s="70"/>
      <c r="F84" s="70"/>
      <c r="G84" s="70"/>
      <c r="H84" s="71"/>
      <c r="I84" s="68"/>
      <c r="J84" s="68"/>
      <c r="K84" s="68"/>
      <c r="L84" s="68"/>
    </row>
    <row r="85" spans="3:12" ht="30" customHeight="1" thickBot="1" x14ac:dyDescent="0.45">
      <c r="C85" s="70" t="s">
        <v>46</v>
      </c>
      <c r="D85" s="70"/>
      <c r="E85" s="70"/>
      <c r="F85" s="70"/>
      <c r="G85" s="70"/>
      <c r="H85" s="71"/>
      <c r="I85" s="80"/>
      <c r="J85" s="80"/>
      <c r="K85" s="68"/>
      <c r="L85" s="68"/>
    </row>
    <row r="86" spans="3:12" ht="30" customHeight="1" thickBot="1" x14ac:dyDescent="0.45">
      <c r="C86" s="70" t="s">
        <v>47</v>
      </c>
      <c r="D86" s="70"/>
      <c r="E86" s="70"/>
      <c r="F86" s="70"/>
      <c r="G86" s="70"/>
      <c r="H86" s="71"/>
      <c r="I86" s="68"/>
      <c r="J86" s="68"/>
      <c r="K86" s="68"/>
      <c r="L86" s="68"/>
    </row>
    <row r="87" spans="3:12" ht="30" customHeight="1" thickBot="1" x14ac:dyDescent="0.45">
      <c r="C87" s="70" t="s">
        <v>212</v>
      </c>
      <c r="D87" s="70"/>
      <c r="E87" s="70"/>
      <c r="F87" s="70"/>
      <c r="G87" s="70"/>
      <c r="H87" s="71"/>
      <c r="I87" s="80"/>
      <c r="J87" s="80"/>
      <c r="K87" s="68"/>
      <c r="L87" s="68"/>
    </row>
    <row r="88" spans="3:12" ht="30" customHeight="1" thickBot="1" x14ac:dyDescent="0.45">
      <c r="C88" s="70" t="s">
        <v>48</v>
      </c>
      <c r="D88" s="70"/>
      <c r="E88" s="70"/>
      <c r="F88" s="70"/>
      <c r="G88" s="70"/>
      <c r="H88" s="71"/>
      <c r="I88" s="68"/>
      <c r="J88" s="68"/>
      <c r="K88" s="68"/>
      <c r="L88" s="68"/>
    </row>
    <row r="89" spans="3:12" ht="30" customHeight="1" thickBot="1" x14ac:dyDescent="0.45">
      <c r="C89" s="70" t="s">
        <v>49</v>
      </c>
      <c r="D89" s="70"/>
      <c r="E89" s="70"/>
      <c r="F89" s="70"/>
      <c r="G89" s="70"/>
      <c r="H89" s="71"/>
      <c r="I89" s="80"/>
      <c r="J89" s="80"/>
      <c r="K89" s="68"/>
      <c r="L89" s="68"/>
    </row>
    <row r="90" spans="3:12" ht="30" customHeight="1" thickBot="1" x14ac:dyDescent="0.45">
      <c r="C90" s="104" t="s">
        <v>275</v>
      </c>
      <c r="D90" s="104"/>
      <c r="E90" s="104"/>
      <c r="F90" s="104"/>
      <c r="G90" s="104"/>
      <c r="H90" s="77"/>
      <c r="I90" s="68"/>
      <c r="J90" s="68"/>
      <c r="K90" s="68"/>
      <c r="L90" s="68"/>
    </row>
    <row r="91" spans="3:12" ht="30" customHeight="1" thickBot="1" x14ac:dyDescent="0.45">
      <c r="C91" s="70" t="s">
        <v>50</v>
      </c>
      <c r="D91" s="70"/>
      <c r="E91" s="70"/>
      <c r="F91" s="70"/>
      <c r="G91" s="70"/>
      <c r="H91" s="71"/>
      <c r="I91" s="68"/>
      <c r="J91" s="68"/>
      <c r="K91" s="68"/>
      <c r="L91" s="68"/>
    </row>
    <row r="92" spans="3:12" ht="30" customHeight="1" thickBot="1" x14ac:dyDescent="0.45">
      <c r="C92" s="70" t="s">
        <v>51</v>
      </c>
      <c r="D92" s="70"/>
      <c r="E92" s="70"/>
      <c r="F92" s="70"/>
      <c r="G92" s="70"/>
      <c r="H92" s="71"/>
      <c r="I92" s="68"/>
      <c r="J92" s="68"/>
      <c r="K92" s="68"/>
      <c r="L92" s="68"/>
    </row>
    <row r="93" spans="3:12" ht="30" customHeight="1" thickBot="1" x14ac:dyDescent="0.45">
      <c r="C93" s="70" t="s">
        <v>52</v>
      </c>
      <c r="D93" s="70"/>
      <c r="E93" s="70"/>
      <c r="F93" s="70"/>
      <c r="G93" s="70"/>
      <c r="H93" s="71"/>
      <c r="I93" s="103">
        <f>SUM(I79:L92)</f>
        <v>0</v>
      </c>
      <c r="J93" s="103"/>
      <c r="K93" s="103"/>
      <c r="L93" s="103"/>
    </row>
    <row r="94" spans="3:12" ht="37.5" customHeight="1" x14ac:dyDescent="0.4">
      <c r="I94" s="89" t="str">
        <f>IF(G68=I93,"","上記の合計人数と問６新規入所・入居者数（合計）が一致していません。")</f>
        <v/>
      </c>
      <c r="J94" s="89"/>
      <c r="K94" s="89"/>
      <c r="L94" s="89"/>
    </row>
    <row r="95" spans="3:12" ht="2.25" customHeight="1" x14ac:dyDescent="0.4">
      <c r="I95" s="90"/>
      <c r="J95" s="90"/>
      <c r="K95" s="90"/>
      <c r="L95" s="90"/>
    </row>
    <row r="96" spans="3:12" ht="2.25" customHeight="1" x14ac:dyDescent="0.4">
      <c r="I96" s="90"/>
      <c r="J96" s="90"/>
      <c r="K96" s="90"/>
      <c r="L96" s="90"/>
    </row>
    <row r="97" spans="2:13" ht="2.25" customHeight="1" x14ac:dyDescent="0.4">
      <c r="I97" s="55"/>
      <c r="J97" s="55"/>
      <c r="K97" s="55"/>
      <c r="L97" s="55"/>
    </row>
    <row r="98" spans="2:13" ht="2.25" customHeight="1" x14ac:dyDescent="0.4">
      <c r="I98" s="55"/>
      <c r="J98" s="55"/>
      <c r="K98" s="55"/>
      <c r="L98" s="55"/>
    </row>
    <row r="99" spans="2:13" ht="2.25" customHeight="1" x14ac:dyDescent="0.4">
      <c r="I99" s="55"/>
      <c r="J99" s="55"/>
      <c r="K99" s="55"/>
      <c r="L99" s="55"/>
    </row>
    <row r="100" spans="2:13" ht="2.25" customHeight="1" x14ac:dyDescent="0.4">
      <c r="I100" s="55"/>
      <c r="J100" s="55"/>
      <c r="K100" s="55"/>
      <c r="L100" s="55"/>
    </row>
    <row r="101" spans="2:13" ht="2.25" customHeight="1" x14ac:dyDescent="0.4">
      <c r="I101" s="55"/>
      <c r="J101" s="55"/>
      <c r="K101" s="55"/>
      <c r="L101" s="55"/>
    </row>
    <row r="102" spans="2:13" ht="2.25" customHeight="1" x14ac:dyDescent="0.4"/>
    <row r="103" spans="2:13" ht="24" customHeight="1" thickBot="1" x14ac:dyDescent="0.45"/>
    <row r="104" spans="2:13" ht="19.5" customHeight="1" thickTop="1" x14ac:dyDescent="0.4">
      <c r="B104" s="95" t="s">
        <v>276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7"/>
    </row>
    <row r="105" spans="2:13" ht="14.25" thickBot="1" x14ac:dyDescent="0.45">
      <c r="B105" s="98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100"/>
    </row>
    <row r="106" spans="2:13" ht="15.75" customHeight="1" thickTop="1" x14ac:dyDescent="0.4"/>
    <row r="107" spans="2:13" x14ac:dyDescent="0.4">
      <c r="B107" s="94" t="s">
        <v>261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</row>
    <row r="108" spans="2:13" x14ac:dyDescent="0.4">
      <c r="C108" s="102" t="s">
        <v>286</v>
      </c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</row>
    <row r="109" spans="2:13" x14ac:dyDescent="0.4">
      <c r="C109" s="62" t="s">
        <v>287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</row>
    <row r="110" spans="2:13" x14ac:dyDescent="0.4">
      <c r="C110" s="53" t="s">
        <v>53</v>
      </c>
    </row>
    <row r="111" spans="2:13" ht="9" customHeight="1" thickBot="1" x14ac:dyDescent="0.45"/>
    <row r="112" spans="2:13" ht="30" customHeight="1" thickBot="1" x14ac:dyDescent="0.45">
      <c r="C112" s="91" t="s">
        <v>54</v>
      </c>
      <c r="D112" s="91"/>
      <c r="E112" s="91"/>
      <c r="F112" s="92"/>
      <c r="G112" s="93"/>
      <c r="H112" s="93"/>
      <c r="I112" s="22" t="s">
        <v>55</v>
      </c>
    </row>
    <row r="113" spans="2:13" ht="9" customHeight="1" x14ac:dyDescent="0.4"/>
    <row r="114" spans="2:13" x14ac:dyDescent="0.4">
      <c r="B114" s="23" t="s">
        <v>277</v>
      </c>
    </row>
    <row r="115" spans="2:13" x14ac:dyDescent="0.4">
      <c r="B115" s="23"/>
      <c r="C115" s="53" t="s">
        <v>56</v>
      </c>
      <c r="D115" s="50"/>
      <c r="E115" s="50"/>
      <c r="F115" s="50"/>
      <c r="G115" s="50"/>
      <c r="H115" s="50"/>
      <c r="I115" s="50"/>
      <c r="J115" s="50"/>
      <c r="K115" s="50"/>
      <c r="L115" s="50"/>
      <c r="M115" s="50"/>
    </row>
    <row r="116" spans="2:13" x14ac:dyDescent="0.4">
      <c r="C116" s="61" t="s">
        <v>283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</row>
    <row r="117" spans="2:13" x14ac:dyDescent="0.4">
      <c r="C117" s="61" t="s">
        <v>284</v>
      </c>
      <c r="D117" s="60"/>
      <c r="E117" s="60"/>
      <c r="F117" s="60"/>
      <c r="G117" s="60"/>
      <c r="H117" s="60"/>
      <c r="I117" s="60"/>
      <c r="J117" s="60"/>
      <c r="K117" s="60"/>
      <c r="L117" s="60"/>
      <c r="M117" s="60"/>
    </row>
    <row r="118" spans="2:13" x14ac:dyDescent="0.4">
      <c r="C118" s="81" t="s">
        <v>57</v>
      </c>
      <c r="D118" s="81"/>
      <c r="E118" s="81"/>
      <c r="F118" s="81"/>
      <c r="G118" s="81"/>
      <c r="H118" s="81"/>
      <c r="I118" s="81"/>
      <c r="J118" s="81"/>
      <c r="K118" s="81"/>
      <c r="L118" s="50"/>
      <c r="M118" s="50"/>
    </row>
    <row r="119" spans="2:13" ht="9" customHeight="1" x14ac:dyDescent="0.4"/>
    <row r="120" spans="2:13" ht="30" customHeight="1" x14ac:dyDescent="0.4">
      <c r="C120" s="82" t="s">
        <v>58</v>
      </c>
      <c r="D120" s="83"/>
      <c r="E120" s="83"/>
      <c r="F120" s="83"/>
      <c r="G120" s="83"/>
      <c r="H120" s="83"/>
      <c r="I120" s="83"/>
      <c r="J120" s="83"/>
      <c r="K120" s="84"/>
      <c r="L120" s="85" t="s">
        <v>278</v>
      </c>
      <c r="M120" s="87" t="s">
        <v>279</v>
      </c>
    </row>
    <row r="121" spans="2:13" ht="30" customHeight="1" thickBot="1" x14ac:dyDescent="0.45">
      <c r="C121" s="40" t="s">
        <v>10</v>
      </c>
      <c r="D121" s="40" t="s">
        <v>11</v>
      </c>
      <c r="E121" s="40" t="s">
        <v>12</v>
      </c>
      <c r="F121" s="40" t="s">
        <v>13</v>
      </c>
      <c r="G121" s="40" t="s">
        <v>14</v>
      </c>
      <c r="H121" s="40" t="s">
        <v>15</v>
      </c>
      <c r="I121" s="40" t="s">
        <v>16</v>
      </c>
      <c r="J121" s="40" t="s">
        <v>17</v>
      </c>
      <c r="K121" s="56" t="s">
        <v>59</v>
      </c>
      <c r="L121" s="86"/>
      <c r="M121" s="88"/>
    </row>
    <row r="122" spans="2:13" ht="30" customHeight="1" thickBot="1" x14ac:dyDescent="0.45"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57">
        <f>SUM(C122:L122)</f>
        <v>0</v>
      </c>
    </row>
    <row r="123" spans="2:13" ht="9" customHeight="1" x14ac:dyDescent="0.4"/>
    <row r="124" spans="2:13" x14ac:dyDescent="0.4">
      <c r="B124" s="23" t="s">
        <v>60</v>
      </c>
      <c r="C124" s="23"/>
    </row>
    <row r="125" spans="2:13" x14ac:dyDescent="0.4">
      <c r="C125" s="50" t="s">
        <v>61</v>
      </c>
    </row>
    <row r="126" spans="2:13" x14ac:dyDescent="0.4">
      <c r="C126" s="101" t="s">
        <v>285</v>
      </c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</row>
    <row r="127" spans="2:13" x14ac:dyDescent="0.4">
      <c r="C127" s="50" t="s">
        <v>62</v>
      </c>
      <c r="D127" s="52"/>
      <c r="E127" s="52"/>
      <c r="F127" s="52"/>
      <c r="G127" s="52"/>
      <c r="H127" s="52"/>
      <c r="I127" s="52"/>
      <c r="J127" s="52"/>
      <c r="K127" s="52"/>
      <c r="L127" s="52"/>
      <c r="M127" s="52"/>
    </row>
    <row r="128" spans="2:13" ht="9" customHeight="1" x14ac:dyDescent="0.4">
      <c r="C128" s="50"/>
      <c r="D128" s="52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3:12" ht="15" customHeight="1" thickBot="1" x14ac:dyDescent="0.45">
      <c r="I129" s="72" t="s">
        <v>41</v>
      </c>
      <c r="J129" s="72"/>
      <c r="K129" s="72" t="s">
        <v>42</v>
      </c>
      <c r="L129" s="72"/>
    </row>
    <row r="130" spans="3:12" ht="26.1" customHeight="1" thickBot="1" x14ac:dyDescent="0.45">
      <c r="C130" s="66" t="s">
        <v>63</v>
      </c>
      <c r="D130" s="66"/>
      <c r="E130" s="66"/>
      <c r="F130" s="66"/>
      <c r="G130" s="66"/>
      <c r="H130" s="67"/>
      <c r="I130" s="68"/>
      <c r="J130" s="68"/>
      <c r="K130" s="68"/>
      <c r="L130" s="68"/>
    </row>
    <row r="131" spans="3:12" ht="26.1" customHeight="1" thickBot="1" x14ac:dyDescent="0.45">
      <c r="C131" s="66" t="s">
        <v>43</v>
      </c>
      <c r="D131" s="66"/>
      <c r="E131" s="66"/>
      <c r="F131" s="66"/>
      <c r="G131" s="66"/>
      <c r="H131" s="67"/>
      <c r="I131" s="68"/>
      <c r="J131" s="68"/>
      <c r="K131" s="68"/>
      <c r="L131" s="68"/>
    </row>
    <row r="132" spans="3:12" ht="26.1" customHeight="1" thickBot="1" x14ac:dyDescent="0.45">
      <c r="C132" s="66" t="s">
        <v>64</v>
      </c>
      <c r="D132" s="66"/>
      <c r="E132" s="66"/>
      <c r="F132" s="66"/>
      <c r="G132" s="66"/>
      <c r="H132" s="67"/>
      <c r="I132" s="68"/>
      <c r="J132" s="68"/>
      <c r="K132" s="68"/>
      <c r="L132" s="68"/>
    </row>
    <row r="133" spans="3:12" ht="26.1" customHeight="1" thickBot="1" x14ac:dyDescent="0.45">
      <c r="C133" s="70" t="s">
        <v>65</v>
      </c>
      <c r="D133" s="70"/>
      <c r="E133" s="70"/>
      <c r="F133" s="70"/>
      <c r="G133" s="70"/>
      <c r="H133" s="71"/>
      <c r="I133" s="68"/>
      <c r="J133" s="68"/>
      <c r="K133" s="68"/>
      <c r="L133" s="68"/>
    </row>
    <row r="134" spans="3:12" ht="26.1" customHeight="1" thickBot="1" x14ac:dyDescent="0.45">
      <c r="C134" s="70" t="s">
        <v>44</v>
      </c>
      <c r="D134" s="70"/>
      <c r="E134" s="70"/>
      <c r="F134" s="70"/>
      <c r="G134" s="70"/>
      <c r="H134" s="71"/>
      <c r="I134" s="68"/>
      <c r="J134" s="68"/>
      <c r="K134" s="68"/>
      <c r="L134" s="68"/>
    </row>
    <row r="135" spans="3:12" ht="26.1" customHeight="1" thickBot="1" x14ac:dyDescent="0.45">
      <c r="C135" s="70" t="s">
        <v>45</v>
      </c>
      <c r="D135" s="70"/>
      <c r="E135" s="70"/>
      <c r="F135" s="70"/>
      <c r="G135" s="70"/>
      <c r="H135" s="71"/>
      <c r="I135" s="68"/>
      <c r="J135" s="68"/>
      <c r="K135" s="68"/>
      <c r="L135" s="68"/>
    </row>
    <row r="136" spans="3:12" ht="26.1" customHeight="1" thickBot="1" x14ac:dyDescent="0.45">
      <c r="C136" s="70" t="s">
        <v>46</v>
      </c>
      <c r="D136" s="70"/>
      <c r="E136" s="70"/>
      <c r="F136" s="70"/>
      <c r="G136" s="70"/>
      <c r="H136" s="71"/>
      <c r="I136" s="80"/>
      <c r="J136" s="80"/>
      <c r="K136" s="68"/>
      <c r="L136" s="68"/>
    </row>
    <row r="137" spans="3:12" ht="26.1" customHeight="1" thickBot="1" x14ac:dyDescent="0.45">
      <c r="C137" s="70" t="s">
        <v>47</v>
      </c>
      <c r="D137" s="70"/>
      <c r="E137" s="70"/>
      <c r="F137" s="70"/>
      <c r="G137" s="70"/>
      <c r="H137" s="71"/>
      <c r="I137" s="68"/>
      <c r="J137" s="68"/>
      <c r="K137" s="68"/>
      <c r="L137" s="68"/>
    </row>
    <row r="138" spans="3:12" ht="26.1" customHeight="1" thickBot="1" x14ac:dyDescent="0.45">
      <c r="C138" s="70" t="s">
        <v>212</v>
      </c>
      <c r="D138" s="70"/>
      <c r="E138" s="70"/>
      <c r="F138" s="70"/>
      <c r="G138" s="70"/>
      <c r="H138" s="71"/>
      <c r="I138" s="80"/>
      <c r="J138" s="80"/>
      <c r="K138" s="68"/>
      <c r="L138" s="68"/>
    </row>
    <row r="139" spans="3:12" ht="30" customHeight="1" thickBot="1" x14ac:dyDescent="0.45">
      <c r="C139" s="70" t="s">
        <v>66</v>
      </c>
      <c r="D139" s="70"/>
      <c r="E139" s="70"/>
      <c r="F139" s="70"/>
      <c r="G139" s="70"/>
      <c r="H139" s="71"/>
      <c r="I139" s="68"/>
      <c r="J139" s="68"/>
      <c r="K139" s="68"/>
      <c r="L139" s="68"/>
    </row>
    <row r="140" spans="3:12" ht="26.1" customHeight="1" thickBot="1" x14ac:dyDescent="0.45">
      <c r="C140" s="70" t="s">
        <v>67</v>
      </c>
      <c r="D140" s="70"/>
      <c r="E140" s="70"/>
      <c r="F140" s="70"/>
      <c r="G140" s="70"/>
      <c r="H140" s="71"/>
      <c r="I140" s="68"/>
      <c r="J140" s="68"/>
      <c r="K140" s="68"/>
      <c r="L140" s="68"/>
    </row>
    <row r="141" spans="3:12" ht="26.1" customHeight="1" thickBot="1" x14ac:dyDescent="0.45">
      <c r="C141" s="70" t="s">
        <v>68</v>
      </c>
      <c r="D141" s="70"/>
      <c r="E141" s="70"/>
      <c r="F141" s="70"/>
      <c r="G141" s="70"/>
      <c r="H141" s="71"/>
      <c r="I141" s="80"/>
      <c r="J141" s="80"/>
      <c r="K141" s="68"/>
      <c r="L141" s="68"/>
    </row>
    <row r="142" spans="3:12" ht="26.1" customHeight="1" thickBot="1" x14ac:dyDescent="0.45">
      <c r="C142" s="70" t="s">
        <v>50</v>
      </c>
      <c r="D142" s="70"/>
      <c r="E142" s="70"/>
      <c r="F142" s="70"/>
      <c r="G142" s="70"/>
      <c r="H142" s="71"/>
      <c r="I142" s="68"/>
      <c r="J142" s="68"/>
      <c r="K142" s="68"/>
      <c r="L142" s="68"/>
    </row>
    <row r="143" spans="3:12" ht="26.1" customHeight="1" thickBot="1" x14ac:dyDescent="0.45">
      <c r="C143" s="70" t="s">
        <v>69</v>
      </c>
      <c r="D143" s="70"/>
      <c r="E143" s="70"/>
      <c r="F143" s="70"/>
      <c r="G143" s="70"/>
      <c r="H143" s="71"/>
      <c r="I143" s="68"/>
      <c r="J143" s="68"/>
      <c r="K143" s="68"/>
      <c r="L143" s="68"/>
    </row>
    <row r="144" spans="3:12" ht="26.1" customHeight="1" thickBot="1" x14ac:dyDescent="0.45">
      <c r="C144" s="77" t="s">
        <v>280</v>
      </c>
      <c r="D144" s="78"/>
      <c r="E144" s="78"/>
      <c r="F144" s="78"/>
      <c r="G144" s="79" t="str">
        <f>IF(L122&lt;&gt;I144,"問9②と同じ数値を記入してください","")</f>
        <v/>
      </c>
      <c r="H144" s="79"/>
      <c r="I144" s="68"/>
      <c r="J144" s="68"/>
      <c r="K144" s="68"/>
      <c r="L144" s="68"/>
    </row>
    <row r="145" spans="1:13" ht="26.1" customHeight="1" thickBot="1" x14ac:dyDescent="0.45">
      <c r="C145" s="70" t="s">
        <v>70</v>
      </c>
      <c r="D145" s="70"/>
      <c r="E145" s="70"/>
      <c r="F145" s="70"/>
      <c r="G145" s="70"/>
      <c r="H145" s="71"/>
      <c r="I145" s="73">
        <f>SUM(I130:L144)</f>
        <v>0</v>
      </c>
      <c r="J145" s="73"/>
      <c r="K145" s="73"/>
      <c r="L145" s="73"/>
    </row>
    <row r="146" spans="1:13" ht="12.75" customHeight="1" x14ac:dyDescent="0.4">
      <c r="I146" s="74" t="str">
        <f>IF(G112=I145,"","上記の合計人数と問８退去者数（合計）が"&amp;CHAR(10)&amp;"一致していません。")</f>
        <v/>
      </c>
      <c r="J146" s="74"/>
      <c r="K146" s="74"/>
      <c r="L146" s="74"/>
    </row>
    <row r="147" spans="1:13" ht="12.75" customHeight="1" x14ac:dyDescent="0.4">
      <c r="I147" s="75"/>
      <c r="J147" s="75"/>
      <c r="K147" s="75"/>
      <c r="L147" s="75"/>
    </row>
    <row r="148" spans="1:13" ht="3.75" customHeight="1" x14ac:dyDescent="0.4">
      <c r="H148" s="55"/>
      <c r="J148" s="55"/>
      <c r="K148" s="55"/>
      <c r="L148" s="55"/>
    </row>
    <row r="149" spans="1:13" ht="6" customHeight="1" x14ac:dyDescent="0.4"/>
    <row r="150" spans="1:13" ht="4.5" customHeight="1" x14ac:dyDescent="0.4"/>
    <row r="151" spans="1:13" x14ac:dyDescent="0.4">
      <c r="A151" s="19">
        <f>COUNTIF(J155:K164,"○")</f>
        <v>0</v>
      </c>
      <c r="B151" s="76" t="s">
        <v>281</v>
      </c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</row>
    <row r="152" spans="1:13" x14ac:dyDescent="0.4"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</row>
    <row r="153" spans="1:13" x14ac:dyDescent="0.4">
      <c r="C153" s="53" t="s">
        <v>71</v>
      </c>
    </row>
    <row r="154" spans="1:13" ht="30" customHeight="1" thickBot="1" x14ac:dyDescent="0.45">
      <c r="J154" s="72" t="s">
        <v>72</v>
      </c>
      <c r="K154" s="72"/>
    </row>
    <row r="155" spans="1:13" ht="30" customHeight="1" thickBot="1" x14ac:dyDescent="0.45">
      <c r="C155" s="66" t="s">
        <v>73</v>
      </c>
      <c r="D155" s="66"/>
      <c r="E155" s="66"/>
      <c r="F155" s="66"/>
      <c r="G155" s="66"/>
      <c r="H155" s="66"/>
      <c r="I155" s="67"/>
      <c r="J155" s="68"/>
      <c r="K155" s="68"/>
      <c r="L155" s="58">
        <f>IF(J155="○",1,0)</f>
        <v>0</v>
      </c>
    </row>
    <row r="156" spans="1:13" ht="30" customHeight="1" thickBot="1" x14ac:dyDescent="0.45">
      <c r="C156" s="66" t="s">
        <v>74</v>
      </c>
      <c r="D156" s="66"/>
      <c r="E156" s="66"/>
      <c r="F156" s="66"/>
      <c r="G156" s="66"/>
      <c r="H156" s="66"/>
      <c r="I156" s="67"/>
      <c r="J156" s="68"/>
      <c r="K156" s="68"/>
      <c r="L156" s="58">
        <f t="shared" ref="L156:L164" si="0">IF(J156="○",1,0)</f>
        <v>0</v>
      </c>
    </row>
    <row r="157" spans="1:13" ht="30" customHeight="1" thickBot="1" x14ac:dyDescent="0.45">
      <c r="C157" s="66" t="s">
        <v>213</v>
      </c>
      <c r="D157" s="66"/>
      <c r="E157" s="66"/>
      <c r="F157" s="66"/>
      <c r="G157" s="66"/>
      <c r="H157" s="66"/>
      <c r="I157" s="67"/>
      <c r="J157" s="68"/>
      <c r="K157" s="68"/>
      <c r="L157" s="58">
        <f t="shared" si="0"/>
        <v>0</v>
      </c>
    </row>
    <row r="158" spans="1:13" ht="30" customHeight="1" thickBot="1" x14ac:dyDescent="0.45">
      <c r="C158" s="66" t="s">
        <v>75</v>
      </c>
      <c r="D158" s="66"/>
      <c r="E158" s="66"/>
      <c r="F158" s="66"/>
      <c r="G158" s="66"/>
      <c r="H158" s="66"/>
      <c r="I158" s="67"/>
      <c r="J158" s="68"/>
      <c r="K158" s="68"/>
      <c r="L158" s="58">
        <f t="shared" si="0"/>
        <v>0</v>
      </c>
    </row>
    <row r="159" spans="1:13" ht="30" customHeight="1" thickBot="1" x14ac:dyDescent="0.45">
      <c r="C159" s="66" t="s">
        <v>76</v>
      </c>
      <c r="D159" s="66"/>
      <c r="E159" s="66"/>
      <c r="F159" s="66"/>
      <c r="G159" s="66"/>
      <c r="H159" s="66"/>
      <c r="I159" s="67"/>
      <c r="J159" s="68"/>
      <c r="K159" s="68"/>
      <c r="L159" s="58">
        <f t="shared" si="0"/>
        <v>0</v>
      </c>
    </row>
    <row r="160" spans="1:13" ht="30" customHeight="1" thickBot="1" x14ac:dyDescent="0.45">
      <c r="C160" s="66" t="s">
        <v>77</v>
      </c>
      <c r="D160" s="66"/>
      <c r="E160" s="66"/>
      <c r="F160" s="66"/>
      <c r="G160" s="66"/>
      <c r="H160" s="66"/>
      <c r="I160" s="67"/>
      <c r="J160" s="68"/>
      <c r="K160" s="68"/>
      <c r="L160" s="58">
        <f t="shared" si="0"/>
        <v>0</v>
      </c>
    </row>
    <row r="161" spans="3:13" ht="30" customHeight="1" thickBot="1" x14ac:dyDescent="0.45">
      <c r="C161" s="70" t="s">
        <v>282</v>
      </c>
      <c r="D161" s="70"/>
      <c r="E161" s="70"/>
      <c r="F161" s="70"/>
      <c r="G161" s="70"/>
      <c r="H161" s="70"/>
      <c r="I161" s="71"/>
      <c r="J161" s="68"/>
      <c r="K161" s="68"/>
      <c r="L161" s="58">
        <f t="shared" si="0"/>
        <v>0</v>
      </c>
    </row>
    <row r="162" spans="3:13" ht="30" customHeight="1" thickBot="1" x14ac:dyDescent="0.45">
      <c r="C162" s="66" t="s">
        <v>78</v>
      </c>
      <c r="D162" s="66"/>
      <c r="E162" s="66"/>
      <c r="F162" s="66"/>
      <c r="G162" s="66"/>
      <c r="H162" s="66"/>
      <c r="I162" s="67"/>
      <c r="J162" s="68"/>
      <c r="K162" s="68"/>
      <c r="L162" s="58">
        <f t="shared" si="0"/>
        <v>0</v>
      </c>
    </row>
    <row r="163" spans="3:13" ht="30" customHeight="1" thickBot="1" x14ac:dyDescent="0.45">
      <c r="C163" s="66" t="s">
        <v>79</v>
      </c>
      <c r="D163" s="66"/>
      <c r="E163" s="66"/>
      <c r="F163" s="66"/>
      <c r="G163" s="66"/>
      <c r="H163" s="66"/>
      <c r="I163" s="67"/>
      <c r="J163" s="68"/>
      <c r="K163" s="68"/>
      <c r="L163" s="58">
        <f t="shared" si="0"/>
        <v>0</v>
      </c>
    </row>
    <row r="164" spans="3:13" ht="30" customHeight="1" thickBot="1" x14ac:dyDescent="0.45">
      <c r="C164" s="66" t="s">
        <v>80</v>
      </c>
      <c r="D164" s="66"/>
      <c r="E164" s="66"/>
      <c r="F164" s="66"/>
      <c r="G164" s="66"/>
      <c r="H164" s="66"/>
      <c r="I164" s="67"/>
      <c r="J164" s="68"/>
      <c r="K164" s="68"/>
      <c r="L164" s="58">
        <f t="shared" si="0"/>
        <v>0</v>
      </c>
    </row>
    <row r="165" spans="3:13" x14ac:dyDescent="0.4">
      <c r="J165" s="69" t="str">
        <f>IF(A151&gt;3,"問11は最大３つまで選択してください","")</f>
        <v/>
      </c>
      <c r="K165" s="69"/>
      <c r="L165" s="69"/>
      <c r="M165" s="69"/>
    </row>
    <row r="167" spans="3:13" x14ac:dyDescent="0.4">
      <c r="C167" s="19" t="s">
        <v>203</v>
      </c>
    </row>
    <row r="169" spans="3:13" x14ac:dyDescent="0.4">
      <c r="C169" s="20" t="s">
        <v>258</v>
      </c>
    </row>
    <row r="170" spans="3:13" x14ac:dyDescent="0.4">
      <c r="C170" s="20">
        <v>0</v>
      </c>
    </row>
    <row r="171" spans="3:13" x14ac:dyDescent="0.4">
      <c r="C171" s="20">
        <v>1</v>
      </c>
    </row>
    <row r="172" spans="3:13" x14ac:dyDescent="0.4">
      <c r="C172" s="20">
        <v>2</v>
      </c>
    </row>
    <row r="173" spans="3:13" x14ac:dyDescent="0.4">
      <c r="C173" s="20">
        <v>3</v>
      </c>
    </row>
    <row r="174" spans="3:13" x14ac:dyDescent="0.4">
      <c r="C174" s="20">
        <v>4</v>
      </c>
    </row>
    <row r="175" spans="3:13" x14ac:dyDescent="0.4">
      <c r="C175" s="20">
        <v>5</v>
      </c>
    </row>
    <row r="176" spans="3:13" x14ac:dyDescent="0.4">
      <c r="C176" s="20">
        <v>6</v>
      </c>
    </row>
    <row r="177" spans="3:3" x14ac:dyDescent="0.4">
      <c r="C177" s="20">
        <v>7</v>
      </c>
    </row>
    <row r="178" spans="3:3" x14ac:dyDescent="0.4">
      <c r="C178" s="20">
        <v>8</v>
      </c>
    </row>
    <row r="179" spans="3:3" x14ac:dyDescent="0.4">
      <c r="C179" s="20">
        <v>9</v>
      </c>
    </row>
    <row r="180" spans="3:3" x14ac:dyDescent="0.4">
      <c r="C180" s="20">
        <v>10</v>
      </c>
    </row>
    <row r="181" spans="3:3" x14ac:dyDescent="0.4">
      <c r="C181" s="20">
        <v>11</v>
      </c>
    </row>
    <row r="182" spans="3:3" x14ac:dyDescent="0.4">
      <c r="C182" s="20">
        <v>12</v>
      </c>
    </row>
  </sheetData>
  <sheetProtection algorithmName="SHA-512" hashValue="A+3SacffJ1SJnssjShMGOfdEUQbWQwG16z+iwCXZ0/QE23Lkh0YPihq2QN7m3hGZjKtsnxEuHCTNBA82mWX90A==" saltValue="uDDHo33n9Z1LbhQ2c7STPw==" spinCount="100000" sheet="1" formatRows="0"/>
  <mergeCells count="186">
    <mergeCell ref="C8:E8"/>
    <mergeCell ref="F8:L8"/>
    <mergeCell ref="C9:E9"/>
    <mergeCell ref="F9:L9"/>
    <mergeCell ref="C10:E10"/>
    <mergeCell ref="F10:L10"/>
    <mergeCell ref="C11:E11"/>
    <mergeCell ref="F11:L11"/>
    <mergeCell ref="B2:M2"/>
    <mergeCell ref="C4:G4"/>
    <mergeCell ref="H13:I13"/>
    <mergeCell ref="J13:N14"/>
    <mergeCell ref="D15:H15"/>
    <mergeCell ref="D16:H16"/>
    <mergeCell ref="J16:M16"/>
    <mergeCell ref="C31:N32"/>
    <mergeCell ref="C24:G24"/>
    <mergeCell ref="H24:M24"/>
    <mergeCell ref="C25:G25"/>
    <mergeCell ref="H25:I25"/>
    <mergeCell ref="C26:G26"/>
    <mergeCell ref="H26:I26"/>
    <mergeCell ref="D17:H17"/>
    <mergeCell ref="D18:H18"/>
    <mergeCell ref="J17:M17"/>
    <mergeCell ref="H28:I28"/>
    <mergeCell ref="K27:O28"/>
    <mergeCell ref="B62:M63"/>
    <mergeCell ref="C47:E47"/>
    <mergeCell ref="H47:J47"/>
    <mergeCell ref="C48:E48"/>
    <mergeCell ref="H48:J48"/>
    <mergeCell ref="J15:M15"/>
    <mergeCell ref="C29:G29"/>
    <mergeCell ref="L29:M29"/>
    <mergeCell ref="C41:L41"/>
    <mergeCell ref="C49:E49"/>
    <mergeCell ref="H49:J49"/>
    <mergeCell ref="C27:G27"/>
    <mergeCell ref="H27:I27"/>
    <mergeCell ref="C53:E53"/>
    <mergeCell ref="H53:J53"/>
    <mergeCell ref="H54:J55"/>
    <mergeCell ref="K54:K55"/>
    <mergeCell ref="L54:L55"/>
    <mergeCell ref="C59:I59"/>
    <mergeCell ref="C50:E50"/>
    <mergeCell ref="H50:J50"/>
    <mergeCell ref="C51:E51"/>
    <mergeCell ref="H51:J51"/>
    <mergeCell ref="C52:E52"/>
    <mergeCell ref="H52:J52"/>
    <mergeCell ref="C55:G55"/>
    <mergeCell ref="C83:H83"/>
    <mergeCell ref="I83:J83"/>
    <mergeCell ref="K83:L83"/>
    <mergeCell ref="C84:H84"/>
    <mergeCell ref="I84:J84"/>
    <mergeCell ref="K84:L84"/>
    <mergeCell ref="C81:H81"/>
    <mergeCell ref="I81:J81"/>
    <mergeCell ref="K81:L81"/>
    <mergeCell ref="C82:H82"/>
    <mergeCell ref="I82:J82"/>
    <mergeCell ref="K82:L82"/>
    <mergeCell ref="I78:J78"/>
    <mergeCell ref="K78:L78"/>
    <mergeCell ref="C79:H79"/>
    <mergeCell ref="I79:J79"/>
    <mergeCell ref="K79:L79"/>
    <mergeCell ref="C80:H80"/>
    <mergeCell ref="I80:J80"/>
    <mergeCell ref="K80:L80"/>
    <mergeCell ref="B65:M65"/>
    <mergeCell ref="C68:F68"/>
    <mergeCell ref="G68:H68"/>
    <mergeCell ref="B70:M71"/>
    <mergeCell ref="C74:N75"/>
    <mergeCell ref="C87:H87"/>
    <mergeCell ref="I87:J87"/>
    <mergeCell ref="K87:L87"/>
    <mergeCell ref="C88:H88"/>
    <mergeCell ref="I88:J88"/>
    <mergeCell ref="K88:L88"/>
    <mergeCell ref="C85:H85"/>
    <mergeCell ref="I85:J85"/>
    <mergeCell ref="K85:L85"/>
    <mergeCell ref="C86:H86"/>
    <mergeCell ref="I86:J86"/>
    <mergeCell ref="K86:L86"/>
    <mergeCell ref="C91:H91"/>
    <mergeCell ref="I91:J91"/>
    <mergeCell ref="K91:L91"/>
    <mergeCell ref="C92:H92"/>
    <mergeCell ref="I92:L92"/>
    <mergeCell ref="C93:H93"/>
    <mergeCell ref="I93:L93"/>
    <mergeCell ref="C89:H89"/>
    <mergeCell ref="I89:J89"/>
    <mergeCell ref="K89:L89"/>
    <mergeCell ref="C90:H90"/>
    <mergeCell ref="I90:J90"/>
    <mergeCell ref="K90:L90"/>
    <mergeCell ref="C118:K118"/>
    <mergeCell ref="C120:K120"/>
    <mergeCell ref="L120:L121"/>
    <mergeCell ref="M120:M121"/>
    <mergeCell ref="I129:J129"/>
    <mergeCell ref="K129:L129"/>
    <mergeCell ref="I94:L96"/>
    <mergeCell ref="C112:F112"/>
    <mergeCell ref="G112:H112"/>
    <mergeCell ref="B107:M107"/>
    <mergeCell ref="B104:M105"/>
    <mergeCell ref="C126:M126"/>
    <mergeCell ref="C108:M108"/>
    <mergeCell ref="C132:H132"/>
    <mergeCell ref="I132:J132"/>
    <mergeCell ref="K132:L132"/>
    <mergeCell ref="C133:H133"/>
    <mergeCell ref="I133:J133"/>
    <mergeCell ref="K133:L133"/>
    <mergeCell ref="C130:H130"/>
    <mergeCell ref="I130:J130"/>
    <mergeCell ref="K130:L130"/>
    <mergeCell ref="C131:H131"/>
    <mergeCell ref="I131:J131"/>
    <mergeCell ref="K131:L131"/>
    <mergeCell ref="C136:H136"/>
    <mergeCell ref="I136:J136"/>
    <mergeCell ref="K136:L136"/>
    <mergeCell ref="C137:H137"/>
    <mergeCell ref="I137:J137"/>
    <mergeCell ref="K137:L137"/>
    <mergeCell ref="C134:H134"/>
    <mergeCell ref="I134:J134"/>
    <mergeCell ref="K134:L134"/>
    <mergeCell ref="C135:H135"/>
    <mergeCell ref="I135:J135"/>
    <mergeCell ref="K135:L135"/>
    <mergeCell ref="C140:H140"/>
    <mergeCell ref="I140:J140"/>
    <mergeCell ref="K140:L140"/>
    <mergeCell ref="C141:H141"/>
    <mergeCell ref="I141:J141"/>
    <mergeCell ref="K141:L141"/>
    <mergeCell ref="C138:H138"/>
    <mergeCell ref="I138:J138"/>
    <mergeCell ref="K138:L138"/>
    <mergeCell ref="C139:H139"/>
    <mergeCell ref="I139:J139"/>
    <mergeCell ref="K139:L139"/>
    <mergeCell ref="I144:L144"/>
    <mergeCell ref="C145:H145"/>
    <mergeCell ref="I145:L145"/>
    <mergeCell ref="I146:L147"/>
    <mergeCell ref="B151:M152"/>
    <mergeCell ref="C142:H142"/>
    <mergeCell ref="I142:J142"/>
    <mergeCell ref="K142:L142"/>
    <mergeCell ref="C143:H143"/>
    <mergeCell ref="I143:L143"/>
    <mergeCell ref="C144:F144"/>
    <mergeCell ref="G144:H144"/>
    <mergeCell ref="C158:I158"/>
    <mergeCell ref="J158:K158"/>
    <mergeCell ref="C159:I159"/>
    <mergeCell ref="J159:K159"/>
    <mergeCell ref="C160:I160"/>
    <mergeCell ref="J160:K160"/>
    <mergeCell ref="J154:K154"/>
    <mergeCell ref="C155:I155"/>
    <mergeCell ref="J155:K155"/>
    <mergeCell ref="C156:I156"/>
    <mergeCell ref="J156:K156"/>
    <mergeCell ref="C157:I157"/>
    <mergeCell ref="J157:K157"/>
    <mergeCell ref="C164:I164"/>
    <mergeCell ref="J164:K164"/>
    <mergeCell ref="J165:M165"/>
    <mergeCell ref="C161:I161"/>
    <mergeCell ref="J161:K161"/>
    <mergeCell ref="C162:I162"/>
    <mergeCell ref="J162:K162"/>
    <mergeCell ref="C163:I163"/>
    <mergeCell ref="J163:K163"/>
  </mergeCells>
  <phoneticPr fontId="1"/>
  <conditionalFormatting sqref="C41:F42">
    <cfRule type="containsText" dxfId="20" priority="1" operator="containsText" text="一致していません">
      <formula>NOT(ISERROR(SEARCH("一致していません",C41)))</formula>
    </cfRule>
  </conditionalFormatting>
  <conditionalFormatting sqref="C55:G55">
    <cfRule type="containsText" dxfId="19" priority="6" operator="containsText" text="選べません">
      <formula>NOT(ISERROR(SEARCH("選べません",C55)))</formula>
    </cfRule>
  </conditionalFormatting>
  <conditionalFormatting sqref="C118:K118">
    <cfRule type="expression" dxfId="18" priority="11">
      <formula>$M$122&lt;$G$112</formula>
    </cfRule>
    <cfRule type="expression" dxfId="17" priority="12">
      <formula>$M$122&gt;$G$112</formula>
    </cfRule>
  </conditionalFormatting>
  <conditionalFormatting sqref="G144:H144">
    <cfRule type="containsText" dxfId="16" priority="5" operator="containsText" text="同じ数値を記入">
      <formula>NOT(ISERROR(SEARCH("同じ数値を記入",G144)))</formula>
    </cfRule>
  </conditionalFormatting>
  <conditionalFormatting sqref="H29 J29">
    <cfRule type="expression" dxfId="15" priority="4">
      <formula>OR($I$17="○",$I$16="○")</formula>
    </cfRule>
  </conditionalFormatting>
  <conditionalFormatting sqref="H13:I13">
    <cfRule type="expression" dxfId="14" priority="24">
      <formula>A13&gt;1</formula>
    </cfRule>
  </conditionalFormatting>
  <conditionalFormatting sqref="I93:L93">
    <cfRule type="expression" dxfId="13" priority="20">
      <formula>$G$68&lt;$I$93</formula>
    </cfRule>
    <cfRule type="expression" dxfId="12" priority="21">
      <formula>$G$68&gt;$I$93</formula>
    </cfRule>
  </conditionalFormatting>
  <conditionalFormatting sqref="I94:L101">
    <cfRule type="containsText" dxfId="11" priority="22" operator="containsText" text="一致していません">
      <formula>NOT(ISERROR(SEARCH("一致していません",I94)))</formula>
    </cfRule>
  </conditionalFormatting>
  <conditionalFormatting sqref="I145:L145">
    <cfRule type="expression" dxfId="10" priority="16">
      <formula>$G$112&lt;$I$145</formula>
    </cfRule>
  </conditionalFormatting>
  <conditionalFormatting sqref="I145:L147">
    <cfRule type="expression" dxfId="9" priority="17">
      <formula>$G$112&gt;$I$145</formula>
    </cfRule>
  </conditionalFormatting>
  <conditionalFormatting sqref="I146:L147">
    <cfRule type="expression" dxfId="8" priority="18">
      <formula>$G$112&lt;$I$145</formula>
    </cfRule>
  </conditionalFormatting>
  <conditionalFormatting sqref="J13">
    <cfRule type="expression" dxfId="7" priority="23">
      <formula>A13&gt;1</formula>
    </cfRule>
  </conditionalFormatting>
  <conditionalFormatting sqref="J154:K154">
    <cfRule type="expression" dxfId="6" priority="14">
      <formula>$A$151&gt;3</formula>
    </cfRule>
  </conditionalFormatting>
  <conditionalFormatting sqref="J165:M165">
    <cfRule type="containsText" dxfId="5" priority="13" operator="containsText" text="選択">
      <formula>NOT(ISERROR(SEARCH("選択",J165)))</formula>
    </cfRule>
    <cfRule type="containsText" dxfId="4" priority="15" operator="containsText" text="1つ">
      <formula>NOT(ISERROR(SEARCH("1つ",J165)))</formula>
    </cfRule>
  </conditionalFormatting>
  <conditionalFormatting sqref="M120:M122">
    <cfRule type="expression" dxfId="3" priority="9">
      <formula>$G$112&lt;$M$122</formula>
    </cfRule>
    <cfRule type="expression" dxfId="2" priority="10">
      <formula>$G$112&gt;$M$122</formula>
    </cfRule>
  </conditionalFormatting>
  <dataValidations count="8">
    <dataValidation type="list" allowBlank="1" showInputMessage="1" showErrorMessage="1" sqref="J155:K164 F47:F53 K47:K54 C15:C18 I15:I17" xr:uid="{9D479CDA-3750-4DA2-9728-B624663E1DE9}">
      <formula1>"　, ○"</formula1>
    </dataValidation>
    <dataValidation type="whole" allowBlank="1" showInputMessage="1" showErrorMessage="1" sqref="L40 K16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25:I26" xr:uid="{F0BE85E8-9604-469D-85F8-424C3402F689}">
      <formula1>OR(AND(H25&gt;=0,H25&lt;=99999),(H25="-"))</formula1>
    </dataValidation>
    <dataValidation type="whole" allowBlank="1" showInputMessage="1" showErrorMessage="1" error="数字のみ入力してください。" sqref="G68:H68 G112:H11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40:K40 J59 I79:L92 C122:L122 I130:L144" xr:uid="{121E85E2-245C-4521-9585-5DD3231CACAC}">
      <formula1>0</formula1>
      <formula2>9999999999</formula2>
    </dataValidation>
    <dataValidation type="custom" allowBlank="1" showInputMessage="1" showErrorMessage="1" error="数値または-のみ記入できます。" sqref="H27:I27" xr:uid="{EFB67AC3-D9CD-4A82-B484-8E8E4FAC0C96}">
      <formula1>OR(AND(H27&gt;=0,H27&lt;=99999),(H27="不明"))</formula1>
    </dataValidation>
    <dataValidation type="custom" allowBlank="1" showInputMessage="1" showErrorMessage="1" error="12以下の数値または「不明」のみ記入できます。" sqref="J29" xr:uid="{29066397-FF70-41E3-9CFD-B5BBF4285A2A}">
      <formula1>OR(AND(J29&gt;=0,J29&lt;=12),(J29="不明"))</formula1>
    </dataValidation>
    <dataValidation type="custom" allowBlank="1" showInputMessage="1" showErrorMessage="1" error="数値または「不明」のみ記入できます。" sqref="H29 H28:I28" xr:uid="{6ADF679F-A5DB-4D36-B67A-CA0E695EA566}">
      <formula1>OR(AND(H28&gt;=0,H28&lt;=99999),(H28="不明"))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2" orientation="portrait" horizontalDpi="300" verticalDpi="300" r:id="rId1"/>
  <headerFooter>
    <oddFooter>&amp;C居所変更実態調査　&amp;P / &amp;N ページ</oddFooter>
  </headerFooter>
  <rowBreaks count="4" manualBreakCount="4">
    <brk id="35" max="14" man="1"/>
    <brk id="60" max="14" man="1"/>
    <brk id="102" max="14" man="1"/>
    <brk id="14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F6"/>
  <sheetViews>
    <sheetView zoomScaleNormal="100" workbookViewId="0">
      <selection activeCell="Q6" sqref="Q6"/>
    </sheetView>
  </sheetViews>
  <sheetFormatPr defaultRowHeight="18.75" x14ac:dyDescent="0.4"/>
  <cols>
    <col min="13" max="13" width="14.25" customWidth="1"/>
  </cols>
  <sheetData>
    <row r="1" spans="1:136" x14ac:dyDescent="0.4">
      <c r="A1" t="s">
        <v>229</v>
      </c>
      <c r="O1" s="1"/>
      <c r="P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BH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</row>
    <row r="2" spans="1:13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</row>
    <row r="3" spans="1:136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</row>
    <row r="4" spans="1:136" ht="99" x14ac:dyDescent="0.4">
      <c r="A4" s="4" t="s">
        <v>84</v>
      </c>
      <c r="B4" s="4"/>
      <c r="C4" s="4"/>
      <c r="D4" s="4"/>
      <c r="E4" s="4"/>
      <c r="F4" s="4"/>
      <c r="G4" s="4"/>
      <c r="H4" s="4"/>
      <c r="I4" s="4"/>
      <c r="J4" s="4"/>
      <c r="K4" s="8" t="s">
        <v>214</v>
      </c>
      <c r="L4" s="11" t="s">
        <v>230</v>
      </c>
      <c r="M4" s="4" t="s">
        <v>85</v>
      </c>
      <c r="N4" s="4" t="s">
        <v>86</v>
      </c>
      <c r="O4" s="4" t="s">
        <v>87</v>
      </c>
      <c r="P4" s="4" t="s">
        <v>88</v>
      </c>
      <c r="Q4" s="4" t="s">
        <v>89</v>
      </c>
      <c r="R4" s="4" t="s">
        <v>289</v>
      </c>
      <c r="S4" s="4" t="s">
        <v>90</v>
      </c>
      <c r="T4" s="4" t="s">
        <v>91</v>
      </c>
      <c r="U4" s="4" t="s">
        <v>92</v>
      </c>
      <c r="V4" s="4" t="s">
        <v>93</v>
      </c>
      <c r="W4" s="4" t="s">
        <v>94</v>
      </c>
      <c r="X4" s="4" t="s">
        <v>95</v>
      </c>
      <c r="Y4" s="4" t="s">
        <v>96</v>
      </c>
      <c r="Z4" s="4" t="s">
        <v>97</v>
      </c>
      <c r="AA4" s="4" t="s">
        <v>98</v>
      </c>
      <c r="AB4" s="4" t="s">
        <v>99</v>
      </c>
      <c r="AC4" s="10" t="s">
        <v>81</v>
      </c>
      <c r="AD4" s="4" t="s">
        <v>100</v>
      </c>
      <c r="AE4" s="4" t="s">
        <v>101</v>
      </c>
      <c r="AF4" s="4" t="s">
        <v>102</v>
      </c>
      <c r="AG4" s="4" t="s">
        <v>103</v>
      </c>
      <c r="AH4" s="4" t="s">
        <v>104</v>
      </c>
      <c r="AI4" s="4" t="s">
        <v>105</v>
      </c>
      <c r="AJ4" s="4" t="s">
        <v>106</v>
      </c>
      <c r="AK4" s="4" t="s">
        <v>107</v>
      </c>
      <c r="AL4" s="4" t="s">
        <v>108</v>
      </c>
      <c r="AM4" s="4" t="s">
        <v>109</v>
      </c>
      <c r="AN4" s="4" t="s">
        <v>110</v>
      </c>
      <c r="AO4" s="4" t="s">
        <v>111</v>
      </c>
      <c r="AP4" s="4" t="s">
        <v>112</v>
      </c>
      <c r="AQ4" s="4" t="s">
        <v>113</v>
      </c>
      <c r="AR4" s="10" t="s">
        <v>114</v>
      </c>
      <c r="AS4" s="14" t="s">
        <v>214</v>
      </c>
      <c r="AT4" s="15" t="s">
        <v>230</v>
      </c>
      <c r="AU4" s="4" t="s">
        <v>249</v>
      </c>
      <c r="AV4" s="4" t="s">
        <v>122</v>
      </c>
      <c r="AW4" s="4" t="s">
        <v>123</v>
      </c>
      <c r="AX4" s="4" t="s">
        <v>124</v>
      </c>
      <c r="AY4" s="4" t="s">
        <v>125</v>
      </c>
      <c r="AZ4" s="4" t="s">
        <v>126</v>
      </c>
      <c r="BA4" s="4" t="s">
        <v>127</v>
      </c>
      <c r="BB4" s="4" t="s">
        <v>128</v>
      </c>
      <c r="BC4" s="4" t="s">
        <v>129</v>
      </c>
      <c r="BD4" s="4" t="s">
        <v>130</v>
      </c>
      <c r="BE4" s="4" t="s">
        <v>208</v>
      </c>
      <c r="BF4" s="4" t="s">
        <v>131</v>
      </c>
      <c r="BG4" s="4" t="s">
        <v>132</v>
      </c>
      <c r="BH4" s="4" t="s">
        <v>133</v>
      </c>
      <c r="BI4" s="4" t="s">
        <v>134</v>
      </c>
      <c r="BJ4" s="4" t="s">
        <v>135</v>
      </c>
      <c r="BK4" s="4" t="s">
        <v>136</v>
      </c>
      <c r="BL4" s="4" t="s">
        <v>137</v>
      </c>
      <c r="BM4" s="4" t="s">
        <v>138</v>
      </c>
      <c r="BN4" s="4" t="s">
        <v>139</v>
      </c>
      <c r="BO4" s="4" t="s">
        <v>140</v>
      </c>
      <c r="BP4" s="4" t="s">
        <v>141</v>
      </c>
      <c r="BQ4" s="4" t="s">
        <v>142</v>
      </c>
      <c r="BR4" s="4" t="s">
        <v>209</v>
      </c>
      <c r="BS4" s="4" t="s">
        <v>143</v>
      </c>
      <c r="BT4" s="4" t="s">
        <v>144</v>
      </c>
      <c r="BU4" s="4" t="s">
        <v>145</v>
      </c>
      <c r="BV4" s="4" t="s">
        <v>146</v>
      </c>
      <c r="BW4" s="4" t="s">
        <v>147</v>
      </c>
      <c r="BX4" s="4" t="s">
        <v>148</v>
      </c>
      <c r="BY4" s="11" t="s">
        <v>230</v>
      </c>
      <c r="BZ4" s="4" t="s">
        <v>149</v>
      </c>
      <c r="CA4" s="4" t="s">
        <v>150</v>
      </c>
      <c r="CB4" s="4" t="s">
        <v>151</v>
      </c>
      <c r="CC4" s="4" t="s">
        <v>152</v>
      </c>
      <c r="CD4" s="4" t="s">
        <v>153</v>
      </c>
      <c r="CE4" s="4" t="s">
        <v>154</v>
      </c>
      <c r="CF4" s="4" t="s">
        <v>155</v>
      </c>
      <c r="CG4" s="4" t="s">
        <v>156</v>
      </c>
      <c r="CH4" s="4" t="s">
        <v>157</v>
      </c>
      <c r="CI4" s="4" t="s">
        <v>158</v>
      </c>
      <c r="CJ4" s="4" t="s">
        <v>159</v>
      </c>
      <c r="CK4" s="4" t="s">
        <v>160</v>
      </c>
      <c r="CL4" s="4" t="s">
        <v>161</v>
      </c>
      <c r="CM4" s="4" t="s">
        <v>162</v>
      </c>
      <c r="CN4" s="4" t="s">
        <v>163</v>
      </c>
      <c r="CO4" s="4" t="s">
        <v>164</v>
      </c>
      <c r="CP4" s="4" t="s">
        <v>165</v>
      </c>
      <c r="CQ4" s="4" t="s">
        <v>166</v>
      </c>
      <c r="CR4" s="4" t="s">
        <v>167</v>
      </c>
      <c r="CS4" s="4" t="s">
        <v>168</v>
      </c>
      <c r="CT4" s="4" t="s">
        <v>210</v>
      </c>
      <c r="CU4" s="4" t="s">
        <v>169</v>
      </c>
      <c r="CV4" s="4" t="s">
        <v>170</v>
      </c>
      <c r="CW4" s="4" t="s">
        <v>171</v>
      </c>
      <c r="CX4" s="4" t="s">
        <v>172</v>
      </c>
      <c r="CY4" s="4" t="s">
        <v>173</v>
      </c>
      <c r="CZ4" s="4" t="s">
        <v>174</v>
      </c>
      <c r="DA4" s="4" t="s">
        <v>175</v>
      </c>
      <c r="DB4" s="4" t="s">
        <v>176</v>
      </c>
      <c r="DC4" s="4" t="s">
        <v>177</v>
      </c>
      <c r="DD4" s="4" t="s">
        <v>178</v>
      </c>
      <c r="DE4" s="4" t="s">
        <v>179</v>
      </c>
      <c r="DF4" s="4" t="s">
        <v>180</v>
      </c>
      <c r="DG4" s="4" t="s">
        <v>211</v>
      </c>
      <c r="DH4" s="4" t="s">
        <v>181</v>
      </c>
      <c r="DI4" s="4" t="s">
        <v>182</v>
      </c>
      <c r="DJ4" s="4" t="s">
        <v>183</v>
      </c>
      <c r="DK4" s="4" t="s">
        <v>184</v>
      </c>
      <c r="DL4" s="4" t="s">
        <v>185</v>
      </c>
      <c r="DM4" s="4" t="s">
        <v>186</v>
      </c>
      <c r="DN4" s="4" t="s">
        <v>187</v>
      </c>
      <c r="DO4" s="11" t="s">
        <v>230</v>
      </c>
      <c r="DP4" s="10" t="s">
        <v>189</v>
      </c>
      <c r="DQ4" s="10" t="s">
        <v>190</v>
      </c>
      <c r="DR4" s="10" t="s">
        <v>191</v>
      </c>
      <c r="DS4" s="10" t="s">
        <v>192</v>
      </c>
      <c r="DT4" s="10" t="s">
        <v>193</v>
      </c>
      <c r="DU4" s="10" t="s">
        <v>194</v>
      </c>
      <c r="DV4" s="10" t="s">
        <v>195</v>
      </c>
      <c r="DW4" s="10" t="s">
        <v>196</v>
      </c>
      <c r="DX4" s="10" t="s">
        <v>197</v>
      </c>
      <c r="DY4" s="10" t="s">
        <v>198</v>
      </c>
      <c r="DZ4" s="14" t="s">
        <v>214</v>
      </c>
      <c r="EA4" s="11" t="s">
        <v>230</v>
      </c>
      <c r="EB4" s="10" t="s">
        <v>188</v>
      </c>
      <c r="EC4" s="10" t="s">
        <v>204</v>
      </c>
      <c r="ED4" s="10" t="s">
        <v>205</v>
      </c>
      <c r="EE4" s="10" t="s">
        <v>206</v>
      </c>
      <c r="EF4" s="10" t="s">
        <v>207</v>
      </c>
    </row>
    <row r="5" spans="1:136" x14ac:dyDescent="0.4">
      <c r="A5" s="6" t="s">
        <v>216</v>
      </c>
      <c r="B5" s="6" t="s">
        <v>217</v>
      </c>
      <c r="C5" s="6" t="s">
        <v>218</v>
      </c>
      <c r="D5" s="6" t="s">
        <v>219</v>
      </c>
      <c r="E5" s="6" t="s">
        <v>220</v>
      </c>
      <c r="F5" s="6" t="s">
        <v>221</v>
      </c>
      <c r="G5" s="6" t="s">
        <v>222</v>
      </c>
      <c r="H5" s="6" t="s">
        <v>223</v>
      </c>
      <c r="I5" s="6" t="s">
        <v>224</v>
      </c>
      <c r="J5" s="6" t="s">
        <v>225</v>
      </c>
      <c r="K5" s="9" t="s">
        <v>226</v>
      </c>
      <c r="L5" s="12"/>
      <c r="M5" s="6" t="s">
        <v>116</v>
      </c>
      <c r="N5" s="6" t="s">
        <v>117</v>
      </c>
      <c r="O5" s="6" t="s">
        <v>115</v>
      </c>
      <c r="P5" s="6" t="s">
        <v>117</v>
      </c>
      <c r="Q5" s="6" t="s">
        <v>117</v>
      </c>
      <c r="R5" s="6" t="s">
        <v>288</v>
      </c>
      <c r="S5" s="6" t="s">
        <v>117</v>
      </c>
      <c r="T5" s="6" t="s">
        <v>117</v>
      </c>
      <c r="U5" s="6" t="s">
        <v>117</v>
      </c>
      <c r="V5" s="6" t="s">
        <v>117</v>
      </c>
      <c r="W5" s="6" t="s">
        <v>117</v>
      </c>
      <c r="X5" s="6" t="s">
        <v>117</v>
      </c>
      <c r="Y5" s="6" t="s">
        <v>117</v>
      </c>
      <c r="Z5" s="6" t="s">
        <v>117</v>
      </c>
      <c r="AA5" s="6" t="s">
        <v>117</v>
      </c>
      <c r="AB5" s="6" t="s">
        <v>117</v>
      </c>
      <c r="AC5" s="6"/>
      <c r="AD5" s="6" t="s">
        <v>247</v>
      </c>
      <c r="AE5" s="6" t="s">
        <v>247</v>
      </c>
      <c r="AF5" s="6" t="s">
        <v>247</v>
      </c>
      <c r="AG5" s="6" t="s">
        <v>247</v>
      </c>
      <c r="AH5" s="6" t="s">
        <v>247</v>
      </c>
      <c r="AI5" s="6" t="s">
        <v>247</v>
      </c>
      <c r="AJ5" s="6" t="s">
        <v>247</v>
      </c>
      <c r="AK5" s="6" t="s">
        <v>247</v>
      </c>
      <c r="AL5" s="6" t="s">
        <v>247</v>
      </c>
      <c r="AM5" s="6" t="s">
        <v>247</v>
      </c>
      <c r="AN5" s="6" t="s">
        <v>247</v>
      </c>
      <c r="AO5" s="6" t="s">
        <v>247</v>
      </c>
      <c r="AP5" s="6" t="s">
        <v>247</v>
      </c>
      <c r="AQ5" s="6" t="s">
        <v>247</v>
      </c>
      <c r="AR5" s="6" t="s">
        <v>118</v>
      </c>
      <c r="AS5" s="16" t="s">
        <v>215</v>
      </c>
      <c r="AT5" s="17"/>
      <c r="AU5" s="6" t="s">
        <v>119</v>
      </c>
      <c r="AV5" s="6" t="s">
        <v>117</v>
      </c>
      <c r="AW5" s="6" t="s">
        <v>117</v>
      </c>
      <c r="AX5" s="6" t="s">
        <v>117</v>
      </c>
      <c r="AY5" s="6" t="s">
        <v>117</v>
      </c>
      <c r="AZ5" s="6" t="s">
        <v>117</v>
      </c>
      <c r="BA5" s="6" t="s">
        <v>117</v>
      </c>
      <c r="BB5" s="6" t="s">
        <v>117</v>
      </c>
      <c r="BC5" s="6" t="s">
        <v>117</v>
      </c>
      <c r="BD5" s="6" t="s">
        <v>117</v>
      </c>
      <c r="BE5" s="6" t="s">
        <v>117</v>
      </c>
      <c r="BF5" s="6" t="s">
        <v>117</v>
      </c>
      <c r="BG5" s="6" t="s">
        <v>117</v>
      </c>
      <c r="BH5" s="6" t="s">
        <v>117</v>
      </c>
      <c r="BI5" s="6" t="s">
        <v>117</v>
      </c>
      <c r="BJ5" s="6" t="s">
        <v>117</v>
      </c>
      <c r="BK5" s="6" t="s">
        <v>117</v>
      </c>
      <c r="BL5" s="6" t="s">
        <v>117</v>
      </c>
      <c r="BM5" s="6" t="s">
        <v>117</v>
      </c>
      <c r="BN5" s="6" t="s">
        <v>117</v>
      </c>
      <c r="BO5" s="6" t="s">
        <v>117</v>
      </c>
      <c r="BP5" s="6" t="s">
        <v>117</v>
      </c>
      <c r="BQ5" s="6" t="s">
        <v>117</v>
      </c>
      <c r="BR5" s="6" t="s">
        <v>117</v>
      </c>
      <c r="BS5" s="6" t="s">
        <v>117</v>
      </c>
      <c r="BT5" s="6" t="s">
        <v>117</v>
      </c>
      <c r="BU5" s="6" t="s">
        <v>117</v>
      </c>
      <c r="BV5" s="6" t="s">
        <v>117</v>
      </c>
      <c r="BW5" s="6" t="s">
        <v>117</v>
      </c>
      <c r="BX5" s="6" t="s">
        <v>117</v>
      </c>
      <c r="BY5" s="12"/>
      <c r="BZ5" s="6" t="s">
        <v>117</v>
      </c>
      <c r="CA5" s="6" t="s">
        <v>117</v>
      </c>
      <c r="CB5" s="6" t="s">
        <v>117</v>
      </c>
      <c r="CC5" s="6" t="s">
        <v>117</v>
      </c>
      <c r="CD5" s="6" t="s">
        <v>117</v>
      </c>
      <c r="CE5" s="6" t="s">
        <v>117</v>
      </c>
      <c r="CF5" s="6" t="s">
        <v>117</v>
      </c>
      <c r="CG5" s="6" t="s">
        <v>117</v>
      </c>
      <c r="CH5" s="6" t="s">
        <v>117</v>
      </c>
      <c r="CI5" s="6" t="s">
        <v>117</v>
      </c>
      <c r="CJ5" s="6" t="s">
        <v>117</v>
      </c>
      <c r="CK5" s="6" t="s">
        <v>117</v>
      </c>
      <c r="CL5" s="6" t="s">
        <v>117</v>
      </c>
      <c r="CM5" s="6" t="s">
        <v>117</v>
      </c>
      <c r="CN5" s="6" t="s">
        <v>117</v>
      </c>
      <c r="CO5" s="6" t="s">
        <v>117</v>
      </c>
      <c r="CP5" s="6" t="s">
        <v>117</v>
      </c>
      <c r="CQ5" s="6" t="s">
        <v>117</v>
      </c>
      <c r="CR5" s="6" t="s">
        <v>117</v>
      </c>
      <c r="CS5" s="6" t="s">
        <v>117</v>
      </c>
      <c r="CT5" s="6" t="s">
        <v>117</v>
      </c>
      <c r="CU5" s="6" t="s">
        <v>117</v>
      </c>
      <c r="CV5" s="6" t="s">
        <v>117</v>
      </c>
      <c r="CW5" s="6" t="s">
        <v>117</v>
      </c>
      <c r="CX5" s="6" t="s">
        <v>117</v>
      </c>
      <c r="CY5" s="6" t="s">
        <v>117</v>
      </c>
      <c r="CZ5" s="6" t="s">
        <v>117</v>
      </c>
      <c r="DA5" s="6" t="s">
        <v>117</v>
      </c>
      <c r="DB5" s="6" t="s">
        <v>117</v>
      </c>
      <c r="DC5" s="6" t="s">
        <v>117</v>
      </c>
      <c r="DD5" s="6" t="s">
        <v>117</v>
      </c>
      <c r="DE5" s="6" t="s">
        <v>117</v>
      </c>
      <c r="DF5" s="6" t="s">
        <v>117</v>
      </c>
      <c r="DG5" s="6" t="s">
        <v>117</v>
      </c>
      <c r="DH5" s="6" t="s">
        <v>117</v>
      </c>
      <c r="DI5" s="6" t="s">
        <v>117</v>
      </c>
      <c r="DJ5" s="6" t="s">
        <v>117</v>
      </c>
      <c r="DK5" s="6" t="s">
        <v>117</v>
      </c>
      <c r="DL5" s="6" t="s">
        <v>117</v>
      </c>
      <c r="DM5" s="6" t="s">
        <v>117</v>
      </c>
      <c r="DN5" s="6" t="s">
        <v>117</v>
      </c>
      <c r="DO5" s="12"/>
      <c r="DP5" s="6" t="s">
        <v>115</v>
      </c>
      <c r="DQ5" s="6" t="s">
        <v>115</v>
      </c>
      <c r="DR5" s="6" t="s">
        <v>115</v>
      </c>
      <c r="DS5" s="6" t="s">
        <v>115</v>
      </c>
      <c r="DT5" s="6" t="s">
        <v>115</v>
      </c>
      <c r="DU5" s="6" t="s">
        <v>115</v>
      </c>
      <c r="DV5" s="6" t="s">
        <v>115</v>
      </c>
      <c r="DW5" s="6" t="s">
        <v>115</v>
      </c>
      <c r="DX5" s="6" t="s">
        <v>115</v>
      </c>
      <c r="DY5" s="6" t="s">
        <v>115</v>
      </c>
      <c r="DZ5" s="16" t="s">
        <v>250</v>
      </c>
      <c r="EA5" s="12"/>
      <c r="EB5" s="6" t="s">
        <v>120</v>
      </c>
      <c r="EC5" s="6" t="s">
        <v>120</v>
      </c>
      <c r="ED5" s="6" t="s">
        <v>120</v>
      </c>
      <c r="EE5" s="6" t="s">
        <v>120</v>
      </c>
      <c r="EF5" s="6" t="s">
        <v>120</v>
      </c>
    </row>
    <row r="6" spans="1:136" x14ac:dyDescent="0.4">
      <c r="A6" s="7">
        <f>IF(調査票!C15="○",1,0)</f>
        <v>0</v>
      </c>
      <c r="B6" s="7">
        <f>IF(調査票!C16="○",2,0)</f>
        <v>0</v>
      </c>
      <c r="C6" s="7">
        <f>IF(調査票!C17="○",3,0)</f>
        <v>0</v>
      </c>
      <c r="D6" s="7">
        <f>IF(調査票!C18="○",4,0)</f>
        <v>0</v>
      </c>
      <c r="E6" s="7">
        <f>IF(調査票!I15="○",5,0)</f>
        <v>0</v>
      </c>
      <c r="F6" s="63">
        <v>0</v>
      </c>
      <c r="G6" s="7">
        <f>IF(調査票!I16="○",7,0)</f>
        <v>0</v>
      </c>
      <c r="H6" s="63">
        <v>0</v>
      </c>
      <c r="I6" s="7">
        <f>IF(調査票!I17="○",9,0)</f>
        <v>0</v>
      </c>
      <c r="J6" s="63">
        <v>0</v>
      </c>
      <c r="K6" s="18">
        <f>SUM(A6:J6)</f>
        <v>0</v>
      </c>
      <c r="L6" s="13">
        <f>IF(COUNTIF(A6:J6,"&gt;0")&gt;1,1,0)</f>
        <v>0</v>
      </c>
      <c r="M6" s="7">
        <f>調査票!H24</f>
        <v>0</v>
      </c>
      <c r="N6" s="7">
        <f>調査票!H25</f>
        <v>0</v>
      </c>
      <c r="O6" s="7"/>
      <c r="P6" s="7">
        <f>調査票!H26</f>
        <v>0</v>
      </c>
      <c r="Q6" s="7" t="str">
        <f>IF(調査票!H27="不明","-",IF(調査票!H27="","-",調査票!H27))</f>
        <v>-</v>
      </c>
      <c r="R6" s="7">
        <f>IF(調査票!H28="不明","-",調査票!H28)</f>
        <v>0</v>
      </c>
      <c r="S6" s="63"/>
      <c r="T6" s="7">
        <f>調査票!C40</f>
        <v>0</v>
      </c>
      <c r="U6" s="7">
        <f>調査票!D40</f>
        <v>0</v>
      </c>
      <c r="V6" s="7">
        <f>調査票!E40</f>
        <v>0</v>
      </c>
      <c r="W6" s="7">
        <f>調査票!F40</f>
        <v>0</v>
      </c>
      <c r="X6" s="7">
        <f>調査票!G40</f>
        <v>0</v>
      </c>
      <c r="Y6" s="7">
        <f>調査票!H40</f>
        <v>0</v>
      </c>
      <c r="Z6" s="7">
        <f>調査票!I40</f>
        <v>0</v>
      </c>
      <c r="AA6" s="7">
        <f>調査票!J40</f>
        <v>0</v>
      </c>
      <c r="AB6" s="7">
        <f>調査票!K40</f>
        <v>0</v>
      </c>
      <c r="AC6" s="7">
        <f>調査票!L40</f>
        <v>0</v>
      </c>
      <c r="AD6" s="7">
        <f>IF(調査票!F47="○",1,0)</f>
        <v>0</v>
      </c>
      <c r="AE6" s="7">
        <f>IF(調査票!F48="○",1,0)</f>
        <v>0</v>
      </c>
      <c r="AF6" s="7">
        <f>IF(調査票!F49="○",1,0)</f>
        <v>0</v>
      </c>
      <c r="AG6" s="7">
        <f>IF(調査票!F50="○",1,0)</f>
        <v>0</v>
      </c>
      <c r="AH6" s="7">
        <f>IF(調査票!F51="○",1,0)</f>
        <v>0</v>
      </c>
      <c r="AI6" s="7">
        <f>IF(調査票!F52="○",1,0)</f>
        <v>0</v>
      </c>
      <c r="AJ6" s="7">
        <f>IF(調査票!F53="○",1,0)</f>
        <v>0</v>
      </c>
      <c r="AK6" s="7">
        <f>IF(調査票!K47="○",1,0)</f>
        <v>0</v>
      </c>
      <c r="AL6" s="7">
        <f>IF(調査票!K48="○",1,0)</f>
        <v>0</v>
      </c>
      <c r="AM6" s="7">
        <f>IF(調査票!K49="○",1,0)</f>
        <v>0</v>
      </c>
      <c r="AN6" s="7">
        <f>IF(調査票!K50="○",1,0)</f>
        <v>0</v>
      </c>
      <c r="AO6" s="7">
        <f>IF(調査票!K51="○",1,0)</f>
        <v>0</v>
      </c>
      <c r="AP6" s="7">
        <f>IF(調査票!K52="○",1,0)</f>
        <v>0</v>
      </c>
      <c r="AQ6" s="7">
        <f>IF(調査票!K53="○",1,0)</f>
        <v>0</v>
      </c>
      <c r="AR6" s="7">
        <f>IF(調査票!K54="○",1,0)</f>
        <v>0</v>
      </c>
      <c r="AS6" s="18">
        <f>SUM(AD6:AR6)</f>
        <v>0</v>
      </c>
      <c r="AT6" s="13">
        <f>IF(AND(AR6=1,COUNTIF(AD6:AQ6,"=1")&gt;0),1,0)</f>
        <v>0</v>
      </c>
      <c r="AU6" s="7">
        <f>調査票!J59</f>
        <v>0</v>
      </c>
      <c r="AV6" s="7">
        <f>調査票!G68</f>
        <v>0</v>
      </c>
      <c r="AW6" s="7">
        <f>調査票!I79</f>
        <v>0</v>
      </c>
      <c r="AX6" s="7">
        <f>調査票!I80</f>
        <v>0</v>
      </c>
      <c r="AY6" s="7">
        <f>調査票!I81</f>
        <v>0</v>
      </c>
      <c r="AZ6" s="7">
        <f>調査票!I82</f>
        <v>0</v>
      </c>
      <c r="BA6" s="7">
        <f>調査票!I83</f>
        <v>0</v>
      </c>
      <c r="BB6" s="7">
        <f>調査票!I84</f>
        <v>0</v>
      </c>
      <c r="BC6" s="7">
        <f>調査票!I85</f>
        <v>0</v>
      </c>
      <c r="BD6" s="7">
        <f>調査票!I86</f>
        <v>0</v>
      </c>
      <c r="BE6" s="7">
        <f>調査票!I87</f>
        <v>0</v>
      </c>
      <c r="BF6" s="7">
        <f>調査票!I88</f>
        <v>0</v>
      </c>
      <c r="BG6" s="7">
        <f>調査票!I89</f>
        <v>0</v>
      </c>
      <c r="BH6" s="7">
        <f>調査票!I90</f>
        <v>0</v>
      </c>
      <c r="BI6" s="7">
        <f>調査票!I91</f>
        <v>0</v>
      </c>
      <c r="BJ6" s="7">
        <f>調査票!K79</f>
        <v>0</v>
      </c>
      <c r="BK6" s="7">
        <f>調査票!$K80</f>
        <v>0</v>
      </c>
      <c r="BL6" s="7">
        <f>調査票!$K81</f>
        <v>0</v>
      </c>
      <c r="BM6" s="7">
        <f>調査票!K82</f>
        <v>0</v>
      </c>
      <c r="BN6" s="7">
        <f>調査票!K83</f>
        <v>0</v>
      </c>
      <c r="BO6" s="7">
        <f>調査票!K84</f>
        <v>0</v>
      </c>
      <c r="BP6" s="7">
        <f>調査票!K85</f>
        <v>0</v>
      </c>
      <c r="BQ6" s="7">
        <f>調査票!K86</f>
        <v>0</v>
      </c>
      <c r="BR6" s="7">
        <f>調査票!K87</f>
        <v>0</v>
      </c>
      <c r="BS6" s="7">
        <f>調査票!K88</f>
        <v>0</v>
      </c>
      <c r="BT6" s="7">
        <f>調査票!K89</f>
        <v>0</v>
      </c>
      <c r="BU6" s="7">
        <f>調査票!K90</f>
        <v>0</v>
      </c>
      <c r="BV6" s="7">
        <f>調査票!K91</f>
        <v>0</v>
      </c>
      <c r="BW6" s="7">
        <f>調査票!I92</f>
        <v>0</v>
      </c>
      <c r="BX6" s="7">
        <f>調査票!I93</f>
        <v>0</v>
      </c>
      <c r="BY6" s="13">
        <f>IF(AV6=BX6,0,1)</f>
        <v>0</v>
      </c>
      <c r="BZ6" s="7">
        <f>調査票!G112</f>
        <v>0</v>
      </c>
      <c r="CA6" s="7">
        <f>調査票!C122</f>
        <v>0</v>
      </c>
      <c r="CB6" s="7">
        <f>調査票!D122</f>
        <v>0</v>
      </c>
      <c r="CC6" s="7">
        <f>調査票!E122</f>
        <v>0</v>
      </c>
      <c r="CD6" s="7">
        <f>調査票!F122</f>
        <v>0</v>
      </c>
      <c r="CE6" s="7">
        <f>調査票!G122</f>
        <v>0</v>
      </c>
      <c r="CF6" s="7">
        <f>調査票!H122</f>
        <v>0</v>
      </c>
      <c r="CG6" s="7">
        <f>調査票!I122</f>
        <v>0</v>
      </c>
      <c r="CH6" s="7">
        <f>調査票!J122</f>
        <v>0</v>
      </c>
      <c r="CI6" s="7">
        <f>調査票!K122</f>
        <v>0</v>
      </c>
      <c r="CJ6" s="7">
        <f>調査票!L122</f>
        <v>0</v>
      </c>
      <c r="CK6" s="7">
        <f>調査票!M122</f>
        <v>0</v>
      </c>
      <c r="CL6" s="7">
        <f>調査票!I130</f>
        <v>0</v>
      </c>
      <c r="CM6" s="7">
        <f>調査票!I131</f>
        <v>0</v>
      </c>
      <c r="CN6" s="7">
        <f>調査票!I132</f>
        <v>0</v>
      </c>
      <c r="CO6" s="7">
        <f>調査票!I133</f>
        <v>0</v>
      </c>
      <c r="CP6" s="7">
        <f>調査票!I134</f>
        <v>0</v>
      </c>
      <c r="CQ6" s="7">
        <f>調査票!I135</f>
        <v>0</v>
      </c>
      <c r="CR6" s="7">
        <f>調査票!I136</f>
        <v>0</v>
      </c>
      <c r="CS6" s="7">
        <f>調査票!I137</f>
        <v>0</v>
      </c>
      <c r="CT6" s="7">
        <f>調査票!I138</f>
        <v>0</v>
      </c>
      <c r="CU6" s="7">
        <f>調査票!I139</f>
        <v>0</v>
      </c>
      <c r="CV6" s="7">
        <f>調査票!I140</f>
        <v>0</v>
      </c>
      <c r="CW6" s="7">
        <f>調査票!I141</f>
        <v>0</v>
      </c>
      <c r="CX6" s="7">
        <f>調査票!I142</f>
        <v>0</v>
      </c>
      <c r="CY6" s="7">
        <f>調査票!K130</f>
        <v>0</v>
      </c>
      <c r="CZ6" s="7">
        <f>調査票!K131</f>
        <v>0</v>
      </c>
      <c r="DA6" s="7">
        <f>調査票!K132</f>
        <v>0</v>
      </c>
      <c r="DB6" s="7">
        <f>調査票!K133</f>
        <v>0</v>
      </c>
      <c r="DC6" s="7">
        <f>調査票!K134</f>
        <v>0</v>
      </c>
      <c r="DD6" s="7">
        <f>調査票!K135</f>
        <v>0</v>
      </c>
      <c r="DE6" s="7">
        <f>調査票!K136</f>
        <v>0</v>
      </c>
      <c r="DF6" s="7">
        <f>調査票!K137</f>
        <v>0</v>
      </c>
      <c r="DG6" s="7">
        <f>調査票!K138</f>
        <v>0</v>
      </c>
      <c r="DH6" s="7">
        <f>調査票!K139</f>
        <v>0</v>
      </c>
      <c r="DI6" s="7">
        <f>調査票!K140</f>
        <v>0</v>
      </c>
      <c r="DJ6" s="7">
        <f>調査票!K141</f>
        <v>0</v>
      </c>
      <c r="DK6" s="7">
        <f>調査票!K142</f>
        <v>0</v>
      </c>
      <c r="DL6" s="7">
        <f>調査票!I143</f>
        <v>0</v>
      </c>
      <c r="DM6" s="7">
        <f>調査票!I144</f>
        <v>0</v>
      </c>
      <c r="DN6" s="7">
        <f>調査票!I145</f>
        <v>0</v>
      </c>
      <c r="DO6" s="13">
        <f>IF(AND(BZ6=CK6,BZ6=DN6),0,1)</f>
        <v>0</v>
      </c>
      <c r="DP6" s="7">
        <f>IF(調査票!J155="○",1,0)</f>
        <v>0</v>
      </c>
      <c r="DQ6" s="7">
        <f>IF(調査票!J156="○",1,0)</f>
        <v>0</v>
      </c>
      <c r="DR6" s="7">
        <f>IF(調査票!J157="○",1,0)</f>
        <v>0</v>
      </c>
      <c r="DS6" s="7">
        <f>IF(調査票!J158="○",1,0)</f>
        <v>0</v>
      </c>
      <c r="DT6" s="7">
        <f>IF(調査票!J159="○",1,0)</f>
        <v>0</v>
      </c>
      <c r="DU6" s="7">
        <f>IF(調査票!J160="○",1,0)</f>
        <v>0</v>
      </c>
      <c r="DV6" s="7">
        <f>IF(調査票!J161="○",1,0)</f>
        <v>0</v>
      </c>
      <c r="DW6" s="7">
        <f>IF(調査票!J162="○",1,0)</f>
        <v>0</v>
      </c>
      <c r="DX6" s="7">
        <f>IF(調査票!J163="○",1,0)</f>
        <v>0</v>
      </c>
      <c r="DY6" s="7">
        <f>IF(調査票!J164="○",1,0)</f>
        <v>0</v>
      </c>
      <c r="DZ6" s="18">
        <f>SUM(DP6:DY6)</f>
        <v>0</v>
      </c>
      <c r="EA6" s="13">
        <f>IF(SUM(DP6:DY6)&gt;3,1,0)</f>
        <v>0</v>
      </c>
      <c r="EB6" s="7"/>
      <c r="EC6" s="7">
        <f>調査票!F8</f>
        <v>0</v>
      </c>
      <c r="ED6" s="7">
        <f>調査票!F9</f>
        <v>0</v>
      </c>
      <c r="EE6" s="7">
        <f>調査票!F10</f>
        <v>0</v>
      </c>
      <c r="EF6" s="7">
        <f>調査票!F11</f>
        <v>0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Q6" sqref="Q6"/>
    </sheetView>
  </sheetViews>
  <sheetFormatPr defaultRowHeight="18.75" x14ac:dyDescent="0.4"/>
  <cols>
    <col min="3" max="3" width="14.25" customWidth="1"/>
    <col min="120" max="120" width="50.625" customWidth="1"/>
  </cols>
  <sheetData>
    <row r="1" spans="1:120" x14ac:dyDescent="0.4">
      <c r="A1" t="s">
        <v>227</v>
      </c>
      <c r="E1" s="1"/>
      <c r="F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U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</row>
    <row r="2" spans="1:120" x14ac:dyDescent="0.4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  <c r="R2" s="2">
        <v>18</v>
      </c>
      <c r="S2" s="2">
        <v>19</v>
      </c>
      <c r="T2" s="2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41</v>
      </c>
      <c r="AP2" s="2">
        <v>42</v>
      </c>
      <c r="AQ2" s="2">
        <v>43</v>
      </c>
      <c r="AR2" s="2">
        <v>44</v>
      </c>
      <c r="AS2" s="2">
        <v>45</v>
      </c>
      <c r="AT2" s="2">
        <v>46</v>
      </c>
      <c r="AU2" s="2">
        <v>47</v>
      </c>
      <c r="AV2" s="2">
        <v>48</v>
      </c>
      <c r="AW2" s="2">
        <v>49</v>
      </c>
      <c r="AX2" s="2">
        <v>50</v>
      </c>
      <c r="AY2" s="2">
        <v>51</v>
      </c>
      <c r="AZ2" s="2">
        <v>52</v>
      </c>
      <c r="BA2" s="2">
        <v>53</v>
      </c>
      <c r="BB2" s="2">
        <v>54</v>
      </c>
      <c r="BC2" s="2">
        <v>55</v>
      </c>
      <c r="BD2" s="2">
        <v>56</v>
      </c>
      <c r="BE2" s="2">
        <v>57</v>
      </c>
      <c r="BF2" s="2">
        <v>58</v>
      </c>
      <c r="BG2" s="2">
        <v>59</v>
      </c>
      <c r="BH2" s="2">
        <v>60</v>
      </c>
      <c r="BI2" s="2">
        <v>61</v>
      </c>
      <c r="BJ2" s="2">
        <v>62</v>
      </c>
      <c r="BK2" s="2">
        <v>63</v>
      </c>
      <c r="BL2" s="2">
        <v>64</v>
      </c>
      <c r="BM2" s="2">
        <v>65</v>
      </c>
      <c r="BN2" s="2">
        <v>66</v>
      </c>
      <c r="BO2" s="2">
        <v>67</v>
      </c>
      <c r="BP2" s="2">
        <v>68</v>
      </c>
      <c r="BQ2" s="2">
        <v>69</v>
      </c>
      <c r="BR2" s="2">
        <v>70</v>
      </c>
      <c r="BS2" s="2">
        <v>71</v>
      </c>
      <c r="BT2" s="2">
        <v>72</v>
      </c>
      <c r="BU2" s="2">
        <v>73</v>
      </c>
      <c r="BV2" s="2">
        <v>74</v>
      </c>
      <c r="BW2" s="2">
        <v>75</v>
      </c>
      <c r="BX2" s="2">
        <v>76</v>
      </c>
      <c r="BY2" s="2">
        <v>77</v>
      </c>
      <c r="BZ2" s="2">
        <v>78</v>
      </c>
      <c r="CA2" s="2">
        <v>79</v>
      </c>
      <c r="CB2" s="2">
        <v>80</v>
      </c>
      <c r="CC2" s="2">
        <v>81</v>
      </c>
      <c r="CD2" s="2">
        <v>82</v>
      </c>
      <c r="CE2" s="2">
        <v>83</v>
      </c>
      <c r="CF2" s="2">
        <v>84</v>
      </c>
      <c r="CG2" s="2">
        <v>85</v>
      </c>
      <c r="CH2" s="2">
        <v>86</v>
      </c>
      <c r="CI2" s="2">
        <v>87</v>
      </c>
      <c r="CJ2" s="2">
        <v>88</v>
      </c>
      <c r="CK2" s="2">
        <v>89</v>
      </c>
      <c r="CL2" s="2">
        <v>90</v>
      </c>
      <c r="CM2" s="2">
        <v>91</v>
      </c>
      <c r="CN2" s="2">
        <v>92</v>
      </c>
      <c r="CO2" s="2">
        <v>93</v>
      </c>
      <c r="CP2" s="2">
        <v>94</v>
      </c>
      <c r="CQ2" s="2">
        <v>95</v>
      </c>
      <c r="CR2" s="2">
        <v>96</v>
      </c>
      <c r="CS2" s="2">
        <v>97</v>
      </c>
      <c r="CT2" s="2">
        <v>98</v>
      </c>
      <c r="CU2" s="2">
        <v>99</v>
      </c>
      <c r="CV2" s="2">
        <v>100</v>
      </c>
      <c r="CW2" s="2">
        <v>101</v>
      </c>
      <c r="CX2" s="2">
        <v>102</v>
      </c>
      <c r="CY2" s="2">
        <v>103</v>
      </c>
      <c r="CZ2" s="2">
        <v>104</v>
      </c>
      <c r="DA2" s="2">
        <v>105</v>
      </c>
      <c r="DB2" s="2">
        <v>106</v>
      </c>
      <c r="DC2" s="2">
        <v>107</v>
      </c>
      <c r="DD2" s="2">
        <v>108</v>
      </c>
      <c r="DE2" s="2">
        <v>109</v>
      </c>
      <c r="DF2" s="2">
        <v>110</v>
      </c>
      <c r="DG2" s="2">
        <v>111</v>
      </c>
      <c r="DH2" s="2">
        <v>112</v>
      </c>
      <c r="DI2" s="2">
        <v>113</v>
      </c>
      <c r="DJ2" s="2">
        <v>114</v>
      </c>
      <c r="DK2" s="2">
        <v>115</v>
      </c>
      <c r="DL2" s="2">
        <v>116</v>
      </c>
      <c r="DM2" s="2">
        <v>117</v>
      </c>
      <c r="DN2" s="2">
        <v>118</v>
      </c>
      <c r="DO2" s="2">
        <v>119</v>
      </c>
    </row>
    <row r="3" spans="1:120" x14ac:dyDescent="0.4">
      <c r="A3" s="3" t="s">
        <v>83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</row>
    <row r="4" spans="1:120" ht="99" x14ac:dyDescent="0.4">
      <c r="A4" s="4"/>
      <c r="B4" s="4" t="s">
        <v>84</v>
      </c>
      <c r="C4" s="4" t="s">
        <v>85</v>
      </c>
      <c r="D4" s="4" t="s">
        <v>86</v>
      </c>
      <c r="E4" s="4" t="s">
        <v>87</v>
      </c>
      <c r="F4" s="4" t="s">
        <v>88</v>
      </c>
      <c r="G4" s="4" t="s">
        <v>89</v>
      </c>
      <c r="H4" s="4" t="s">
        <v>90</v>
      </c>
      <c r="I4" s="4" t="s">
        <v>91</v>
      </c>
      <c r="J4" s="4" t="s">
        <v>92</v>
      </c>
      <c r="K4" s="4" t="s">
        <v>93</v>
      </c>
      <c r="L4" s="4" t="s">
        <v>94</v>
      </c>
      <c r="M4" s="4" t="s">
        <v>95</v>
      </c>
      <c r="N4" s="4" t="s">
        <v>96</v>
      </c>
      <c r="O4" s="4" t="s">
        <v>97</v>
      </c>
      <c r="P4" s="4" t="s">
        <v>98</v>
      </c>
      <c r="Q4" s="4" t="s">
        <v>99</v>
      </c>
      <c r="R4" s="10" t="s">
        <v>81</v>
      </c>
      <c r="S4" s="10" t="s">
        <v>233</v>
      </c>
      <c r="T4" s="10" t="s">
        <v>234</v>
      </c>
      <c r="U4" s="10" t="s">
        <v>235</v>
      </c>
      <c r="V4" s="10" t="s">
        <v>236</v>
      </c>
      <c r="W4" s="10" t="s">
        <v>237</v>
      </c>
      <c r="X4" s="10" t="s">
        <v>238</v>
      </c>
      <c r="Y4" s="10" t="s">
        <v>239</v>
      </c>
      <c r="Z4" s="10" t="s">
        <v>240</v>
      </c>
      <c r="AA4" s="10" t="s">
        <v>241</v>
      </c>
      <c r="AB4" s="10" t="s">
        <v>242</v>
      </c>
      <c r="AC4" s="10" t="s">
        <v>243</v>
      </c>
      <c r="AD4" s="10" t="s">
        <v>244</v>
      </c>
      <c r="AE4" s="10" t="s">
        <v>245</v>
      </c>
      <c r="AF4" s="10" t="s">
        <v>246</v>
      </c>
      <c r="AG4" s="10" t="s">
        <v>114</v>
      </c>
      <c r="AH4" s="10" t="s">
        <v>121</v>
      </c>
      <c r="AI4" s="10" t="s">
        <v>122</v>
      </c>
      <c r="AJ4" s="10" t="s">
        <v>123</v>
      </c>
      <c r="AK4" s="10" t="s">
        <v>124</v>
      </c>
      <c r="AL4" s="10" t="s">
        <v>125</v>
      </c>
      <c r="AM4" s="10" t="s">
        <v>126</v>
      </c>
      <c r="AN4" s="10" t="s">
        <v>127</v>
      </c>
      <c r="AO4" s="10" t="s">
        <v>128</v>
      </c>
      <c r="AP4" s="10" t="s">
        <v>129</v>
      </c>
      <c r="AQ4" s="10" t="s">
        <v>130</v>
      </c>
      <c r="AR4" s="10" t="s">
        <v>208</v>
      </c>
      <c r="AS4" s="10" t="s">
        <v>131</v>
      </c>
      <c r="AT4" s="10" t="s">
        <v>132</v>
      </c>
      <c r="AU4" s="10" t="s">
        <v>133</v>
      </c>
      <c r="AV4" s="10" t="s">
        <v>134</v>
      </c>
      <c r="AW4" s="10" t="s">
        <v>135</v>
      </c>
      <c r="AX4" s="10" t="s">
        <v>136</v>
      </c>
      <c r="AY4" s="10" t="s">
        <v>137</v>
      </c>
      <c r="AZ4" s="10" t="s">
        <v>138</v>
      </c>
      <c r="BA4" s="10" t="s">
        <v>139</v>
      </c>
      <c r="BB4" s="10" t="s">
        <v>140</v>
      </c>
      <c r="BC4" s="10" t="s">
        <v>141</v>
      </c>
      <c r="BD4" s="10" t="s">
        <v>142</v>
      </c>
      <c r="BE4" s="10" t="s">
        <v>209</v>
      </c>
      <c r="BF4" s="10" t="s">
        <v>143</v>
      </c>
      <c r="BG4" s="10" t="s">
        <v>144</v>
      </c>
      <c r="BH4" s="10" t="s">
        <v>145</v>
      </c>
      <c r="BI4" s="10" t="s">
        <v>146</v>
      </c>
      <c r="BJ4" s="10" t="s">
        <v>147</v>
      </c>
      <c r="BK4" s="10" t="s">
        <v>148</v>
      </c>
      <c r="BL4" s="10" t="s">
        <v>228</v>
      </c>
      <c r="BM4" s="10" t="s">
        <v>150</v>
      </c>
      <c r="BN4" s="10" t="s">
        <v>151</v>
      </c>
      <c r="BO4" s="10" t="s">
        <v>152</v>
      </c>
      <c r="BP4" s="10" t="s">
        <v>153</v>
      </c>
      <c r="BQ4" s="10" t="s">
        <v>154</v>
      </c>
      <c r="BR4" s="10" t="s">
        <v>155</v>
      </c>
      <c r="BS4" s="10" t="s">
        <v>156</v>
      </c>
      <c r="BT4" s="10" t="s">
        <v>157</v>
      </c>
      <c r="BU4" s="10" t="s">
        <v>158</v>
      </c>
      <c r="BV4" s="10" t="s">
        <v>159</v>
      </c>
      <c r="BW4" s="10" t="s">
        <v>160</v>
      </c>
      <c r="BX4" s="10" t="s">
        <v>161</v>
      </c>
      <c r="BY4" s="10" t="s">
        <v>162</v>
      </c>
      <c r="BZ4" s="10" t="s">
        <v>163</v>
      </c>
      <c r="CA4" s="10" t="s">
        <v>164</v>
      </c>
      <c r="CB4" s="10" t="s">
        <v>165</v>
      </c>
      <c r="CC4" s="10" t="s">
        <v>166</v>
      </c>
      <c r="CD4" s="10" t="s">
        <v>167</v>
      </c>
      <c r="CE4" s="10" t="s">
        <v>168</v>
      </c>
      <c r="CF4" s="10" t="s">
        <v>210</v>
      </c>
      <c r="CG4" s="10" t="s">
        <v>169</v>
      </c>
      <c r="CH4" s="10" t="s">
        <v>170</v>
      </c>
      <c r="CI4" s="10" t="s">
        <v>171</v>
      </c>
      <c r="CJ4" s="10" t="s">
        <v>172</v>
      </c>
      <c r="CK4" s="10" t="s">
        <v>173</v>
      </c>
      <c r="CL4" s="10" t="s">
        <v>174</v>
      </c>
      <c r="CM4" s="10" t="s">
        <v>175</v>
      </c>
      <c r="CN4" s="10" t="s">
        <v>176</v>
      </c>
      <c r="CO4" s="10" t="s">
        <v>177</v>
      </c>
      <c r="CP4" s="10" t="s">
        <v>178</v>
      </c>
      <c r="CQ4" s="10" t="s">
        <v>179</v>
      </c>
      <c r="CR4" s="10" t="s">
        <v>180</v>
      </c>
      <c r="CS4" s="10" t="s">
        <v>211</v>
      </c>
      <c r="CT4" s="10" t="s">
        <v>181</v>
      </c>
      <c r="CU4" s="10" t="s">
        <v>182</v>
      </c>
      <c r="CV4" s="10" t="s">
        <v>183</v>
      </c>
      <c r="CW4" s="10" t="s">
        <v>184</v>
      </c>
      <c r="CX4" s="10" t="s">
        <v>185</v>
      </c>
      <c r="CY4" s="10" t="s">
        <v>186</v>
      </c>
      <c r="CZ4" s="10" t="s">
        <v>187</v>
      </c>
      <c r="DA4" s="10" t="s">
        <v>189</v>
      </c>
      <c r="DB4" s="10" t="s">
        <v>190</v>
      </c>
      <c r="DC4" s="10" t="s">
        <v>191</v>
      </c>
      <c r="DD4" s="10" t="s">
        <v>192</v>
      </c>
      <c r="DE4" s="10" t="s">
        <v>193</v>
      </c>
      <c r="DF4" s="10" t="s">
        <v>194</v>
      </c>
      <c r="DG4" s="10" t="s">
        <v>195</v>
      </c>
      <c r="DH4" s="10" t="s">
        <v>196</v>
      </c>
      <c r="DI4" s="10" t="s">
        <v>197</v>
      </c>
      <c r="DJ4" s="10" t="s">
        <v>198</v>
      </c>
      <c r="DK4" s="10" t="s">
        <v>248</v>
      </c>
      <c r="DL4" s="10" t="s">
        <v>204</v>
      </c>
      <c r="DM4" s="10" t="s">
        <v>205</v>
      </c>
      <c r="DN4" s="10" t="s">
        <v>206</v>
      </c>
      <c r="DO4" s="10" t="s">
        <v>207</v>
      </c>
    </row>
    <row r="5" spans="1:120" x14ac:dyDescent="0.4">
      <c r="A5" s="5"/>
      <c r="B5" s="6" t="s">
        <v>115</v>
      </c>
      <c r="C5" s="6" t="s">
        <v>116</v>
      </c>
      <c r="D5" s="6" t="s">
        <v>117</v>
      </c>
      <c r="E5" s="6" t="s">
        <v>115</v>
      </c>
      <c r="F5" s="6" t="s">
        <v>117</v>
      </c>
      <c r="G5" s="6" t="s">
        <v>117</v>
      </c>
      <c r="H5" s="6" t="s">
        <v>117</v>
      </c>
      <c r="I5" s="6" t="s">
        <v>117</v>
      </c>
      <c r="J5" s="6" t="s">
        <v>117</v>
      </c>
      <c r="K5" s="6" t="s">
        <v>117</v>
      </c>
      <c r="L5" s="6" t="s">
        <v>117</v>
      </c>
      <c r="M5" s="6" t="s">
        <v>117</v>
      </c>
      <c r="N5" s="6" t="s">
        <v>117</v>
      </c>
      <c r="O5" s="6" t="s">
        <v>117</v>
      </c>
      <c r="P5" s="6" t="s">
        <v>117</v>
      </c>
      <c r="Q5" s="6" t="s">
        <v>117</v>
      </c>
      <c r="R5" s="6"/>
      <c r="S5" s="6" t="s">
        <v>247</v>
      </c>
      <c r="T5" s="6" t="s">
        <v>247</v>
      </c>
      <c r="U5" s="6" t="s">
        <v>247</v>
      </c>
      <c r="V5" s="6" t="s">
        <v>247</v>
      </c>
      <c r="W5" s="6" t="s">
        <v>247</v>
      </c>
      <c r="X5" s="6" t="s">
        <v>247</v>
      </c>
      <c r="Y5" s="6" t="s">
        <v>247</v>
      </c>
      <c r="Z5" s="6" t="s">
        <v>247</v>
      </c>
      <c r="AA5" s="6" t="s">
        <v>247</v>
      </c>
      <c r="AB5" s="6" t="s">
        <v>247</v>
      </c>
      <c r="AC5" s="6" t="s">
        <v>247</v>
      </c>
      <c r="AD5" s="6" t="s">
        <v>247</v>
      </c>
      <c r="AE5" s="6" t="s">
        <v>247</v>
      </c>
      <c r="AF5" s="6" t="s">
        <v>247</v>
      </c>
      <c r="AG5" s="6" t="s">
        <v>118</v>
      </c>
      <c r="AH5" s="6" t="s">
        <v>119</v>
      </c>
      <c r="AI5" s="6" t="s">
        <v>117</v>
      </c>
      <c r="AJ5" s="6" t="s">
        <v>117</v>
      </c>
      <c r="AK5" s="6" t="s">
        <v>117</v>
      </c>
      <c r="AL5" s="6" t="s">
        <v>117</v>
      </c>
      <c r="AM5" s="6" t="s">
        <v>117</v>
      </c>
      <c r="AN5" s="6" t="s">
        <v>117</v>
      </c>
      <c r="AO5" s="6" t="s">
        <v>117</v>
      </c>
      <c r="AP5" s="6" t="s">
        <v>117</v>
      </c>
      <c r="AQ5" s="6" t="s">
        <v>117</v>
      </c>
      <c r="AR5" s="6" t="s">
        <v>117</v>
      </c>
      <c r="AS5" s="6" t="s">
        <v>117</v>
      </c>
      <c r="AT5" s="6" t="s">
        <v>117</v>
      </c>
      <c r="AU5" s="6" t="s">
        <v>117</v>
      </c>
      <c r="AV5" s="6" t="s">
        <v>117</v>
      </c>
      <c r="AW5" s="6" t="s">
        <v>117</v>
      </c>
      <c r="AX5" s="6" t="s">
        <v>117</v>
      </c>
      <c r="AY5" s="6" t="s">
        <v>117</v>
      </c>
      <c r="AZ5" s="6" t="s">
        <v>117</v>
      </c>
      <c r="BA5" s="6" t="s">
        <v>117</v>
      </c>
      <c r="BB5" s="6" t="s">
        <v>117</v>
      </c>
      <c r="BC5" s="6" t="s">
        <v>117</v>
      </c>
      <c r="BD5" s="6" t="s">
        <v>117</v>
      </c>
      <c r="BE5" s="6" t="s">
        <v>117</v>
      </c>
      <c r="BF5" s="6" t="s">
        <v>117</v>
      </c>
      <c r="BG5" s="6" t="s">
        <v>117</v>
      </c>
      <c r="BH5" s="6" t="s">
        <v>117</v>
      </c>
      <c r="BI5" s="6" t="s">
        <v>117</v>
      </c>
      <c r="BJ5" s="6" t="s">
        <v>117</v>
      </c>
      <c r="BK5" s="6" t="s">
        <v>117</v>
      </c>
      <c r="BL5" s="6" t="s">
        <v>117</v>
      </c>
      <c r="BM5" s="6" t="s">
        <v>117</v>
      </c>
      <c r="BN5" s="6" t="s">
        <v>117</v>
      </c>
      <c r="BO5" s="6" t="s">
        <v>117</v>
      </c>
      <c r="BP5" s="6" t="s">
        <v>117</v>
      </c>
      <c r="BQ5" s="6" t="s">
        <v>117</v>
      </c>
      <c r="BR5" s="6" t="s">
        <v>117</v>
      </c>
      <c r="BS5" s="6" t="s">
        <v>117</v>
      </c>
      <c r="BT5" s="6" t="s">
        <v>117</v>
      </c>
      <c r="BU5" s="6" t="s">
        <v>117</v>
      </c>
      <c r="BV5" s="6" t="s">
        <v>117</v>
      </c>
      <c r="BW5" s="6" t="s">
        <v>117</v>
      </c>
      <c r="BX5" s="6" t="s">
        <v>117</v>
      </c>
      <c r="BY5" s="6" t="s">
        <v>117</v>
      </c>
      <c r="BZ5" s="6" t="s">
        <v>117</v>
      </c>
      <c r="CA5" s="6" t="s">
        <v>117</v>
      </c>
      <c r="CB5" s="6" t="s">
        <v>117</v>
      </c>
      <c r="CC5" s="6" t="s">
        <v>117</v>
      </c>
      <c r="CD5" s="6" t="s">
        <v>117</v>
      </c>
      <c r="CE5" s="6" t="s">
        <v>117</v>
      </c>
      <c r="CF5" s="6" t="s">
        <v>117</v>
      </c>
      <c r="CG5" s="6" t="s">
        <v>117</v>
      </c>
      <c r="CH5" s="6" t="s">
        <v>117</v>
      </c>
      <c r="CI5" s="6" t="s">
        <v>117</v>
      </c>
      <c r="CJ5" s="6" t="s">
        <v>117</v>
      </c>
      <c r="CK5" s="6" t="s">
        <v>117</v>
      </c>
      <c r="CL5" s="6" t="s">
        <v>117</v>
      </c>
      <c r="CM5" s="6" t="s">
        <v>117</v>
      </c>
      <c r="CN5" s="6" t="s">
        <v>117</v>
      </c>
      <c r="CO5" s="6" t="s">
        <v>117</v>
      </c>
      <c r="CP5" s="6" t="s">
        <v>117</v>
      </c>
      <c r="CQ5" s="6" t="s">
        <v>117</v>
      </c>
      <c r="CR5" s="6" t="s">
        <v>117</v>
      </c>
      <c r="CS5" s="6" t="s">
        <v>117</v>
      </c>
      <c r="CT5" s="6" t="s">
        <v>117</v>
      </c>
      <c r="CU5" s="6" t="s">
        <v>117</v>
      </c>
      <c r="CV5" s="6" t="s">
        <v>117</v>
      </c>
      <c r="CW5" s="6" t="s">
        <v>117</v>
      </c>
      <c r="CX5" s="6" t="s">
        <v>117</v>
      </c>
      <c r="CY5" s="6" t="s">
        <v>117</v>
      </c>
      <c r="CZ5" s="6" t="s">
        <v>117</v>
      </c>
      <c r="DA5" s="6" t="s">
        <v>115</v>
      </c>
      <c r="DB5" s="6" t="s">
        <v>115</v>
      </c>
      <c r="DC5" s="6" t="s">
        <v>115</v>
      </c>
      <c r="DD5" s="6" t="s">
        <v>115</v>
      </c>
      <c r="DE5" s="6" t="s">
        <v>115</v>
      </c>
      <c r="DF5" s="6" t="s">
        <v>115</v>
      </c>
      <c r="DG5" s="6" t="s">
        <v>115</v>
      </c>
      <c r="DH5" s="6" t="s">
        <v>115</v>
      </c>
      <c r="DI5" s="6" t="s">
        <v>115</v>
      </c>
      <c r="DJ5" s="6" t="s">
        <v>115</v>
      </c>
      <c r="DK5" s="6" t="s">
        <v>120</v>
      </c>
      <c r="DL5" s="6" t="s">
        <v>120</v>
      </c>
      <c r="DM5" s="6" t="s">
        <v>120</v>
      </c>
      <c r="DN5" s="6" t="s">
        <v>120</v>
      </c>
      <c r="DO5" s="6" t="s">
        <v>120</v>
      </c>
    </row>
    <row r="6" spans="1:120" x14ac:dyDescent="0.4">
      <c r="B6" s="7" t="str">
        <f>IF(COUNTIF(転記作業用!A6:J6,"&lt;&gt;0")&gt;1,"",IF(転記作業用!K6=0,"-",転記作業用!K6))</f>
        <v>-</v>
      </c>
      <c r="C6" s="7" t="str">
        <f>IF(調査票!H24="","-",調査票!H24)</f>
        <v>-</v>
      </c>
      <c r="D6" s="7" t="str">
        <f>IF(調査票!H25="","-",調査票!H25)</f>
        <v>-</v>
      </c>
      <c r="E6" s="7" t="str">
        <f>IF(B6=3,2,IF(OR(B6=1,B6=2),3,IF(OR(B6=4,B6=5,B6=6,B6=7,B6=8,B6=9,B6=10),1,IF(OR(B6=0,B6="-",B6=""),"-"))))</f>
        <v>-</v>
      </c>
      <c r="F6" s="7" t="str">
        <f>IF(調査票!H26="","-",調査票!H26)</f>
        <v>-</v>
      </c>
      <c r="G6" s="7" t="str">
        <f>転記作業用!Q6</f>
        <v>-</v>
      </c>
      <c r="H6" s="63" t="s">
        <v>258</v>
      </c>
      <c r="I6" s="7" t="str">
        <f>IF(AND(調査票!$L$40=0,調査票!C40=""),"-",調査票!C40)</f>
        <v>-</v>
      </c>
      <c r="J6" s="7" t="str">
        <f>IF(AND(調査票!$L$40=0,調査票!D40=""),"-",調査票!D40)</f>
        <v>-</v>
      </c>
      <c r="K6" s="7" t="str">
        <f>IF(AND(調査票!$L$40=0,調査票!E40=""),"-",調査票!E40)</f>
        <v>-</v>
      </c>
      <c r="L6" s="7" t="str">
        <f>IF(AND(調査票!$L$40=0,調査票!F40=""),"-",調査票!F40)</f>
        <v>-</v>
      </c>
      <c r="M6" s="7" t="str">
        <f>IF(AND(調査票!$L$40=0,調査票!G40=""),"-",調査票!G40)</f>
        <v>-</v>
      </c>
      <c r="N6" s="7" t="str">
        <f>IF(AND(調査票!$L$40=0,調査票!H40=""),"-",調査票!H40)</f>
        <v>-</v>
      </c>
      <c r="O6" s="7" t="str">
        <f>IF(AND(調査票!$L$40=0,調査票!I40=""),"-",調査票!I40)</f>
        <v>-</v>
      </c>
      <c r="P6" s="7" t="str">
        <f>IF(AND(調査票!$L$40=0,調査票!J40=""),"-",調査票!J40)</f>
        <v>-</v>
      </c>
      <c r="Q6" s="7" t="str">
        <f>IF(AND(調査票!$L$40=0,調査票!K40=""),"-",調査票!K40)</f>
        <v>-</v>
      </c>
      <c r="R6" s="7" t="str">
        <f>IF(OR(調査票!C40&lt;&gt;"",調査票!D40&lt;&gt;"",調査票!E40&lt;&gt;"",調査票!F40&lt;&gt;"",調査票!G40&lt;&gt;"",調査票!H40&lt;&gt;"",調査票!I40&lt;&gt;"",調査票!J40&lt;&gt;"",調査票!K40&lt;&gt;""),調査票!L40,"-")</f>
        <v>-</v>
      </c>
      <c r="S6" s="7" t="str">
        <f>IF(転記作業用!$AS$6=0,"-",転記作業用!AD6)</f>
        <v>-</v>
      </c>
      <c r="T6" s="7" t="str">
        <f>IF(転記作業用!$AS$6=0,"-",転記作業用!AE6)</f>
        <v>-</v>
      </c>
      <c r="U6" s="7" t="str">
        <f>IF(転記作業用!$AS$6=0,"-",転記作業用!AF6)</f>
        <v>-</v>
      </c>
      <c r="V6" s="7" t="str">
        <f>IF(転記作業用!$AS$6=0,"-",転記作業用!AG6)</f>
        <v>-</v>
      </c>
      <c r="W6" s="7" t="str">
        <f>IF(転記作業用!$AS$6=0,"-",転記作業用!AH6)</f>
        <v>-</v>
      </c>
      <c r="X6" s="7" t="str">
        <f>IF(転記作業用!$AS$6=0,"-",転記作業用!AI6)</f>
        <v>-</v>
      </c>
      <c r="Y6" s="7" t="str">
        <f>IF(転記作業用!$AS$6=0,"-",転記作業用!AJ6)</f>
        <v>-</v>
      </c>
      <c r="Z6" s="7" t="str">
        <f>IF(転記作業用!$AS$6=0,"-",転記作業用!AK6)</f>
        <v>-</v>
      </c>
      <c r="AA6" s="7" t="str">
        <f>IF(転記作業用!$AS$6=0,"-",転記作業用!AL6)</f>
        <v>-</v>
      </c>
      <c r="AB6" s="7" t="str">
        <f>IF(転記作業用!$AS$6=0,"-",転記作業用!AM6)</f>
        <v>-</v>
      </c>
      <c r="AC6" s="7" t="str">
        <f>IF(転記作業用!$AS$6=0,"-",転記作業用!AN6)</f>
        <v>-</v>
      </c>
      <c r="AD6" s="7" t="str">
        <f>IF(転記作業用!$AS$6=0,"-",転記作業用!AO6)</f>
        <v>-</v>
      </c>
      <c r="AE6" s="7" t="str">
        <f>IF(転記作業用!$AS$6=0,"-",転記作業用!AP6)</f>
        <v>-</v>
      </c>
      <c r="AF6" s="7" t="str">
        <f>IF(転記作業用!$AS$6=0,"-",転記作業用!AQ6)</f>
        <v>-</v>
      </c>
      <c r="AG6" s="7" t="str">
        <f>IF(転記作業用!$AS$6=0,"-",転記作業用!AR6)</f>
        <v>-</v>
      </c>
      <c r="AH6" s="7" t="str">
        <f>IF(調査票!J59="","-",調査票!J59)</f>
        <v>-</v>
      </c>
      <c r="AI6" s="7" t="str">
        <f>IF(調査票!G68="","-",調査票!G68)</f>
        <v>-</v>
      </c>
      <c r="AJ6" s="7" t="str">
        <f>IF(AND(調査票!$I$93=0,調査票!I79=""),"-",調査票!I79)</f>
        <v>-</v>
      </c>
      <c r="AK6" s="7" t="str">
        <f>IF(AND(調査票!$I$93=0,調査票!I80=""),"-",調査票!I80)</f>
        <v>-</v>
      </c>
      <c r="AL6" s="7" t="str">
        <f>IF(AND(調査票!$I$93=0,調査票!I81=""),"-",調査票!I81)</f>
        <v>-</v>
      </c>
      <c r="AM6" s="7" t="str">
        <f>IF(AND(調査票!$I$93=0,調査票!I82=""),"-",調査票!I82)</f>
        <v>-</v>
      </c>
      <c r="AN6" s="7" t="str">
        <f>IF(AND(調査票!$I$93=0,調査票!I83=""),"-",調査票!I83)</f>
        <v>-</v>
      </c>
      <c r="AO6" s="7" t="str">
        <f>IF(AND(調査票!$I$93=0,調査票!I84=""),"-",調査票!I84)</f>
        <v>-</v>
      </c>
      <c r="AP6" s="7" t="str">
        <f>IF(AND(調査票!$I$93=0,調査票!I85=""),"-",調査票!I85)</f>
        <v>-</v>
      </c>
      <c r="AQ6" s="7" t="str">
        <f>IF(AND(調査票!$I$93=0,調査票!I86=""),"-",調査票!I86)</f>
        <v>-</v>
      </c>
      <c r="AR6" s="7" t="str">
        <f>IF(AND(調査票!$I$93=0,調査票!I87=""),"-",調査票!I87)</f>
        <v>-</v>
      </c>
      <c r="AS6" s="7" t="str">
        <f>IF(AND(調査票!$I$93=0,調査票!I88=""),"-",調査票!I88)</f>
        <v>-</v>
      </c>
      <c r="AT6" s="7" t="str">
        <f>IF(AND(調査票!$I$93=0,調査票!I89=""),"-",調査票!I89)</f>
        <v>-</v>
      </c>
      <c r="AU6" s="7" t="str">
        <f>IF(AND(調査票!$I$93=0,調査票!I90=""),"-",調査票!I90)</f>
        <v>-</v>
      </c>
      <c r="AV6" s="7" t="str">
        <f>IF(AND(調査票!$I$93=0,調査票!I91=""),"-",調査票!I91)</f>
        <v>-</v>
      </c>
      <c r="AW6" s="7" t="str">
        <f>IF(AND(調査票!$I$93=0,調査票!K79=""),"-",調査票!K79)</f>
        <v>-</v>
      </c>
      <c r="AX6" s="7" t="str">
        <f>IF(AND(調査票!$I$93=0,調査票!K80=""),"-",調査票!K80)</f>
        <v>-</v>
      </c>
      <c r="AY6" s="7" t="str">
        <f>IF(AND(調査票!$I$93=0,調査票!K81=""),"-",調査票!K81)</f>
        <v>-</v>
      </c>
      <c r="AZ6" s="7" t="str">
        <f>IF(AND(調査票!$I$93=0,調査票!K82=""),"-",調査票!K82)</f>
        <v>-</v>
      </c>
      <c r="BA6" s="7" t="str">
        <f>IF(AND(調査票!$I$93=0,調査票!K83=""),"-",調査票!K83)</f>
        <v>-</v>
      </c>
      <c r="BB6" s="7" t="str">
        <f>IF(AND(調査票!$I$93=0,調査票!K84=""),"-",調査票!K84)</f>
        <v>-</v>
      </c>
      <c r="BC6" s="7" t="str">
        <f>IF(AND(調査票!$I$93=0,調査票!K85=""),"-",調査票!K85)</f>
        <v>-</v>
      </c>
      <c r="BD6" s="7" t="str">
        <f>IF(AND(調査票!$I$93=0,調査票!K86=""),"-",調査票!K86)</f>
        <v>-</v>
      </c>
      <c r="BE6" s="7" t="str">
        <f>IF(AND(調査票!$I$93=0,調査票!K87=""),"-",調査票!K87)</f>
        <v>-</v>
      </c>
      <c r="BF6" s="7" t="str">
        <f>IF(AND(調査票!$I$93=0,調査票!K88=""),"-",調査票!K88)</f>
        <v>-</v>
      </c>
      <c r="BG6" s="7" t="str">
        <f>IF(AND(調査票!$I$93=0,調査票!K89=""),"-",調査票!K89)</f>
        <v>-</v>
      </c>
      <c r="BH6" s="7" t="str">
        <f>IF(AND(調査票!$I$93=0,調査票!K90=""),"-",調査票!K90)</f>
        <v>-</v>
      </c>
      <c r="BI6" s="7" t="str">
        <f>IF(AND(調査票!$I$93=0,調査票!K91=""),"-",調査票!K91)</f>
        <v>-</v>
      </c>
      <c r="BJ6" s="7" t="str">
        <f>IF(AND(調査票!$I$93=0,調査票!I92=""),"-",調査票!I92)</f>
        <v>-</v>
      </c>
      <c r="BK6" s="7" t="str">
        <f>IF(OR(調査票!I79&lt;&gt;"",調査票!I80&lt;&gt;"",調査票!I81&lt;&gt;"",調査票!I82&lt;&gt;"",調査票!I83&lt;&gt;"",調査票!I84&lt;&gt;"",調査票!I85&lt;&gt;"",調査票!I86&lt;&gt;"",調査票!I87&lt;&gt;"",調査票!I88&lt;&gt;"",調査票!I89&lt;&gt;"",調査票!I90&lt;&gt;"",調査票!I91&lt;&gt;"",調査票!I92&lt;&gt;"",調査票!K79&lt;&gt;"",調査票!K80&lt;&gt;"",調査票!K81&lt;&gt;"",調査票!K82&lt;&gt;"",調査票!K83&lt;&gt;"",調査票!K84&lt;&gt;"",調査票!K85&lt;&gt;"",調査票!K86&lt;&gt;"",調査票!K87&lt;&gt;"",調査票!K88&lt;&gt;"",調査票!K89&lt;&gt;"",調査票!K90&lt;&gt;"",調査票!K91&lt;&gt;""),調査票!$I$93,"-")</f>
        <v>-</v>
      </c>
      <c r="BL6" s="7" t="str">
        <f>IF(調査票!G112="","-",調査票!G112)</f>
        <v>-</v>
      </c>
      <c r="BM6" s="7" t="str">
        <f>IF(AND(調査票!$M$122=0,調査票!C122=""),"-",調査票!C122)</f>
        <v>-</v>
      </c>
      <c r="BN6" s="7" t="str">
        <f>IF(AND(調査票!$M$122=0,調査票!D122=""),"-",調査票!D122)</f>
        <v>-</v>
      </c>
      <c r="BO6" s="7" t="str">
        <f>IF(AND(調査票!$M$122=0,調査票!E122=""),"-",調査票!E122)</f>
        <v>-</v>
      </c>
      <c r="BP6" s="7" t="str">
        <f>IF(AND(調査票!$M$122=0,調査票!F122=""),"-",調査票!F122)</f>
        <v>-</v>
      </c>
      <c r="BQ6" s="7" t="str">
        <f>IF(AND(調査票!$M$122=0,調査票!G122=""),"-",調査票!G122)</f>
        <v>-</v>
      </c>
      <c r="BR6" s="7" t="str">
        <f>IF(AND(調査票!$M$122=0,調査票!H122=""),"-",調査票!H122)</f>
        <v>-</v>
      </c>
      <c r="BS6" s="7" t="str">
        <f>IF(AND(調査票!$M$122=0,調査票!I122=""),"-",調査票!I122)</f>
        <v>-</v>
      </c>
      <c r="BT6" s="7" t="str">
        <f>IF(AND(調査票!$M$122=0,調査票!J122=""),"-",調査票!J122)</f>
        <v>-</v>
      </c>
      <c r="BU6" s="7" t="str">
        <f>IF(AND(調査票!$M$122=0,調査票!K122=""),"-",調査票!K122)</f>
        <v>-</v>
      </c>
      <c r="BV6" s="7" t="str">
        <f>IF(AND(調査票!$M$122=0,調査票!L122=""),"-",調査票!L122)</f>
        <v>-</v>
      </c>
      <c r="BW6" s="7" t="str">
        <f>IF(OR(調査票!C122&lt;&gt;"",調査票!D122&lt;&gt;"",調査票!E122&lt;&gt;"",調査票!F122&lt;&gt;"",調査票!G122&lt;&gt;"",調査票!H122&lt;&gt;"",調査票!I122&lt;&gt;"",調査票!J122&lt;&gt;"",調査票!K122&lt;&gt;"",調査票!L122&lt;&gt;""),調査票!M122,"-")</f>
        <v>-</v>
      </c>
      <c r="BX6" s="7" t="str">
        <f>IF(AND(調査票!$I$145=0,調査票!I130=""),"-",調査票!I130)</f>
        <v>-</v>
      </c>
      <c r="BY6" s="7" t="str">
        <f>IF(AND(調査票!$I$145=0,調査票!I131=""),"-",調査票!I131)</f>
        <v>-</v>
      </c>
      <c r="BZ6" s="7" t="str">
        <f>IF(AND(調査票!$I$145=0,調査票!I132=""),"-",調査票!I132)</f>
        <v>-</v>
      </c>
      <c r="CA6" s="7" t="str">
        <f>IF(AND(調査票!$I$145=0,調査票!I133=""),"-",調査票!I133)</f>
        <v>-</v>
      </c>
      <c r="CB6" s="7" t="str">
        <f>IF(AND(調査票!$I$145=0,調査票!I134=""),"-",調査票!I134)</f>
        <v>-</v>
      </c>
      <c r="CC6" s="7" t="str">
        <f>IF(AND(調査票!$I$145=0,調査票!I135=""),"-",調査票!I135)</f>
        <v>-</v>
      </c>
      <c r="CD6" s="7" t="str">
        <f>IF(AND(調査票!$I$145=0,調査票!I136=""),"-",調査票!I136)</f>
        <v>-</v>
      </c>
      <c r="CE6" s="7" t="str">
        <f>IF(AND(調査票!$I$145=0,調査票!I137=""),"-",調査票!I137)</f>
        <v>-</v>
      </c>
      <c r="CF6" s="7" t="str">
        <f>IF(AND(調査票!$I$145=0,調査票!I138=""),"-",調査票!I138)</f>
        <v>-</v>
      </c>
      <c r="CG6" s="7" t="str">
        <f>IF(AND(調査票!$I$145=0,調査票!I139=""),"-",調査票!I139)</f>
        <v>-</v>
      </c>
      <c r="CH6" s="7" t="str">
        <f>IF(AND(調査票!$I$145=0,調査票!I140=""),"-",調査票!I140)</f>
        <v>-</v>
      </c>
      <c r="CI6" s="7" t="str">
        <f>IF(AND(調査票!$I$145=0,調査票!I141=""),"-",調査票!I141)</f>
        <v>-</v>
      </c>
      <c r="CJ6" s="7" t="str">
        <f>IF(AND(調査票!$I$145=0,調査票!I142=""),"-",調査票!I142)</f>
        <v>-</v>
      </c>
      <c r="CK6" s="7" t="str">
        <f>IF(AND(調査票!$I$145=0,調査票!K130=""),"-",調査票!K130)</f>
        <v>-</v>
      </c>
      <c r="CL6" s="7" t="str">
        <f>IF(AND(調査票!$I$145=0,調査票!K131=""),"-",調査票!K131)</f>
        <v>-</v>
      </c>
      <c r="CM6" s="7" t="str">
        <f>IF(AND(調査票!$I$145=0,調査票!K132=""),"-",調査票!K132)</f>
        <v>-</v>
      </c>
      <c r="CN6" s="7" t="str">
        <f>IF(AND(調査票!$I$145=0,調査票!K133=""),"-",調査票!K133)</f>
        <v>-</v>
      </c>
      <c r="CO6" s="7" t="str">
        <f>IF(AND(調査票!$I$145=0,調査票!K134=""),"-",調査票!K134)</f>
        <v>-</v>
      </c>
      <c r="CP6" s="7" t="str">
        <f>IF(AND(調査票!$I$145=0,調査票!K135=""),"-",調査票!K135)</f>
        <v>-</v>
      </c>
      <c r="CQ6" s="7" t="str">
        <f>IF(AND(調査票!$I$145=0,調査票!K136=""),"-",調査票!K136)</f>
        <v>-</v>
      </c>
      <c r="CR6" s="7" t="str">
        <f>IF(AND(調査票!$I$145=0,調査票!K137=""),"-",調査票!K137)</f>
        <v>-</v>
      </c>
      <c r="CS6" s="7" t="str">
        <f>IF(AND(調査票!$I$145=0,調査票!K138=""),"-",調査票!K138)</f>
        <v>-</v>
      </c>
      <c r="CT6" s="7" t="str">
        <f>IF(AND(調査票!$I$145=0,調査票!K139=""),"-",調査票!K139)</f>
        <v>-</v>
      </c>
      <c r="CU6" s="7" t="str">
        <f>IF(AND(調査票!$I$145=0,調査票!K140=""),"-",調査票!K140)</f>
        <v>-</v>
      </c>
      <c r="CV6" s="7" t="str">
        <f>IF(AND(調査票!$I$145=0,調査票!K141=""),"-",調査票!K141)</f>
        <v>-</v>
      </c>
      <c r="CW6" s="7" t="str">
        <f>IF(AND(調査票!$I$145=0,調査票!K142=""),"-",調査票!K142)</f>
        <v>-</v>
      </c>
      <c r="CX6" s="7" t="str">
        <f>IF(AND(調査票!$I$145=0,調査票!I143=""),"-",調査票!I143)</f>
        <v>-</v>
      </c>
      <c r="CY6" s="7" t="str">
        <f>IF(AND(調査票!$I$145=0,調査票!I144=""),"-",調査票!I144)</f>
        <v>-</v>
      </c>
      <c r="CZ6" s="7" t="str">
        <f>IF(OR(調査票!I130&lt;&gt;"",調査票!I131&lt;&gt;"",調査票!I132&lt;&gt;"",調査票!I133&lt;&gt;"",調査票!I134&lt;&gt;"",調査票!I135&lt;&gt;"",調査票!I136&lt;&gt;"",調査票!I137&lt;&gt;"",調査票!I138&lt;&gt;"",調査票!I139&lt;&gt;"",調査票!I140&lt;&gt;"",調査票!I141&lt;&gt;"",調査票!I142&lt;&gt;"",調査票!I143&lt;&gt;"",調査票!I144&lt;&gt;"",調査票!K130&lt;&gt;"",調査票!K131&lt;&gt;"",調査票!K132&lt;&gt;"",調査票!K133&lt;&gt;"",調査票!K134&lt;&gt;"",調査票!K135&lt;&gt;"",調査票!K136&lt;&gt;"",調査票!K137&lt;&gt;"",調査票!K138&lt;&gt;"",調査票!K139&lt;&gt;"",調査票!K140&lt;&gt;"",調査票!K141&lt;&gt;"",調査票!K142&lt;&gt;""),調査票!I145,"-")</f>
        <v>-</v>
      </c>
      <c r="DA6" s="7" t="str">
        <f>IF(転記作業用!$DZ$6=0,"-",転記作業用!DP6)</f>
        <v>-</v>
      </c>
      <c r="DB6" s="7" t="str">
        <f>IF(転記作業用!$DZ$6=0,"-",転記作業用!DQ6)</f>
        <v>-</v>
      </c>
      <c r="DC6" s="7" t="str">
        <f>IF(転記作業用!$DZ$6=0,"-",転記作業用!DR6)</f>
        <v>-</v>
      </c>
      <c r="DD6" s="7" t="str">
        <f>IF(転記作業用!$DZ$6=0,"-",転記作業用!DS6)</f>
        <v>-</v>
      </c>
      <c r="DE6" s="7" t="str">
        <f>IF(転記作業用!$DZ$6=0,"-",転記作業用!DT6)</f>
        <v>-</v>
      </c>
      <c r="DF6" s="7" t="str">
        <f>IF(転記作業用!$DZ$6=0,"-",転記作業用!DU6)</f>
        <v>-</v>
      </c>
      <c r="DG6" s="7" t="str">
        <f>IF(転記作業用!$DZ$6=0,"-",転記作業用!DV6)</f>
        <v>-</v>
      </c>
      <c r="DH6" s="7" t="str">
        <f>IF(転記作業用!$DZ$6=0,"-",転記作業用!DW6)</f>
        <v>-</v>
      </c>
      <c r="DI6" s="7" t="str">
        <f>IF(転記作業用!$DZ$6=0,"-",転記作業用!DX6)</f>
        <v>-</v>
      </c>
      <c r="DJ6" s="7" t="str">
        <f>IF(転記作業用!$DZ$6=0,"-",転記作業用!DY6)</f>
        <v>-</v>
      </c>
      <c r="DK6" s="63" t="s">
        <v>258</v>
      </c>
      <c r="DL6" s="7" t="str">
        <f>IF(調査票!F8="","-",調査票!F8)</f>
        <v>-</v>
      </c>
      <c r="DM6" s="7" t="str">
        <f>IF(調査票!F9="","-",調査票!F9)</f>
        <v>-</v>
      </c>
      <c r="DN6" s="7" t="str">
        <f>IF(調査票!F10="","-",調査票!F10)</f>
        <v>-</v>
      </c>
      <c r="DO6" s="7" t="str">
        <f>IF(調査票!F11="","-",調査票!F11)</f>
        <v>-</v>
      </c>
      <c r="DP6" t="str">
        <f>IF(OR(転記作業用!L6=1,転記作業用!AT6=1,転記作業用!BY6=1,転記作業用!DO6=1,転記作業用!EA6=1),"回答エラーがあります。調査票シートを確認してください。","")</f>
        <v/>
      </c>
    </row>
  </sheetData>
  <phoneticPr fontId="1"/>
  <conditionalFormatting sqref="DP6">
    <cfRule type="containsText" dxfId="1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79C3-D238-4A66-8307-47E5F19FE901}">
  <dimension ref="A1:DS6"/>
  <sheetViews>
    <sheetView workbookViewId="0">
      <selection activeCell="Q6" sqref="Q6"/>
    </sheetView>
  </sheetViews>
  <sheetFormatPr defaultRowHeight="18.75" x14ac:dyDescent="0.4"/>
  <cols>
    <col min="7" max="7" width="14.25" customWidth="1"/>
    <col min="15" max="15" width="9.375" bestFit="1" customWidth="1"/>
    <col min="123" max="123" width="50.625" customWidth="1"/>
  </cols>
  <sheetData>
    <row r="1" spans="1:123" x14ac:dyDescent="0.4">
      <c r="A1" t="s">
        <v>227</v>
      </c>
      <c r="I1" s="1"/>
      <c r="J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BB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</row>
    <row r="2" spans="1:123" x14ac:dyDescent="0.4">
      <c r="A2" s="2"/>
      <c r="B2" s="65" t="str">
        <f t="shared" ref="B2:DR2" si="0">SUBSTITUTE(ADDRESS(1,COLUMN(),4),"1","")</f>
        <v>B</v>
      </c>
      <c r="C2" s="65" t="str">
        <f t="shared" si="0"/>
        <v>C</v>
      </c>
      <c r="D2" s="65" t="str">
        <f t="shared" si="0"/>
        <v>D</v>
      </c>
      <c r="E2" s="65" t="str">
        <f t="shared" si="0"/>
        <v>E</v>
      </c>
      <c r="F2" s="65" t="str">
        <f>SUBSTITUTE(ADDRESS(1,COLUMN(),4),"1","")</f>
        <v>F</v>
      </c>
      <c r="G2" s="65" t="str">
        <f t="shared" ref="G2:BR2" si="1">SUBSTITUTE(ADDRESS(1,COLUMN(),4),"1","")</f>
        <v>G</v>
      </c>
      <c r="H2" s="65" t="str">
        <f t="shared" si="1"/>
        <v>H</v>
      </c>
      <c r="I2" s="65" t="str">
        <f t="shared" si="1"/>
        <v>I</v>
      </c>
      <c r="J2" s="65" t="str">
        <f t="shared" si="1"/>
        <v>J</v>
      </c>
      <c r="K2" s="65" t="str">
        <f t="shared" si="1"/>
        <v>K</v>
      </c>
      <c r="L2" s="65" t="str">
        <f t="shared" si="1"/>
        <v>L</v>
      </c>
      <c r="M2" s="65" t="str">
        <f t="shared" si="1"/>
        <v>M</v>
      </c>
      <c r="N2" s="65" t="str">
        <f t="shared" si="1"/>
        <v>N</v>
      </c>
      <c r="O2" s="65" t="str">
        <f t="shared" si="1"/>
        <v>O</v>
      </c>
      <c r="P2" s="65" t="str">
        <f t="shared" si="1"/>
        <v>P</v>
      </c>
      <c r="Q2" s="65" t="str">
        <f t="shared" si="1"/>
        <v>Q</v>
      </c>
      <c r="R2" s="65" t="str">
        <f t="shared" si="1"/>
        <v>R</v>
      </c>
      <c r="S2" s="65" t="str">
        <f t="shared" si="1"/>
        <v>S</v>
      </c>
      <c r="T2" s="65" t="str">
        <f t="shared" si="1"/>
        <v>T</v>
      </c>
      <c r="U2" s="65" t="str">
        <f t="shared" si="1"/>
        <v>U</v>
      </c>
      <c r="V2" s="65" t="str">
        <f t="shared" si="1"/>
        <v>V</v>
      </c>
      <c r="W2" s="65" t="str">
        <f t="shared" si="1"/>
        <v>W</v>
      </c>
      <c r="X2" s="65" t="str">
        <f t="shared" si="1"/>
        <v>X</v>
      </c>
      <c r="Y2" s="65" t="str">
        <f t="shared" si="1"/>
        <v>Y</v>
      </c>
      <c r="Z2" s="65" t="str">
        <f t="shared" si="1"/>
        <v>Z</v>
      </c>
      <c r="AA2" s="65" t="str">
        <f t="shared" si="1"/>
        <v>AA</v>
      </c>
      <c r="AB2" s="65" t="str">
        <f t="shared" si="1"/>
        <v>AB</v>
      </c>
      <c r="AC2" s="65" t="str">
        <f t="shared" si="1"/>
        <v>AC</v>
      </c>
      <c r="AD2" s="65" t="str">
        <f t="shared" si="1"/>
        <v>AD</v>
      </c>
      <c r="AE2" s="65" t="str">
        <f t="shared" si="1"/>
        <v>AE</v>
      </c>
      <c r="AF2" s="65" t="str">
        <f t="shared" si="1"/>
        <v>AF</v>
      </c>
      <c r="AG2" s="65" t="str">
        <f t="shared" si="1"/>
        <v>AG</v>
      </c>
      <c r="AH2" s="65" t="str">
        <f t="shared" si="1"/>
        <v>AH</v>
      </c>
      <c r="AI2" s="65" t="str">
        <f t="shared" si="1"/>
        <v>AI</v>
      </c>
      <c r="AJ2" s="65" t="str">
        <f t="shared" si="1"/>
        <v>AJ</v>
      </c>
      <c r="AK2" s="65" t="str">
        <f t="shared" si="1"/>
        <v>AK</v>
      </c>
      <c r="AL2" s="65" t="str">
        <f t="shared" si="1"/>
        <v>AL</v>
      </c>
      <c r="AM2" s="65" t="str">
        <f t="shared" si="1"/>
        <v>AM</v>
      </c>
      <c r="AN2" s="65" t="str">
        <f t="shared" si="1"/>
        <v>AN</v>
      </c>
      <c r="AO2" s="65" t="str">
        <f t="shared" si="1"/>
        <v>AO</v>
      </c>
      <c r="AP2" s="65" t="str">
        <f t="shared" si="1"/>
        <v>AP</v>
      </c>
      <c r="AQ2" s="65" t="str">
        <f t="shared" si="1"/>
        <v>AQ</v>
      </c>
      <c r="AR2" s="65" t="str">
        <f t="shared" si="1"/>
        <v>AR</v>
      </c>
      <c r="AS2" s="65" t="str">
        <f t="shared" si="1"/>
        <v>AS</v>
      </c>
      <c r="AT2" s="65" t="str">
        <f t="shared" si="1"/>
        <v>AT</v>
      </c>
      <c r="AU2" s="65" t="str">
        <f t="shared" si="1"/>
        <v>AU</v>
      </c>
      <c r="AV2" s="65" t="str">
        <f t="shared" si="1"/>
        <v>AV</v>
      </c>
      <c r="AW2" s="65" t="str">
        <f t="shared" si="1"/>
        <v>AW</v>
      </c>
      <c r="AX2" s="65" t="str">
        <f t="shared" si="1"/>
        <v>AX</v>
      </c>
      <c r="AY2" s="65" t="str">
        <f t="shared" si="1"/>
        <v>AY</v>
      </c>
      <c r="AZ2" s="65" t="str">
        <f t="shared" si="1"/>
        <v>AZ</v>
      </c>
      <c r="BA2" s="65" t="str">
        <f t="shared" si="1"/>
        <v>BA</v>
      </c>
      <c r="BB2" s="65" t="str">
        <f t="shared" si="1"/>
        <v>BB</v>
      </c>
      <c r="BC2" s="65" t="str">
        <f t="shared" si="1"/>
        <v>BC</v>
      </c>
      <c r="BD2" s="65" t="str">
        <f t="shared" si="1"/>
        <v>BD</v>
      </c>
      <c r="BE2" s="65" t="str">
        <f t="shared" si="1"/>
        <v>BE</v>
      </c>
      <c r="BF2" s="65" t="str">
        <f t="shared" si="1"/>
        <v>BF</v>
      </c>
      <c r="BG2" s="65" t="str">
        <f t="shared" si="1"/>
        <v>BG</v>
      </c>
      <c r="BH2" s="65" t="str">
        <f t="shared" si="1"/>
        <v>BH</v>
      </c>
      <c r="BI2" s="65" t="str">
        <f t="shared" si="1"/>
        <v>BI</v>
      </c>
      <c r="BJ2" s="65" t="str">
        <f t="shared" si="1"/>
        <v>BJ</v>
      </c>
      <c r="BK2" s="65" t="str">
        <f t="shared" si="1"/>
        <v>BK</v>
      </c>
      <c r="BL2" s="65" t="str">
        <f t="shared" si="1"/>
        <v>BL</v>
      </c>
      <c r="BM2" s="65" t="str">
        <f t="shared" si="1"/>
        <v>BM</v>
      </c>
      <c r="BN2" s="65" t="str">
        <f t="shared" si="1"/>
        <v>BN</v>
      </c>
      <c r="BO2" s="65" t="str">
        <f t="shared" si="1"/>
        <v>BO</v>
      </c>
      <c r="BP2" s="65" t="str">
        <f t="shared" si="1"/>
        <v>BP</v>
      </c>
      <c r="BQ2" s="65" t="str">
        <f t="shared" si="1"/>
        <v>BQ</v>
      </c>
      <c r="BR2" s="65" t="str">
        <f t="shared" si="1"/>
        <v>BR</v>
      </c>
      <c r="BS2" s="65" t="str">
        <f t="shared" si="0"/>
        <v>BS</v>
      </c>
      <c r="BT2" s="65" t="str">
        <f t="shared" si="0"/>
        <v>BT</v>
      </c>
      <c r="BU2" s="65" t="str">
        <f t="shared" si="0"/>
        <v>BU</v>
      </c>
      <c r="BV2" s="65" t="str">
        <f t="shared" si="0"/>
        <v>BV</v>
      </c>
      <c r="BW2" s="65" t="str">
        <f t="shared" si="0"/>
        <v>BW</v>
      </c>
      <c r="BX2" s="65" t="str">
        <f t="shared" si="0"/>
        <v>BX</v>
      </c>
      <c r="BY2" s="65" t="str">
        <f t="shared" si="0"/>
        <v>BY</v>
      </c>
      <c r="BZ2" s="65" t="str">
        <f t="shared" si="0"/>
        <v>BZ</v>
      </c>
      <c r="CA2" s="65" t="str">
        <f t="shared" si="0"/>
        <v>CA</v>
      </c>
      <c r="CB2" s="65" t="str">
        <f t="shared" si="0"/>
        <v>CB</v>
      </c>
      <c r="CC2" s="65" t="str">
        <f t="shared" si="0"/>
        <v>CC</v>
      </c>
      <c r="CD2" s="65" t="str">
        <f t="shared" si="0"/>
        <v>CD</v>
      </c>
      <c r="CE2" s="65" t="str">
        <f t="shared" si="0"/>
        <v>CE</v>
      </c>
      <c r="CF2" s="65" t="str">
        <f t="shared" si="0"/>
        <v>CF</v>
      </c>
      <c r="CG2" s="65" t="str">
        <f t="shared" si="0"/>
        <v>CG</v>
      </c>
      <c r="CH2" s="65" t="str">
        <f t="shared" si="0"/>
        <v>CH</v>
      </c>
      <c r="CI2" s="65" t="str">
        <f t="shared" si="0"/>
        <v>CI</v>
      </c>
      <c r="CJ2" s="65" t="str">
        <f t="shared" si="0"/>
        <v>CJ</v>
      </c>
      <c r="CK2" s="65" t="str">
        <f t="shared" si="0"/>
        <v>CK</v>
      </c>
      <c r="CL2" s="65" t="str">
        <f t="shared" si="0"/>
        <v>CL</v>
      </c>
      <c r="CM2" s="65" t="str">
        <f t="shared" si="0"/>
        <v>CM</v>
      </c>
      <c r="CN2" s="65" t="str">
        <f t="shared" si="0"/>
        <v>CN</v>
      </c>
      <c r="CO2" s="65" t="str">
        <f t="shared" si="0"/>
        <v>CO</v>
      </c>
      <c r="CP2" s="65" t="str">
        <f t="shared" si="0"/>
        <v>CP</v>
      </c>
      <c r="CQ2" s="65" t="str">
        <f t="shared" si="0"/>
        <v>CQ</v>
      </c>
      <c r="CR2" s="65" t="str">
        <f t="shared" si="0"/>
        <v>CR</v>
      </c>
      <c r="CS2" s="65" t="str">
        <f t="shared" si="0"/>
        <v>CS</v>
      </c>
      <c r="CT2" s="65" t="str">
        <f t="shared" si="0"/>
        <v>CT</v>
      </c>
      <c r="CU2" s="65" t="str">
        <f t="shared" si="0"/>
        <v>CU</v>
      </c>
      <c r="CV2" s="65" t="str">
        <f t="shared" si="0"/>
        <v>CV</v>
      </c>
      <c r="CW2" s="65" t="str">
        <f t="shared" si="0"/>
        <v>CW</v>
      </c>
      <c r="CX2" s="65" t="str">
        <f t="shared" si="0"/>
        <v>CX</v>
      </c>
      <c r="CY2" s="65" t="str">
        <f t="shared" si="0"/>
        <v>CY</v>
      </c>
      <c r="CZ2" s="65" t="str">
        <f t="shared" si="0"/>
        <v>CZ</v>
      </c>
      <c r="DA2" s="65" t="str">
        <f t="shared" si="0"/>
        <v>DA</v>
      </c>
      <c r="DB2" s="65" t="str">
        <f t="shared" si="0"/>
        <v>DB</v>
      </c>
      <c r="DC2" s="65" t="str">
        <f t="shared" si="0"/>
        <v>DC</v>
      </c>
      <c r="DD2" s="65" t="str">
        <f t="shared" si="0"/>
        <v>DD</v>
      </c>
      <c r="DE2" s="65" t="str">
        <f t="shared" si="0"/>
        <v>DE</v>
      </c>
      <c r="DF2" s="65" t="str">
        <f t="shared" si="0"/>
        <v>DF</v>
      </c>
      <c r="DG2" s="65" t="str">
        <f t="shared" si="0"/>
        <v>DG</v>
      </c>
      <c r="DH2" s="65" t="str">
        <f t="shared" si="0"/>
        <v>DH</v>
      </c>
      <c r="DI2" s="65" t="str">
        <f t="shared" si="0"/>
        <v>DI</v>
      </c>
      <c r="DJ2" s="65" t="str">
        <f t="shared" si="0"/>
        <v>DJ</v>
      </c>
      <c r="DK2" s="65" t="str">
        <f t="shared" si="0"/>
        <v>DK</v>
      </c>
      <c r="DL2" s="65" t="str">
        <f t="shared" si="0"/>
        <v>DL</v>
      </c>
      <c r="DM2" s="65" t="str">
        <f t="shared" si="0"/>
        <v>DM</v>
      </c>
      <c r="DN2" s="65" t="str">
        <f t="shared" si="0"/>
        <v>DN</v>
      </c>
      <c r="DO2" s="65" t="str">
        <f t="shared" si="0"/>
        <v>DO</v>
      </c>
      <c r="DP2" s="65" t="str">
        <f t="shared" si="0"/>
        <v>DP</v>
      </c>
      <c r="DQ2" s="65" t="str">
        <f t="shared" si="0"/>
        <v>DQ</v>
      </c>
      <c r="DR2" s="65" t="str">
        <f t="shared" si="0"/>
        <v>DR</v>
      </c>
    </row>
    <row r="3" spans="1:123" x14ac:dyDescent="0.4">
      <c r="A3" s="3" t="s">
        <v>83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  <c r="DP3" s="2">
        <v>119</v>
      </c>
      <c r="DQ3" s="2">
        <v>120</v>
      </c>
      <c r="DR3" s="2">
        <v>121</v>
      </c>
    </row>
    <row r="4" spans="1:123" ht="99" x14ac:dyDescent="0.4">
      <c r="A4" s="4"/>
      <c r="B4" s="10" t="s">
        <v>204</v>
      </c>
      <c r="C4" s="10" t="s">
        <v>205</v>
      </c>
      <c r="D4" s="10" t="s">
        <v>206</v>
      </c>
      <c r="E4" s="10" t="s">
        <v>207</v>
      </c>
      <c r="F4" s="4" t="s">
        <v>84</v>
      </c>
      <c r="G4" s="4" t="s">
        <v>85</v>
      </c>
      <c r="H4" s="4" t="s">
        <v>86</v>
      </c>
      <c r="I4" s="4" t="s">
        <v>87</v>
      </c>
      <c r="J4" s="4" t="s">
        <v>88</v>
      </c>
      <c r="K4" s="4" t="s">
        <v>89</v>
      </c>
      <c r="L4" s="64" t="s">
        <v>290</v>
      </c>
      <c r="M4" s="64" t="s">
        <v>292</v>
      </c>
      <c r="N4" s="64" t="s">
        <v>293</v>
      </c>
      <c r="O4" s="8" t="s">
        <v>294</v>
      </c>
      <c r="P4" s="4" t="s">
        <v>91</v>
      </c>
      <c r="Q4" s="4" t="s">
        <v>92</v>
      </c>
      <c r="R4" s="4" t="s">
        <v>93</v>
      </c>
      <c r="S4" s="4" t="s">
        <v>94</v>
      </c>
      <c r="T4" s="4" t="s">
        <v>95</v>
      </c>
      <c r="U4" s="4" t="s">
        <v>96</v>
      </c>
      <c r="V4" s="4" t="s">
        <v>97</v>
      </c>
      <c r="W4" s="4" t="s">
        <v>98</v>
      </c>
      <c r="X4" s="4" t="s">
        <v>99</v>
      </c>
      <c r="Y4" s="10" t="s">
        <v>81</v>
      </c>
      <c r="Z4" s="10" t="s">
        <v>233</v>
      </c>
      <c r="AA4" s="10" t="s">
        <v>234</v>
      </c>
      <c r="AB4" s="10" t="s">
        <v>235</v>
      </c>
      <c r="AC4" s="10" t="s">
        <v>236</v>
      </c>
      <c r="AD4" s="10" t="s">
        <v>237</v>
      </c>
      <c r="AE4" s="10" t="s">
        <v>238</v>
      </c>
      <c r="AF4" s="10" t="s">
        <v>239</v>
      </c>
      <c r="AG4" s="10" t="s">
        <v>240</v>
      </c>
      <c r="AH4" s="10" t="s">
        <v>241</v>
      </c>
      <c r="AI4" s="10" t="s">
        <v>242</v>
      </c>
      <c r="AJ4" s="10" t="s">
        <v>243</v>
      </c>
      <c r="AK4" s="10" t="s">
        <v>244</v>
      </c>
      <c r="AL4" s="10" t="s">
        <v>245</v>
      </c>
      <c r="AM4" s="10" t="s">
        <v>246</v>
      </c>
      <c r="AN4" s="10" t="s">
        <v>114</v>
      </c>
      <c r="AO4" s="10" t="s">
        <v>121</v>
      </c>
      <c r="AP4" s="10" t="s">
        <v>122</v>
      </c>
      <c r="AQ4" s="10" t="s">
        <v>123</v>
      </c>
      <c r="AR4" s="10" t="s">
        <v>124</v>
      </c>
      <c r="AS4" s="10" t="s">
        <v>125</v>
      </c>
      <c r="AT4" s="10" t="s">
        <v>126</v>
      </c>
      <c r="AU4" s="10" t="s">
        <v>127</v>
      </c>
      <c r="AV4" s="10" t="s">
        <v>128</v>
      </c>
      <c r="AW4" s="10" t="s">
        <v>129</v>
      </c>
      <c r="AX4" s="10" t="s">
        <v>130</v>
      </c>
      <c r="AY4" s="10" t="s">
        <v>208</v>
      </c>
      <c r="AZ4" s="10" t="s">
        <v>131</v>
      </c>
      <c r="BA4" s="10" t="s">
        <v>132</v>
      </c>
      <c r="BB4" s="10" t="s">
        <v>133</v>
      </c>
      <c r="BC4" s="10" t="s">
        <v>297</v>
      </c>
      <c r="BD4" s="10" t="s">
        <v>135</v>
      </c>
      <c r="BE4" s="10" t="s">
        <v>136</v>
      </c>
      <c r="BF4" s="10" t="s">
        <v>137</v>
      </c>
      <c r="BG4" s="10" t="s">
        <v>138</v>
      </c>
      <c r="BH4" s="10" t="s">
        <v>139</v>
      </c>
      <c r="BI4" s="10" t="s">
        <v>140</v>
      </c>
      <c r="BJ4" s="10" t="s">
        <v>141</v>
      </c>
      <c r="BK4" s="10" t="s">
        <v>142</v>
      </c>
      <c r="BL4" s="10" t="s">
        <v>209</v>
      </c>
      <c r="BM4" s="10" t="s">
        <v>143</v>
      </c>
      <c r="BN4" s="10" t="s">
        <v>144</v>
      </c>
      <c r="BO4" s="10" t="s">
        <v>145</v>
      </c>
      <c r="BP4" s="10" t="s">
        <v>298</v>
      </c>
      <c r="BQ4" s="10" t="s">
        <v>299</v>
      </c>
      <c r="BR4" s="10" t="s">
        <v>300</v>
      </c>
      <c r="BS4" s="10" t="s">
        <v>228</v>
      </c>
      <c r="BT4" s="10" t="s">
        <v>150</v>
      </c>
      <c r="BU4" s="10" t="s">
        <v>151</v>
      </c>
      <c r="BV4" s="10" t="s">
        <v>152</v>
      </c>
      <c r="BW4" s="10" t="s">
        <v>153</v>
      </c>
      <c r="BX4" s="10" t="s">
        <v>154</v>
      </c>
      <c r="BY4" s="10" t="s">
        <v>155</v>
      </c>
      <c r="BZ4" s="10" t="s">
        <v>156</v>
      </c>
      <c r="CA4" s="10" t="s">
        <v>157</v>
      </c>
      <c r="CB4" s="10" t="s">
        <v>158</v>
      </c>
      <c r="CC4" s="10" t="s">
        <v>159</v>
      </c>
      <c r="CD4" s="10" t="s">
        <v>160</v>
      </c>
      <c r="CE4" s="10" t="s">
        <v>161</v>
      </c>
      <c r="CF4" s="10" t="s">
        <v>162</v>
      </c>
      <c r="CG4" s="10" t="s">
        <v>163</v>
      </c>
      <c r="CH4" s="10" t="s">
        <v>164</v>
      </c>
      <c r="CI4" s="10" t="s">
        <v>165</v>
      </c>
      <c r="CJ4" s="10" t="s">
        <v>166</v>
      </c>
      <c r="CK4" s="10" t="s">
        <v>167</v>
      </c>
      <c r="CL4" s="10" t="s">
        <v>168</v>
      </c>
      <c r="CM4" s="10" t="s">
        <v>210</v>
      </c>
      <c r="CN4" s="10" t="s">
        <v>169</v>
      </c>
      <c r="CO4" s="10" t="s">
        <v>170</v>
      </c>
      <c r="CP4" s="10" t="s">
        <v>171</v>
      </c>
      <c r="CQ4" s="10" t="s">
        <v>172</v>
      </c>
      <c r="CR4" s="10" t="s">
        <v>173</v>
      </c>
      <c r="CS4" s="10" t="s">
        <v>174</v>
      </c>
      <c r="CT4" s="10" t="s">
        <v>175</v>
      </c>
      <c r="CU4" s="10" t="s">
        <v>176</v>
      </c>
      <c r="CV4" s="10" t="s">
        <v>177</v>
      </c>
      <c r="CW4" s="10" t="s">
        <v>178</v>
      </c>
      <c r="CX4" s="10" t="s">
        <v>179</v>
      </c>
      <c r="CY4" s="10" t="s">
        <v>180</v>
      </c>
      <c r="CZ4" s="10" t="s">
        <v>211</v>
      </c>
      <c r="DA4" s="10" t="s">
        <v>181</v>
      </c>
      <c r="DB4" s="10" t="s">
        <v>182</v>
      </c>
      <c r="DC4" s="10" t="s">
        <v>183</v>
      </c>
      <c r="DD4" s="10" t="s">
        <v>184</v>
      </c>
      <c r="DE4" s="10" t="s">
        <v>185</v>
      </c>
      <c r="DF4" s="10" t="s">
        <v>186</v>
      </c>
      <c r="DG4" s="10" t="s">
        <v>187</v>
      </c>
      <c r="DH4" s="10" t="s">
        <v>189</v>
      </c>
      <c r="DI4" s="10" t="s">
        <v>190</v>
      </c>
      <c r="DJ4" s="10" t="s">
        <v>191</v>
      </c>
      <c r="DK4" s="10" t="s">
        <v>192</v>
      </c>
      <c r="DL4" s="10" t="s">
        <v>193</v>
      </c>
      <c r="DM4" s="10" t="s">
        <v>194</v>
      </c>
      <c r="DN4" s="10" t="s">
        <v>195</v>
      </c>
      <c r="DO4" s="10" t="s">
        <v>196</v>
      </c>
      <c r="DP4" s="10" t="s">
        <v>197</v>
      </c>
      <c r="DQ4" s="10" t="s">
        <v>198</v>
      </c>
      <c r="DR4" s="10" t="s">
        <v>248</v>
      </c>
    </row>
    <row r="5" spans="1:123" x14ac:dyDescent="0.4">
      <c r="A5" s="5"/>
      <c r="B5" s="6" t="s">
        <v>120</v>
      </c>
      <c r="C5" s="6" t="s">
        <v>120</v>
      </c>
      <c r="D5" s="6" t="s">
        <v>120</v>
      </c>
      <c r="E5" s="6" t="s">
        <v>120</v>
      </c>
      <c r="F5" s="6" t="s">
        <v>115</v>
      </c>
      <c r="G5" s="6" t="s">
        <v>116</v>
      </c>
      <c r="H5" s="6" t="s">
        <v>117</v>
      </c>
      <c r="I5" s="6" t="s">
        <v>115</v>
      </c>
      <c r="J5" s="6" t="s">
        <v>117</v>
      </c>
      <c r="K5" s="6" t="s">
        <v>117</v>
      </c>
      <c r="L5" s="6" t="s">
        <v>117</v>
      </c>
      <c r="M5" s="6" t="s">
        <v>117</v>
      </c>
      <c r="N5" s="6" t="s">
        <v>117</v>
      </c>
      <c r="O5" s="9" t="s">
        <v>295</v>
      </c>
      <c r="P5" s="6" t="s">
        <v>117</v>
      </c>
      <c r="Q5" s="6" t="s">
        <v>117</v>
      </c>
      <c r="R5" s="6" t="s">
        <v>117</v>
      </c>
      <c r="S5" s="6" t="s">
        <v>117</v>
      </c>
      <c r="T5" s="6" t="s">
        <v>117</v>
      </c>
      <c r="U5" s="6" t="s">
        <v>117</v>
      </c>
      <c r="V5" s="6" t="s">
        <v>117</v>
      </c>
      <c r="W5" s="6" t="s">
        <v>117</v>
      </c>
      <c r="X5" s="6" t="s">
        <v>117</v>
      </c>
      <c r="Y5" s="6"/>
      <c r="Z5" s="6" t="s">
        <v>247</v>
      </c>
      <c r="AA5" s="6" t="s">
        <v>247</v>
      </c>
      <c r="AB5" s="6" t="s">
        <v>247</v>
      </c>
      <c r="AC5" s="6" t="s">
        <v>247</v>
      </c>
      <c r="AD5" s="6" t="s">
        <v>247</v>
      </c>
      <c r="AE5" s="6" t="s">
        <v>247</v>
      </c>
      <c r="AF5" s="6" t="s">
        <v>247</v>
      </c>
      <c r="AG5" s="6" t="s">
        <v>247</v>
      </c>
      <c r="AH5" s="6" t="s">
        <v>247</v>
      </c>
      <c r="AI5" s="6" t="s">
        <v>247</v>
      </c>
      <c r="AJ5" s="6" t="s">
        <v>247</v>
      </c>
      <c r="AK5" s="6" t="s">
        <v>247</v>
      </c>
      <c r="AL5" s="6" t="s">
        <v>247</v>
      </c>
      <c r="AM5" s="6" t="s">
        <v>247</v>
      </c>
      <c r="AN5" s="6" t="s">
        <v>118</v>
      </c>
      <c r="AO5" s="6" t="s">
        <v>119</v>
      </c>
      <c r="AP5" s="6" t="s">
        <v>117</v>
      </c>
      <c r="AQ5" s="6" t="s">
        <v>117</v>
      </c>
      <c r="AR5" s="6" t="s">
        <v>117</v>
      </c>
      <c r="AS5" s="6" t="s">
        <v>117</v>
      </c>
      <c r="AT5" s="6" t="s">
        <v>117</v>
      </c>
      <c r="AU5" s="6" t="s">
        <v>117</v>
      </c>
      <c r="AV5" s="6" t="s">
        <v>117</v>
      </c>
      <c r="AW5" s="6" t="s">
        <v>117</v>
      </c>
      <c r="AX5" s="6" t="s">
        <v>117</v>
      </c>
      <c r="AY5" s="6" t="s">
        <v>117</v>
      </c>
      <c r="AZ5" s="6" t="s">
        <v>117</v>
      </c>
      <c r="BA5" s="6" t="s">
        <v>117</v>
      </c>
      <c r="BB5" s="6" t="s">
        <v>117</v>
      </c>
      <c r="BC5" s="6" t="s">
        <v>117</v>
      </c>
      <c r="BD5" s="6" t="s">
        <v>117</v>
      </c>
      <c r="BE5" s="6" t="s">
        <v>117</v>
      </c>
      <c r="BF5" s="6" t="s">
        <v>117</v>
      </c>
      <c r="BG5" s="6" t="s">
        <v>117</v>
      </c>
      <c r="BH5" s="6" t="s">
        <v>117</v>
      </c>
      <c r="BI5" s="6" t="s">
        <v>117</v>
      </c>
      <c r="BJ5" s="6" t="s">
        <v>117</v>
      </c>
      <c r="BK5" s="6" t="s">
        <v>117</v>
      </c>
      <c r="BL5" s="6" t="s">
        <v>117</v>
      </c>
      <c r="BM5" s="6" t="s">
        <v>117</v>
      </c>
      <c r="BN5" s="6" t="s">
        <v>117</v>
      </c>
      <c r="BO5" s="6" t="s">
        <v>117</v>
      </c>
      <c r="BP5" s="6" t="s">
        <v>117</v>
      </c>
      <c r="BQ5" s="6" t="s">
        <v>117</v>
      </c>
      <c r="BR5" s="6" t="s">
        <v>117</v>
      </c>
      <c r="BS5" s="6" t="s">
        <v>117</v>
      </c>
      <c r="BT5" s="6" t="s">
        <v>117</v>
      </c>
      <c r="BU5" s="6" t="s">
        <v>117</v>
      </c>
      <c r="BV5" s="6" t="s">
        <v>117</v>
      </c>
      <c r="BW5" s="6" t="s">
        <v>117</v>
      </c>
      <c r="BX5" s="6" t="s">
        <v>117</v>
      </c>
      <c r="BY5" s="6" t="s">
        <v>117</v>
      </c>
      <c r="BZ5" s="6" t="s">
        <v>117</v>
      </c>
      <c r="CA5" s="6" t="s">
        <v>117</v>
      </c>
      <c r="CB5" s="6" t="s">
        <v>117</v>
      </c>
      <c r="CC5" s="6" t="s">
        <v>117</v>
      </c>
      <c r="CD5" s="6" t="s">
        <v>117</v>
      </c>
      <c r="CE5" s="6" t="s">
        <v>117</v>
      </c>
      <c r="CF5" s="6" t="s">
        <v>117</v>
      </c>
      <c r="CG5" s="6" t="s">
        <v>117</v>
      </c>
      <c r="CH5" s="6" t="s">
        <v>117</v>
      </c>
      <c r="CI5" s="6" t="s">
        <v>117</v>
      </c>
      <c r="CJ5" s="6" t="s">
        <v>117</v>
      </c>
      <c r="CK5" s="6" t="s">
        <v>117</v>
      </c>
      <c r="CL5" s="6" t="s">
        <v>117</v>
      </c>
      <c r="CM5" s="6" t="s">
        <v>117</v>
      </c>
      <c r="CN5" s="6" t="s">
        <v>117</v>
      </c>
      <c r="CO5" s="6" t="s">
        <v>117</v>
      </c>
      <c r="CP5" s="6" t="s">
        <v>117</v>
      </c>
      <c r="CQ5" s="6" t="s">
        <v>117</v>
      </c>
      <c r="CR5" s="6" t="s">
        <v>117</v>
      </c>
      <c r="CS5" s="6" t="s">
        <v>117</v>
      </c>
      <c r="CT5" s="6" t="s">
        <v>117</v>
      </c>
      <c r="CU5" s="6" t="s">
        <v>117</v>
      </c>
      <c r="CV5" s="6" t="s">
        <v>117</v>
      </c>
      <c r="CW5" s="6" t="s">
        <v>117</v>
      </c>
      <c r="CX5" s="6" t="s">
        <v>117</v>
      </c>
      <c r="CY5" s="6" t="s">
        <v>117</v>
      </c>
      <c r="CZ5" s="6" t="s">
        <v>117</v>
      </c>
      <c r="DA5" s="6" t="s">
        <v>117</v>
      </c>
      <c r="DB5" s="6" t="s">
        <v>117</v>
      </c>
      <c r="DC5" s="6" t="s">
        <v>117</v>
      </c>
      <c r="DD5" s="6" t="s">
        <v>117</v>
      </c>
      <c r="DE5" s="6" t="s">
        <v>117</v>
      </c>
      <c r="DF5" s="6" t="s">
        <v>117</v>
      </c>
      <c r="DG5" s="6" t="s">
        <v>117</v>
      </c>
      <c r="DH5" s="6" t="s">
        <v>115</v>
      </c>
      <c r="DI5" s="6" t="s">
        <v>115</v>
      </c>
      <c r="DJ5" s="6" t="s">
        <v>115</v>
      </c>
      <c r="DK5" s="6" t="s">
        <v>115</v>
      </c>
      <c r="DL5" s="6" t="s">
        <v>115</v>
      </c>
      <c r="DM5" s="6" t="s">
        <v>115</v>
      </c>
      <c r="DN5" s="6" t="s">
        <v>115</v>
      </c>
      <c r="DO5" s="6" t="s">
        <v>115</v>
      </c>
      <c r="DP5" s="6" t="s">
        <v>115</v>
      </c>
      <c r="DQ5" s="6" t="s">
        <v>115</v>
      </c>
      <c r="DR5" s="6" t="s">
        <v>120</v>
      </c>
    </row>
    <row r="6" spans="1:123" x14ac:dyDescent="0.4">
      <c r="B6" s="7" t="str">
        <f>IF(調査票!F8="","-",調査票!F8)</f>
        <v>-</v>
      </c>
      <c r="C6" s="7" t="str">
        <f>IF(調査票!F9="","-",調査票!F9)</f>
        <v>-</v>
      </c>
      <c r="D6" s="7" t="str">
        <f>IF(調査票!F10="","-",調査票!F10)</f>
        <v>-</v>
      </c>
      <c r="E6" s="7" t="str">
        <f>IF(調査票!F11="","-",調査票!F11)</f>
        <v>-</v>
      </c>
      <c r="F6" s="7" t="str">
        <f>IF(COUNTIF(転記作業用!A6:J6,"&lt;&gt;0")&gt;1,"",IF(転記作業用!K6=0,"-",転記作業用!K6))</f>
        <v>-</v>
      </c>
      <c r="G6" s="7" t="str">
        <f>IF(調査票!H24="","-",調査票!H24)</f>
        <v>-</v>
      </c>
      <c r="H6" s="7" t="str">
        <f>IF(調査票!H25="","-",調査票!H25)</f>
        <v>-</v>
      </c>
      <c r="I6" s="7" t="str">
        <f>調査票!J25</f>
        <v>（人/戸/室）</v>
      </c>
      <c r="J6" s="7" t="str">
        <f>IF(調査票!H26="","-",調査票!H26)</f>
        <v>-</v>
      </c>
      <c r="K6" s="7" t="str">
        <f>IF(調査票!H27="","-",調査票!H27)</f>
        <v>-</v>
      </c>
      <c r="L6" s="7" t="str">
        <f>IF(調査票!H28="","-",調査票!H28)</f>
        <v>-</v>
      </c>
      <c r="M6" s="7" t="str">
        <f>IF(
   AND(調査票!H29="不明", 調査票!J29="不明"),
   "不明",
   IF(
      OR(AND(調査票!H29="不明", 調査票!J29=""), AND(調査票!J29="不明", 調査票!H29="")),
      "不明",
      IF(
         AND(調査票!H29="", 調査票!J29=""),
         "-",
         IF(
            OR(調査票!H29="不明", 調査票!H29=""),
            0,
            調査票!H29
         )
      )
   )
)</f>
        <v>-</v>
      </c>
      <c r="N6" s="7" t="str">
        <f>IF(
   AND(調査票!H29="不明", 調査票!J29="不明"),
   "不明",
   IF(
      OR(AND(調査票!H29="不明", 調査票!J29=""), AND(調査票!J29="不明", 調査票!H29="")),
      "不明",
      IF(
         AND(調査票!H29="", 調査票!J29=""),
         "-",
         IF(
            OR(調査票!J29="不明", 調査票!J29=""),
            0,
            調査票!J29
         )
      )
   )
)</f>
        <v>-</v>
      </c>
      <c r="O6" s="7" t="str">
        <f>IF(OR(M6="-",M6="不明"),M6,M6*12+N6)</f>
        <v>-</v>
      </c>
      <c r="P6" s="7" t="str">
        <f>IF(AND(調査票!$L$40=0,調査票!C40=""),"-",調査票!C40)</f>
        <v>-</v>
      </c>
      <c r="Q6" s="7" t="str">
        <f>IF(AND(調査票!$L$40=0,調査票!D40=""),"-",調査票!D40)</f>
        <v>-</v>
      </c>
      <c r="R6" s="7" t="str">
        <f>IF(AND(調査票!$L$40=0,調査票!E40=""),"-",調査票!E40)</f>
        <v>-</v>
      </c>
      <c r="S6" s="7" t="str">
        <f>IF(AND(調査票!$L$40=0,調査票!F40=""),"-",調査票!F40)</f>
        <v>-</v>
      </c>
      <c r="T6" s="7" t="str">
        <f>IF(AND(調査票!$L$40=0,調査票!G40=""),"-",調査票!G40)</f>
        <v>-</v>
      </c>
      <c r="U6" s="7" t="str">
        <f>IF(AND(調査票!$L$40=0,調査票!H40=""),"-",調査票!H40)</f>
        <v>-</v>
      </c>
      <c r="V6" s="7" t="str">
        <f>IF(AND(調査票!$L$40=0,調査票!I40=""),"-",調査票!I40)</f>
        <v>-</v>
      </c>
      <c r="W6" s="7" t="str">
        <f>IF(AND(調査票!$L$40=0,調査票!J40=""),"-",調査票!J40)</f>
        <v>-</v>
      </c>
      <c r="X6" s="7" t="str">
        <f>IF(AND(調査票!$L$40=0,調査票!K40=""),"-",調査票!K40)</f>
        <v>-</v>
      </c>
      <c r="Y6" s="7" t="str">
        <f>IF(OR(調査票!C40&lt;&gt;"",調査票!D40&lt;&gt;"",調査票!E40&lt;&gt;"",調査票!F40&lt;&gt;"",調査票!G40&lt;&gt;"",調査票!H40&lt;&gt;"",調査票!I40&lt;&gt;"",調査票!J40&lt;&gt;"",調査票!K40&lt;&gt;""),調査票!L40,"-")</f>
        <v>-</v>
      </c>
      <c r="Z6" s="7" t="str">
        <f>IF(転記作業用!$AS$6=0,"-",転記作業用!AD6)</f>
        <v>-</v>
      </c>
      <c r="AA6" s="7" t="str">
        <f>IF(転記作業用!$AS$6=0,"-",転記作業用!AE6)</f>
        <v>-</v>
      </c>
      <c r="AB6" s="7" t="str">
        <f>IF(転記作業用!$AS$6=0,"-",転記作業用!AF6)</f>
        <v>-</v>
      </c>
      <c r="AC6" s="7" t="str">
        <f>IF(転記作業用!$AS$6=0,"-",転記作業用!AG6)</f>
        <v>-</v>
      </c>
      <c r="AD6" s="7" t="str">
        <f>IF(転記作業用!$AS$6=0,"-",転記作業用!AH6)</f>
        <v>-</v>
      </c>
      <c r="AE6" s="7" t="str">
        <f>IF(転記作業用!$AS$6=0,"-",転記作業用!AI6)</f>
        <v>-</v>
      </c>
      <c r="AF6" s="7" t="str">
        <f>IF(転記作業用!$AS$6=0,"-",転記作業用!AJ6)</f>
        <v>-</v>
      </c>
      <c r="AG6" s="7" t="str">
        <f>IF(転記作業用!$AS$6=0,"-",転記作業用!AK6)</f>
        <v>-</v>
      </c>
      <c r="AH6" s="7" t="str">
        <f>IF(転記作業用!$AS$6=0,"-",転記作業用!AL6)</f>
        <v>-</v>
      </c>
      <c r="AI6" s="7" t="str">
        <f>IF(転記作業用!$AS$6=0,"-",転記作業用!AM6)</f>
        <v>-</v>
      </c>
      <c r="AJ6" s="7" t="str">
        <f>IF(転記作業用!$AS$6=0,"-",転記作業用!AN6)</f>
        <v>-</v>
      </c>
      <c r="AK6" s="7" t="str">
        <f>IF(転記作業用!$AS$6=0,"-",転記作業用!AO6)</f>
        <v>-</v>
      </c>
      <c r="AL6" s="7" t="str">
        <f>IF(転記作業用!$AS$6=0,"-",転記作業用!AP6)</f>
        <v>-</v>
      </c>
      <c r="AM6" s="7" t="str">
        <f>IF(転記作業用!$AS$6=0,"-",転記作業用!AQ6)</f>
        <v>-</v>
      </c>
      <c r="AN6" s="7" t="str">
        <f>IF(転記作業用!$AS$6=0,"-",転記作業用!AR6)</f>
        <v>-</v>
      </c>
      <c r="AO6" s="7" t="str">
        <f>IF(調査票!J59="","-",調査票!J59)</f>
        <v>-</v>
      </c>
      <c r="AP6" s="7" t="str">
        <f>IF(調査票!G68="","-",調査票!G68)</f>
        <v>-</v>
      </c>
      <c r="AQ6" s="7" t="str">
        <f>IF(AND(調査票!$I$93=0,調査票!I79=""),"-",調査票!I79)</f>
        <v>-</v>
      </c>
      <c r="AR6" s="7" t="str">
        <f>IF(AND(調査票!$I$93=0,調査票!I80=""),"-",調査票!I80)</f>
        <v>-</v>
      </c>
      <c r="AS6" s="7" t="str">
        <f>IF(AND(調査票!$I$93=0,調査票!I81=""),"-",調査票!I81)</f>
        <v>-</v>
      </c>
      <c r="AT6" s="7" t="str">
        <f>IF(AND(調査票!$I$93=0,調査票!I82=""),"-",調査票!I82)</f>
        <v>-</v>
      </c>
      <c r="AU6" s="7" t="str">
        <f>IF(AND(調査票!$I$93=0,調査票!I83=""),"-",調査票!I83)</f>
        <v>-</v>
      </c>
      <c r="AV6" s="7" t="str">
        <f>IF(AND(調査票!$I$93=0,調査票!I84=""),"-",調査票!I84)</f>
        <v>-</v>
      </c>
      <c r="AW6" s="7" t="str">
        <f>IF(AND(調査票!$I$93=0,調査票!I85=""),"-",調査票!I85)</f>
        <v>-</v>
      </c>
      <c r="AX6" s="7" t="str">
        <f>IF(AND(調査票!$I$93=0,調査票!I86=""),"-",調査票!I86)</f>
        <v>-</v>
      </c>
      <c r="AY6" s="7" t="str">
        <f>IF(AND(調査票!$I$93=0,調査票!I87=""),"-",調査票!I87)</f>
        <v>-</v>
      </c>
      <c r="AZ6" s="7" t="str">
        <f>IF(AND(調査票!$I$93=0,調査票!I88=""),"-",調査票!I88)</f>
        <v>-</v>
      </c>
      <c r="BA6" s="7" t="str">
        <f>IF(AND(調査票!$I$93=0,調査票!I89=""),"-",調査票!I89)</f>
        <v>-</v>
      </c>
      <c r="BB6" s="7" t="str">
        <f>IF(AND(調査票!$I$93=0,調査票!I90=""),"-",調査票!I90)</f>
        <v>-</v>
      </c>
      <c r="BC6" s="7" t="str">
        <f>IF(AND(調査票!$I$93=0,調査票!I91=""),"-",調査票!I91)</f>
        <v>-</v>
      </c>
      <c r="BD6" s="7" t="str">
        <f>IF(AND(調査票!$I$93=0,調査票!K79=""),"-",調査票!K79)</f>
        <v>-</v>
      </c>
      <c r="BE6" s="7" t="str">
        <f>IF(AND(調査票!$I$93=0,調査票!K80=""),"-",調査票!K80)</f>
        <v>-</v>
      </c>
      <c r="BF6" s="7" t="str">
        <f>IF(AND(調査票!$I$93=0,調査票!K81=""),"-",調査票!K81)</f>
        <v>-</v>
      </c>
      <c r="BG6" s="7" t="str">
        <f>IF(AND(調査票!$I$93=0,調査票!K82=""),"-",調査票!K82)</f>
        <v>-</v>
      </c>
      <c r="BH6" s="7" t="str">
        <f>IF(AND(調査票!$I$93=0,調査票!K83=""),"-",調査票!K83)</f>
        <v>-</v>
      </c>
      <c r="BI6" s="7" t="str">
        <f>IF(AND(調査票!$I$93=0,調査票!K84=""),"-",調査票!K84)</f>
        <v>-</v>
      </c>
      <c r="BJ6" s="7" t="str">
        <f>IF(AND(調査票!$I$93=0,調査票!K85=""),"-",調査票!K85)</f>
        <v>-</v>
      </c>
      <c r="BK6" s="7" t="str">
        <f>IF(AND(調査票!$I$93=0,調査票!K86=""),"-",調査票!K86)</f>
        <v>-</v>
      </c>
      <c r="BL6" s="7" t="str">
        <f>IF(AND(調査票!$I$93=0,調査票!K87=""),"-",調査票!K87)</f>
        <v>-</v>
      </c>
      <c r="BM6" s="7" t="str">
        <f>IF(AND(調査票!$I$93=0,調査票!K88=""),"-",調査票!K88)</f>
        <v>-</v>
      </c>
      <c r="BN6" s="7" t="str">
        <f>IF(AND(調査票!$I$93=0,調査票!K89=""),"-",調査票!K89)</f>
        <v>-</v>
      </c>
      <c r="BO6" s="7" t="str">
        <f>IF(AND(調査票!$I$93=0,調査票!K90=""),"-",調査票!K90)</f>
        <v>-</v>
      </c>
      <c r="BP6" s="7" t="str">
        <f>IF(AND(調査票!$I$93=0,調査票!K91=""),"-",調査票!K91)</f>
        <v>-</v>
      </c>
      <c r="BQ6" s="7" t="str">
        <f>IF(AND(調査票!$I$93=0,調査票!I92=""),"-",調査票!I92)</f>
        <v>-</v>
      </c>
      <c r="BR6" s="7" t="str">
        <f>IF(OR(調査票!I79&lt;&gt;"",調査票!I80&lt;&gt;"",調査票!I81&lt;&gt;"",調査票!I82&lt;&gt;"",調査票!I83&lt;&gt;"",調査票!I84&lt;&gt;"",調査票!I85&lt;&gt;"",調査票!I86&lt;&gt;"",調査票!I87&lt;&gt;"",調査票!I88&lt;&gt;"",調査票!I89&lt;&gt;"",調査票!I90&lt;&gt;"",調査票!I91&lt;&gt;"",調査票!I92&lt;&gt;"",調査票!K79&lt;&gt;"",調査票!K80&lt;&gt;"",調査票!K81&lt;&gt;"",調査票!K82&lt;&gt;"",調査票!K83&lt;&gt;"",調査票!K84&lt;&gt;"",調査票!K85&lt;&gt;"",調査票!K86&lt;&gt;"",調査票!K87&lt;&gt;"",調査票!K88&lt;&gt;"",調査票!K89&lt;&gt;"",調査票!K90&lt;&gt;"",調査票!K91&lt;&gt;""),調査票!$I$93,"-")</f>
        <v>-</v>
      </c>
      <c r="BS6" s="7" t="str">
        <f>IF(調査票!G112="","-",調査票!G112)</f>
        <v>-</v>
      </c>
      <c r="BT6" s="7" t="str">
        <f>IF(AND(調査票!$M$122=0,調査票!C122=""),"-",調査票!C122)</f>
        <v>-</v>
      </c>
      <c r="BU6" s="7" t="str">
        <f>IF(AND(調査票!$M$122=0,調査票!D122=""),"-",調査票!D122)</f>
        <v>-</v>
      </c>
      <c r="BV6" s="7" t="str">
        <f>IF(AND(調査票!$M$122=0,調査票!E122=""),"-",調査票!E122)</f>
        <v>-</v>
      </c>
      <c r="BW6" s="7" t="str">
        <f>IF(AND(調査票!$M$122=0,調査票!F122=""),"-",調査票!F122)</f>
        <v>-</v>
      </c>
      <c r="BX6" s="7" t="str">
        <f>IF(AND(調査票!$M$122=0,調査票!G122=""),"-",調査票!G122)</f>
        <v>-</v>
      </c>
      <c r="BY6" s="7" t="str">
        <f>IF(AND(調査票!$M$122=0,調査票!H122=""),"-",調査票!H122)</f>
        <v>-</v>
      </c>
      <c r="BZ6" s="7" t="str">
        <f>IF(AND(調査票!$M$122=0,調査票!I122=""),"-",調査票!I122)</f>
        <v>-</v>
      </c>
      <c r="CA6" s="7" t="str">
        <f>IF(AND(調査票!$M$122=0,調査票!J122=""),"-",調査票!J122)</f>
        <v>-</v>
      </c>
      <c r="CB6" s="7" t="str">
        <f>IF(AND(調査票!$M$122=0,調査票!K122=""),"-",調査票!K122)</f>
        <v>-</v>
      </c>
      <c r="CC6" s="7" t="str">
        <f>IF(AND(調査票!$M$122=0,調査票!L122=""),"-",調査票!L122)</f>
        <v>-</v>
      </c>
      <c r="CD6" s="7" t="str">
        <f>IF(OR(調査票!C122&lt;&gt;"",調査票!D122&lt;&gt;"",調査票!E122&lt;&gt;"",調査票!F122&lt;&gt;"",調査票!G122&lt;&gt;"",調査票!H122&lt;&gt;"",調査票!I122&lt;&gt;"",調査票!J122&lt;&gt;"",調査票!K122&lt;&gt;"",調査票!L122&lt;&gt;""),調査票!M122,"-")</f>
        <v>-</v>
      </c>
      <c r="CE6" s="7" t="str">
        <f>IF(AND(調査票!$I$145=0,調査票!I130=""),"-",調査票!I130)</f>
        <v>-</v>
      </c>
      <c r="CF6" s="7" t="str">
        <f>IF(AND(調査票!$I$145=0,調査票!I131=""),"-",調査票!I131)</f>
        <v>-</v>
      </c>
      <c r="CG6" s="7" t="str">
        <f>IF(AND(調査票!$I$145=0,調査票!I132=""),"-",調査票!I132)</f>
        <v>-</v>
      </c>
      <c r="CH6" s="7" t="str">
        <f>IF(AND(調査票!$I$145=0,調査票!I133=""),"-",調査票!I133)</f>
        <v>-</v>
      </c>
      <c r="CI6" s="7" t="str">
        <f>IF(AND(調査票!$I$145=0,調査票!I134=""),"-",調査票!I134)</f>
        <v>-</v>
      </c>
      <c r="CJ6" s="7" t="str">
        <f>IF(AND(調査票!$I$145=0,調査票!I135=""),"-",調査票!I135)</f>
        <v>-</v>
      </c>
      <c r="CK6" s="7" t="str">
        <f>IF(AND(調査票!$I$145=0,調査票!I136=""),"-",調査票!I136)</f>
        <v>-</v>
      </c>
      <c r="CL6" s="7" t="str">
        <f>IF(AND(調査票!$I$145=0,調査票!I137=""),"-",調査票!I137)</f>
        <v>-</v>
      </c>
      <c r="CM6" s="7" t="str">
        <f>IF(AND(調査票!$I$145=0,調査票!I138=""),"-",調査票!I138)</f>
        <v>-</v>
      </c>
      <c r="CN6" s="7" t="str">
        <f>IF(AND(調査票!$I$145=0,調査票!I139=""),"-",調査票!I139)</f>
        <v>-</v>
      </c>
      <c r="CO6" s="7" t="str">
        <f>IF(AND(調査票!$I$145=0,調査票!I140=""),"-",調査票!I140)</f>
        <v>-</v>
      </c>
      <c r="CP6" s="7" t="str">
        <f>IF(AND(調査票!$I$145=0,調査票!I141=""),"-",調査票!I141)</f>
        <v>-</v>
      </c>
      <c r="CQ6" s="7" t="str">
        <f>IF(AND(調査票!$I$145=0,調査票!I142=""),"-",調査票!I142)</f>
        <v>-</v>
      </c>
      <c r="CR6" s="7" t="str">
        <f>IF(AND(調査票!$I$145=0,調査票!K130=""),"-",調査票!K130)</f>
        <v>-</v>
      </c>
      <c r="CS6" s="7" t="str">
        <f>IF(AND(調査票!$I$145=0,調査票!K131=""),"-",調査票!K131)</f>
        <v>-</v>
      </c>
      <c r="CT6" s="7" t="str">
        <f>IF(AND(調査票!$I$145=0,調査票!K132=""),"-",調査票!K132)</f>
        <v>-</v>
      </c>
      <c r="CU6" s="7" t="str">
        <f>IF(AND(調査票!$I$145=0,調査票!K133=""),"-",調査票!K133)</f>
        <v>-</v>
      </c>
      <c r="CV6" s="7" t="str">
        <f>IF(AND(調査票!$I$145=0,調査票!K134=""),"-",調査票!K134)</f>
        <v>-</v>
      </c>
      <c r="CW6" s="7" t="str">
        <f>IF(AND(調査票!$I$145=0,調査票!K135=""),"-",調査票!K135)</f>
        <v>-</v>
      </c>
      <c r="CX6" s="7" t="str">
        <f>IF(AND(調査票!$I$145=0,調査票!K136=""),"-",調査票!K136)</f>
        <v>-</v>
      </c>
      <c r="CY6" s="7" t="str">
        <f>IF(AND(調査票!$I$145=0,調査票!K137=""),"-",調査票!K137)</f>
        <v>-</v>
      </c>
      <c r="CZ6" s="7" t="str">
        <f>IF(AND(調査票!$I$145=0,調査票!K138=""),"-",調査票!K138)</f>
        <v>-</v>
      </c>
      <c r="DA6" s="7" t="str">
        <f>IF(AND(調査票!$I$145=0,調査票!K139=""),"-",調査票!K139)</f>
        <v>-</v>
      </c>
      <c r="DB6" s="7" t="str">
        <f>IF(AND(調査票!$I$145=0,調査票!K140=""),"-",調査票!K140)</f>
        <v>-</v>
      </c>
      <c r="DC6" s="7" t="str">
        <f>IF(AND(調査票!$I$145=0,調査票!K141=""),"-",調査票!K141)</f>
        <v>-</v>
      </c>
      <c r="DD6" s="7" t="str">
        <f>IF(AND(調査票!$I$145=0,調査票!K142=""),"-",調査票!K142)</f>
        <v>-</v>
      </c>
      <c r="DE6" s="7" t="str">
        <f>IF(AND(調査票!$I$145=0,調査票!I143=""),"-",調査票!I143)</f>
        <v>-</v>
      </c>
      <c r="DF6" s="7" t="str">
        <f>IF(AND(調査票!$I$145=0,調査票!I144=""),"-",調査票!I144)</f>
        <v>-</v>
      </c>
      <c r="DG6" s="7" t="str">
        <f>IF(OR(調査票!I130&lt;&gt;"",調査票!I131&lt;&gt;"",調査票!I132&lt;&gt;"",調査票!I133&lt;&gt;"",調査票!I134&lt;&gt;"",調査票!I135&lt;&gt;"",調査票!I136&lt;&gt;"",調査票!I137&lt;&gt;"",調査票!I138&lt;&gt;"",調査票!I139&lt;&gt;"",調査票!I140&lt;&gt;"",調査票!I141&lt;&gt;"",調査票!I142&lt;&gt;"",調査票!I143&lt;&gt;"",調査票!I144&lt;&gt;"",調査票!K130&lt;&gt;"",調査票!K131&lt;&gt;"",調査票!K132&lt;&gt;"",調査票!K133&lt;&gt;"",調査票!K134&lt;&gt;"",調査票!K135&lt;&gt;"",調査票!K136&lt;&gt;"",調査票!K137&lt;&gt;"",調査票!K138&lt;&gt;"",調査票!K139&lt;&gt;"",調査票!K140&lt;&gt;"",調査票!K141&lt;&gt;"",調査票!K142&lt;&gt;""),調査票!I145,"-")</f>
        <v>-</v>
      </c>
      <c r="DH6" s="7" t="str">
        <f>IF(転記作業用!$DZ$6=0,"-",転記作業用!DP6)</f>
        <v>-</v>
      </c>
      <c r="DI6" s="7" t="str">
        <f>IF(転記作業用!$DZ$6=0,"-",転記作業用!DQ6)</f>
        <v>-</v>
      </c>
      <c r="DJ6" s="7" t="str">
        <f>IF(転記作業用!$DZ$6=0,"-",転記作業用!DR6)</f>
        <v>-</v>
      </c>
      <c r="DK6" s="7" t="str">
        <f>IF(転記作業用!$DZ$6=0,"-",転記作業用!DS6)</f>
        <v>-</v>
      </c>
      <c r="DL6" s="7" t="str">
        <f>IF(転記作業用!$DZ$6=0,"-",転記作業用!DT6)</f>
        <v>-</v>
      </c>
      <c r="DM6" s="7" t="str">
        <f>IF(転記作業用!$DZ$6=0,"-",転記作業用!DU6)</f>
        <v>-</v>
      </c>
      <c r="DN6" s="7" t="str">
        <f>IF(転記作業用!$DZ$6=0,"-",転記作業用!DV6)</f>
        <v>-</v>
      </c>
      <c r="DO6" s="7" t="str">
        <f>IF(転記作業用!$DZ$6=0,"-",転記作業用!DW6)</f>
        <v>-</v>
      </c>
      <c r="DP6" s="7" t="str">
        <f>IF(転記作業用!$DZ$6=0,"-",転記作業用!DX6)</f>
        <v>-</v>
      </c>
      <c r="DQ6" s="7" t="str">
        <f>IF(転記作業用!$DZ$6=0,"-",転記作業用!DY6)</f>
        <v>-</v>
      </c>
      <c r="DR6" s="63" t="s">
        <v>258</v>
      </c>
      <c r="DS6" t="str">
        <f>IF(OR(転記作業用!L6=1,転記作業用!AT6=1,転記作業用!BY6=1,転記作業用!DO6=1,転記作業用!EA6=1),"回答エラーがあります。調査票シートを確認してください。","")</f>
        <v/>
      </c>
    </row>
  </sheetData>
  <phoneticPr fontId="1"/>
  <conditionalFormatting sqref="DS6">
    <cfRule type="containsText" dxfId="0" priority="1" operator="containsText" text="エラー">
      <formula>NOT(ISERROR(SEARCH("エラー",DS6)))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調査票</vt:lpstr>
      <vt:lpstr>転記作業用</vt:lpstr>
      <vt:lpstr>集計（調査票から転記）</vt:lpstr>
      <vt:lpstr>集計（独自項目含む）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2025-10-22T10:29:54Z</dcterms:modified>
</cp:coreProperties>
</file>