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W:\子育て支援課共有\幼保施設＞子育支援\04_庶務\49_ホームページ\R7\02事業者向け掲載資料\処遇改善申請様式\"/>
    </mc:Choice>
  </mc:AlternateContent>
  <xr:revisionPtr revIDLastSave="0" documentId="13_ncr:1_{4E889208-9F3E-462D-9EB6-FBBA2181E9D9}" xr6:coauthVersionLast="47" xr6:coauthVersionMax="47" xr10:uidLastSave="{00000000-0000-0000-0000-000000000000}"/>
  <bookViews>
    <workbookView xWindow="1035" yWindow="540" windowWidth="26835" windowHeight="14940" tabRatio="943" xr2:uid="{6A5CD568-D842-425B-9861-997982E8BD12}"/>
  </bookViews>
  <sheets>
    <sheet name="0_基本情報" sheetId="8" r:id="rId1"/>
    <sheet name="1_加算額計算表" sheetId="2" r:id="rId2"/>
    <sheet name="処遇改善等加算に係る経験年数算定表" sheetId="18" r:id="rId3"/>
    <sheet name="様式1" sheetId="10" r:id="rId4"/>
    <sheet name="様式2" sheetId="11" r:id="rId5"/>
    <sheet name="様式3" sheetId="12" r:id="rId6"/>
    <sheet name="様式4" sheetId="13" r:id="rId7"/>
    <sheet name="様式4別添1" sheetId="14" r:id="rId8"/>
    <sheet name="様式4別添2" sheetId="15" r:id="rId9"/>
    <sheet name="様式5" sheetId="16" r:id="rId10"/>
    <sheet name="様式7" sheetId="17" r:id="rId11"/>
    <sheet name="計算" sheetId="5" r:id="rId12"/>
    <sheet name="家庭的単価" sheetId="7" r:id="rId13"/>
    <sheet name="【リスト】" sheetId="3" r:id="rId14"/>
    <sheet name="【リスト】 (2)" sheetId="9" r:id="rId15"/>
  </sheets>
  <externalReferences>
    <externalReference r:id="rId16"/>
    <externalReference r:id="rId17"/>
    <externalReference r:id="rId18"/>
    <externalReference r:id="rId19"/>
  </externalReferences>
  <definedNames>
    <definedName name="_Fill" localSheetId="2" hidden="1">#REF!</definedName>
    <definedName name="_Fill" hidden="1">#REF!</definedName>
    <definedName name="_Key1" localSheetId="2" hidden="1">#REF!</definedName>
    <definedName name="_Key1" hidden="1">#REF!</definedName>
    <definedName name="_Order1" hidden="1">255</definedName>
    <definedName name="_Qr228" localSheetId="2">#REF!</definedName>
    <definedName name="_Qr228">#REF!</definedName>
    <definedName name="_RILL" hidden="1">#REF!</definedName>
    <definedName name="_Sort" localSheetId="2" hidden="1">#REF!</definedName>
    <definedName name="_Sort" hidden="1">#REF!</definedName>
    <definedName name="_SSORT" hidden="1">#REF!</definedName>
    <definedName name="aaaa" localSheetId="2">#REF!</definedName>
    <definedName name="aaaa">#REF!</definedName>
    <definedName name="A単価">計算!$D$6</definedName>
    <definedName name="FAS" localSheetId="2" hidden="1">#REF!</definedName>
    <definedName name="FAS" hidden="1">#REF!</definedName>
    <definedName name="_xlnm.Print_Area" localSheetId="0">'0_基本情報'!$A$1:$I$46</definedName>
    <definedName name="_xlnm.Print_Area" localSheetId="1">'1_加算額計算表'!$A$1:$J$37</definedName>
    <definedName name="_xlnm.Print_Area" localSheetId="2">処遇改善等加算に係る経験年数算定表!$A$1:$AS$108</definedName>
    <definedName name="_xlnm.Print_Area" localSheetId="3">様式1!$A$1:$AL$54</definedName>
    <definedName name="_xlnm.Print_Area" localSheetId="4">様式2!$A$1:$AI$28</definedName>
    <definedName name="_xlnm.Print_Area" localSheetId="5">様式3!$A$1:$AJ$110</definedName>
    <definedName name="_xlnm.Print_Area" localSheetId="6">様式4!$A$1:$AO$44</definedName>
    <definedName name="_xlnm.Print_Area" localSheetId="7">様式4別添1!$A$1:$AG$75</definedName>
    <definedName name="_xlnm.Print_Area" localSheetId="8">様式4別添2!$A$1:$F$20</definedName>
    <definedName name="_xlnm.Print_Area" localSheetId="9">様式5!$A$1:$AB$23</definedName>
    <definedName name="_xlnm.Print_Area" localSheetId="10">様式7!$A$1:$AL$29</definedName>
    <definedName name="_xlnm.Print_Titles" localSheetId="7">様式4別添1!$3:$10</definedName>
    <definedName name="wo1.3">#REF!</definedName>
    <definedName name="っっｗ" localSheetId="2">#REF!,#REF!,#REF!,#REF!</definedName>
    <definedName name="っっｗ">#REF!,#REF!,#REF!,#REF!</definedName>
    <definedName name="加算率a" localSheetId="2">'[1]2_区分12加算額計算表'!$F$37</definedName>
    <definedName name="加算率a">'1_加算額計算表'!$F$23</definedName>
    <definedName name="加算率b" localSheetId="2">'[1]2_区分12加算額計算表'!$F$38</definedName>
    <definedName name="加算率b">'1_加算額計算表'!$F$24</definedName>
    <definedName name="実施月数" localSheetId="2">'[1]2_区分12加算額計算表'!$C$41</definedName>
    <definedName name="実施月数">'1_加算額計算表'!$C$27</definedName>
    <definedName name="第7号様式" localSheetId="2">#REF!</definedName>
    <definedName name="第7号様式">#REF!</definedName>
    <definedName name="定員" localSheetId="2">#REF!</definedName>
    <definedName name="定員">#REF!</definedName>
    <definedName name="定員Ⅱ" localSheetId="2">#REF!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2">#REF!,#REF!,#REF!,#REF!,#REF!,#REF!,#REF!,#REF!,#REF!,#REF!,#REF!,#REF!,#REF!,#REF!,#REF!,#REF!,#REF!,#REF!,#REF!,#REF!,#REF!,#REF!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2">#REF!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7" i="12" l="1"/>
  <c r="AA108" i="12"/>
  <c r="F6" i="17"/>
  <c r="E6" i="12"/>
  <c r="F6" i="11"/>
  <c r="Z8" i="18"/>
  <c r="AU8" i="18" s="1"/>
  <c r="AC8" i="18"/>
  <c r="Z9" i="18"/>
  <c r="AU9" i="18" s="1"/>
  <c r="AC9" i="18"/>
  <c r="AV9" i="18"/>
  <c r="Z10" i="18"/>
  <c r="AU10" i="18" s="1"/>
  <c r="AC10" i="18"/>
  <c r="AV10" i="18"/>
  <c r="Z11" i="18"/>
  <c r="AU11" i="18" s="1"/>
  <c r="AC11" i="18"/>
  <c r="Z12" i="18"/>
  <c r="AU12" i="18" s="1"/>
  <c r="AC12" i="18"/>
  <c r="Z13" i="18"/>
  <c r="AU13" i="18" s="1"/>
  <c r="AC13" i="18"/>
  <c r="AV13" i="18"/>
  <c r="Z14" i="18"/>
  <c r="AU14" i="18" s="1"/>
  <c r="AC14" i="18"/>
  <c r="AV14" i="18"/>
  <c r="Z15" i="18"/>
  <c r="AU15" i="18" s="1"/>
  <c r="AC15" i="18"/>
  <c r="Z16" i="18"/>
  <c r="AU16" i="18" s="1"/>
  <c r="AC16" i="18"/>
  <c r="Z17" i="18"/>
  <c r="AU17" i="18" s="1"/>
  <c r="AC17" i="18"/>
  <c r="AV17" i="18"/>
  <c r="Z18" i="18"/>
  <c r="AU18" i="18" s="1"/>
  <c r="AC18" i="18"/>
  <c r="AV18" i="18"/>
  <c r="Z19" i="18"/>
  <c r="AU19" i="18" s="1"/>
  <c r="AC19" i="18"/>
  <c r="Z20" i="18"/>
  <c r="AU20" i="18" s="1"/>
  <c r="AC20" i="18"/>
  <c r="Z21" i="18"/>
  <c r="AU21" i="18" s="1"/>
  <c r="AC21" i="18"/>
  <c r="AV21" i="18"/>
  <c r="Z22" i="18"/>
  <c r="AU22" i="18" s="1"/>
  <c r="AC22" i="18"/>
  <c r="AV22" i="18"/>
  <c r="Z23" i="18"/>
  <c r="AU23" i="18" s="1"/>
  <c r="AC23" i="18"/>
  <c r="Z24" i="18"/>
  <c r="AU24" i="18" s="1"/>
  <c r="AC24" i="18"/>
  <c r="Z25" i="18"/>
  <c r="AU25" i="18" s="1"/>
  <c r="AC25" i="18"/>
  <c r="AV25" i="18"/>
  <c r="Z26" i="18"/>
  <c r="AU26" i="18" s="1"/>
  <c r="AC26" i="18"/>
  <c r="AV26" i="18"/>
  <c r="Z27" i="18"/>
  <c r="AU27" i="18" s="1"/>
  <c r="AC27" i="18"/>
  <c r="Z28" i="18"/>
  <c r="AU28" i="18" s="1"/>
  <c r="AC28" i="18"/>
  <c r="Z29" i="18"/>
  <c r="AU29" i="18" s="1"/>
  <c r="AC29" i="18"/>
  <c r="AV29" i="18"/>
  <c r="Z30" i="18"/>
  <c r="AU30" i="18" s="1"/>
  <c r="AC30" i="18"/>
  <c r="AV30" i="18"/>
  <c r="Z31" i="18"/>
  <c r="AU31" i="18" s="1"/>
  <c r="AC31" i="18"/>
  <c r="Z32" i="18"/>
  <c r="AU32" i="18" s="1"/>
  <c r="AC32" i="18"/>
  <c r="Z33" i="18"/>
  <c r="AU33" i="18" s="1"/>
  <c r="AC33" i="18"/>
  <c r="AV33" i="18"/>
  <c r="Z34" i="18"/>
  <c r="AU34" i="18" s="1"/>
  <c r="AC34" i="18"/>
  <c r="AV34" i="18"/>
  <c r="Z35" i="18"/>
  <c r="AU35" i="18" s="1"/>
  <c r="AC35" i="18"/>
  <c r="Z36" i="18"/>
  <c r="AU36" i="18" s="1"/>
  <c r="AC36" i="18"/>
  <c r="Z37" i="18"/>
  <c r="AU37" i="18" s="1"/>
  <c r="AC37" i="18"/>
  <c r="AV37" i="18"/>
  <c r="Z38" i="18"/>
  <c r="AU38" i="18" s="1"/>
  <c r="AC38" i="18"/>
  <c r="AV38" i="18"/>
  <c r="Z39" i="18"/>
  <c r="AU39" i="18" s="1"/>
  <c r="AC39" i="18"/>
  <c r="Z40" i="18"/>
  <c r="AU40" i="18" s="1"/>
  <c r="AC40" i="18"/>
  <c r="Z41" i="18"/>
  <c r="AU41" i="18" s="1"/>
  <c r="AC41" i="18"/>
  <c r="AV41" i="18"/>
  <c r="Z42" i="18"/>
  <c r="AU42" i="18" s="1"/>
  <c r="AC42" i="18"/>
  <c r="AV42" i="18"/>
  <c r="Z43" i="18"/>
  <c r="AU43" i="18" s="1"/>
  <c r="AC43" i="18"/>
  <c r="Z44" i="18"/>
  <c r="AU44" i="18" s="1"/>
  <c r="AC44" i="18"/>
  <c r="Z45" i="18"/>
  <c r="AU45" i="18" s="1"/>
  <c r="AC45" i="18"/>
  <c r="AV45" i="18"/>
  <c r="Z46" i="18"/>
  <c r="AU46" i="18" s="1"/>
  <c r="AC46" i="18"/>
  <c r="AV46" i="18"/>
  <c r="Z47" i="18"/>
  <c r="AU47" i="18" s="1"/>
  <c r="AC47" i="18"/>
  <c r="Z48" i="18"/>
  <c r="AU48" i="18" s="1"/>
  <c r="AC48" i="18"/>
  <c r="Z49" i="18"/>
  <c r="AU49" i="18" s="1"/>
  <c r="AC49" i="18"/>
  <c r="AV49" i="18"/>
  <c r="Z50" i="18"/>
  <c r="AU50" i="18" s="1"/>
  <c r="AC50" i="18"/>
  <c r="AV50" i="18"/>
  <c r="Z51" i="18"/>
  <c r="AU51" i="18" s="1"/>
  <c r="AC51" i="18"/>
  <c r="Z52" i="18"/>
  <c r="AU52" i="18" s="1"/>
  <c r="AC52" i="18"/>
  <c r="Z53" i="18"/>
  <c r="AU53" i="18" s="1"/>
  <c r="AC53" i="18"/>
  <c r="AV53" i="18"/>
  <c r="Z54" i="18"/>
  <c r="AU54" i="18" s="1"/>
  <c r="AC54" i="18"/>
  <c r="AV54" i="18"/>
  <c r="Z55" i="18"/>
  <c r="AU55" i="18" s="1"/>
  <c r="AC55" i="18"/>
  <c r="Z56" i="18"/>
  <c r="AU56" i="18" s="1"/>
  <c r="AC56" i="18"/>
  <c r="Z57" i="18"/>
  <c r="AU57" i="18" s="1"/>
  <c r="AC57" i="18"/>
  <c r="AV57" i="18"/>
  <c r="Z58" i="18"/>
  <c r="AU58" i="18" s="1"/>
  <c r="AC58" i="18"/>
  <c r="AV58" i="18"/>
  <c r="Z59" i="18"/>
  <c r="AU59" i="18" s="1"/>
  <c r="AC59" i="18"/>
  <c r="Z60" i="18"/>
  <c r="AU60" i="18" s="1"/>
  <c r="AC60" i="18"/>
  <c r="Z61" i="18"/>
  <c r="AU61" i="18" s="1"/>
  <c r="AC61" i="18"/>
  <c r="AV61" i="18"/>
  <c r="Z62" i="18"/>
  <c r="AU62" i="18" s="1"/>
  <c r="AC62" i="18"/>
  <c r="AV62" i="18"/>
  <c r="Z63" i="18"/>
  <c r="AU63" i="18" s="1"/>
  <c r="AC63" i="18"/>
  <c r="Z64" i="18"/>
  <c r="AU64" i="18" s="1"/>
  <c r="AC64" i="18"/>
  <c r="Z65" i="18"/>
  <c r="AU65" i="18" s="1"/>
  <c r="AC65" i="18"/>
  <c r="AV65" i="18"/>
  <c r="Z66" i="18"/>
  <c r="AU66" i="18" s="1"/>
  <c r="AC66" i="18"/>
  <c r="AV66" i="18"/>
  <c r="Z67" i="18"/>
  <c r="AU67" i="18" s="1"/>
  <c r="AC67" i="18"/>
  <c r="Z68" i="18"/>
  <c r="AU68" i="18" s="1"/>
  <c r="AC68" i="18"/>
  <c r="Z69" i="18"/>
  <c r="AU69" i="18" s="1"/>
  <c r="AC69" i="18"/>
  <c r="AV69" i="18"/>
  <c r="Z70" i="18"/>
  <c r="AU70" i="18" s="1"/>
  <c r="AC70" i="18"/>
  <c r="AV70" i="18"/>
  <c r="Z71" i="18"/>
  <c r="AU71" i="18" s="1"/>
  <c r="AC71" i="18"/>
  <c r="Z72" i="18"/>
  <c r="AU72" i="18" s="1"/>
  <c r="AC72" i="18"/>
  <c r="Z73" i="18"/>
  <c r="AU73" i="18" s="1"/>
  <c r="AC73" i="18"/>
  <c r="AV73" i="18"/>
  <c r="Z74" i="18"/>
  <c r="AU74" i="18" s="1"/>
  <c r="AC74" i="18"/>
  <c r="AV74" i="18"/>
  <c r="Z75" i="18"/>
  <c r="AU75" i="18" s="1"/>
  <c r="AC75" i="18"/>
  <c r="Z76" i="18"/>
  <c r="AU76" i="18" s="1"/>
  <c r="AC76" i="18"/>
  <c r="Z77" i="18"/>
  <c r="AU77" i="18" s="1"/>
  <c r="AC77" i="18"/>
  <c r="AV77" i="18"/>
  <c r="Z78" i="18"/>
  <c r="AU78" i="18" s="1"/>
  <c r="AC78" i="18"/>
  <c r="Z79" i="18"/>
  <c r="AU79" i="18" s="1"/>
  <c r="AC79" i="18"/>
  <c r="Z80" i="18"/>
  <c r="AC80" i="18"/>
  <c r="AU80" i="18"/>
  <c r="Z81" i="18"/>
  <c r="AU81" i="18" s="1"/>
  <c r="AC81" i="18"/>
  <c r="Z82" i="18"/>
  <c r="AU82" i="18" s="1"/>
  <c r="AC82" i="18"/>
  <c r="Z83" i="18"/>
  <c r="AU83" i="18" s="1"/>
  <c r="AC83" i="18"/>
  <c r="Z84" i="18"/>
  <c r="AU84" i="18" s="1"/>
  <c r="AC84" i="18"/>
  <c r="Z85" i="18"/>
  <c r="AC85" i="18"/>
  <c r="AU85" i="18"/>
  <c r="Z86" i="18"/>
  <c r="AU86" i="18" s="1"/>
  <c r="AC86" i="18"/>
  <c r="Z87" i="18"/>
  <c r="AU87" i="18" s="1"/>
  <c r="AC87" i="18"/>
  <c r="I89" i="18"/>
  <c r="AF90" i="18" s="1"/>
  <c r="AU90" i="18" s="1"/>
  <c r="Z89" i="18"/>
  <c r="AA109" i="12" l="1"/>
  <c r="AV76" i="18"/>
  <c r="AV72" i="18"/>
  <c r="AV68" i="18"/>
  <c r="AV64" i="18"/>
  <c r="AV60" i="18"/>
  <c r="AV56" i="18"/>
  <c r="AV52" i="18"/>
  <c r="AC89" i="18"/>
  <c r="AV48" i="18"/>
  <c r="AV44" i="18"/>
  <c r="AV40" i="18"/>
  <c r="AV36" i="18"/>
  <c r="AV32" i="18"/>
  <c r="AV28" i="18"/>
  <c r="AV24" i="18"/>
  <c r="AV20" i="18"/>
  <c r="AV16" i="18"/>
  <c r="AV12" i="18"/>
  <c r="AV8" i="18"/>
  <c r="AV75" i="18"/>
  <c r="AV71" i="18"/>
  <c r="AV67" i="18"/>
  <c r="AV63" i="18"/>
  <c r="AV59" i="18"/>
  <c r="AV55" i="18"/>
  <c r="AV51" i="18"/>
  <c r="AV47" i="18"/>
  <c r="AV43" i="18"/>
  <c r="AV39" i="18"/>
  <c r="AV35" i="18"/>
  <c r="AV31" i="18"/>
  <c r="AV27" i="18"/>
  <c r="AV23" i="18"/>
  <c r="AV19" i="18"/>
  <c r="AV15" i="18"/>
  <c r="AV11" i="18"/>
  <c r="AU88" i="18"/>
  <c r="L103" i="18" s="1"/>
  <c r="B35" i="8"/>
  <c r="AX51" i="14"/>
  <c r="AW51" i="14"/>
  <c r="AV51" i="14"/>
  <c r="AU51" i="14"/>
  <c r="AT51" i="14"/>
  <c r="AS51" i="14"/>
  <c r="AR51" i="14"/>
  <c r="AQ51" i="14"/>
  <c r="AX50" i="14"/>
  <c r="AW50" i="14"/>
  <c r="AV50" i="14"/>
  <c r="AU50" i="14"/>
  <c r="AT50" i="14"/>
  <c r="AS50" i="14"/>
  <c r="AR50" i="14"/>
  <c r="AQ50" i="14"/>
  <c r="AX49" i="14"/>
  <c r="AW49" i="14"/>
  <c r="AV49" i="14"/>
  <c r="AU49" i="14"/>
  <c r="AT49" i="14"/>
  <c r="AS49" i="14"/>
  <c r="AR49" i="14"/>
  <c r="AQ49" i="14"/>
  <c r="AX48" i="14"/>
  <c r="AW48" i="14"/>
  <c r="AV48" i="14"/>
  <c r="AU48" i="14"/>
  <c r="AT48" i="14"/>
  <c r="AS48" i="14"/>
  <c r="AR48" i="14"/>
  <c r="AQ48" i="14"/>
  <c r="AX47" i="14"/>
  <c r="AW47" i="14"/>
  <c r="AV47" i="14"/>
  <c r="AU47" i="14"/>
  <c r="AT47" i="14"/>
  <c r="AS47" i="14"/>
  <c r="AR47" i="14"/>
  <c r="AQ47" i="14"/>
  <c r="AX46" i="14"/>
  <c r="AW46" i="14"/>
  <c r="AV46" i="14"/>
  <c r="AU46" i="14"/>
  <c r="AT46" i="14"/>
  <c r="AS46" i="14"/>
  <c r="AR46" i="14"/>
  <c r="AQ46" i="14"/>
  <c r="AX45" i="14"/>
  <c r="AW45" i="14"/>
  <c r="AV45" i="14"/>
  <c r="AU45" i="14"/>
  <c r="AT45" i="14"/>
  <c r="AS45" i="14"/>
  <c r="AR45" i="14"/>
  <c r="AQ45" i="14"/>
  <c r="AX44" i="14"/>
  <c r="AW44" i="14"/>
  <c r="AV44" i="14"/>
  <c r="AU44" i="14"/>
  <c r="AT44" i="14"/>
  <c r="AS44" i="14"/>
  <c r="AR44" i="14"/>
  <c r="AQ44" i="14"/>
  <c r="AX43" i="14"/>
  <c r="AW43" i="14"/>
  <c r="AV43" i="14"/>
  <c r="AU43" i="14"/>
  <c r="AT43" i="14"/>
  <c r="AS43" i="14"/>
  <c r="AR43" i="14"/>
  <c r="AQ43" i="14"/>
  <c r="AX42" i="14"/>
  <c r="AW42" i="14"/>
  <c r="AV42" i="14"/>
  <c r="AU42" i="14"/>
  <c r="AT42" i="14"/>
  <c r="AS42" i="14"/>
  <c r="AR42" i="14"/>
  <c r="AQ42" i="14"/>
  <c r="AX41" i="14"/>
  <c r="AW41" i="14"/>
  <c r="AV41" i="14"/>
  <c r="AU41" i="14"/>
  <c r="AT41" i="14"/>
  <c r="AS41" i="14"/>
  <c r="AR41" i="14"/>
  <c r="AQ41" i="14"/>
  <c r="AX40" i="14"/>
  <c r="AW40" i="14"/>
  <c r="AV40" i="14"/>
  <c r="AU40" i="14"/>
  <c r="AT40" i="14"/>
  <c r="AS40" i="14"/>
  <c r="AR40" i="14"/>
  <c r="AQ40" i="14"/>
  <c r="AX39" i="14"/>
  <c r="AW39" i="14"/>
  <c r="AV39" i="14"/>
  <c r="AU39" i="14"/>
  <c r="AT39" i="14"/>
  <c r="AS39" i="14"/>
  <c r="AR39" i="14"/>
  <c r="AQ39" i="14"/>
  <c r="AX38" i="14"/>
  <c r="AW38" i="14"/>
  <c r="AV38" i="14"/>
  <c r="AU38" i="14"/>
  <c r="AT38" i="14"/>
  <c r="AS38" i="14"/>
  <c r="AR38" i="14"/>
  <c r="AQ38" i="14"/>
  <c r="AX37" i="14"/>
  <c r="AW37" i="14"/>
  <c r="AV37" i="14"/>
  <c r="AU37" i="14"/>
  <c r="AT37" i="14"/>
  <c r="AS37" i="14"/>
  <c r="AR37" i="14"/>
  <c r="AQ37" i="14"/>
  <c r="AX36" i="14"/>
  <c r="AW36" i="14"/>
  <c r="AV36" i="14"/>
  <c r="AU36" i="14"/>
  <c r="AT36" i="14"/>
  <c r="AS36" i="14"/>
  <c r="AR36" i="14"/>
  <c r="AQ36" i="14"/>
  <c r="AX35" i="14"/>
  <c r="AW35" i="14"/>
  <c r="AV35" i="14"/>
  <c r="AU35" i="14"/>
  <c r="AT35" i="14"/>
  <c r="AS35" i="14"/>
  <c r="AR35" i="14"/>
  <c r="AQ35" i="14"/>
  <c r="AX34" i="14"/>
  <c r="AW34" i="14"/>
  <c r="AV34" i="14"/>
  <c r="AU34" i="14"/>
  <c r="AT34" i="14"/>
  <c r="AS34" i="14"/>
  <c r="AR34" i="14"/>
  <c r="AQ34" i="14"/>
  <c r="AX33" i="14"/>
  <c r="AW33" i="14"/>
  <c r="AV33" i="14"/>
  <c r="AU33" i="14"/>
  <c r="AT33" i="14"/>
  <c r="AS33" i="14"/>
  <c r="AR33" i="14"/>
  <c r="AQ33" i="14"/>
  <c r="AX32" i="14"/>
  <c r="AW32" i="14"/>
  <c r="AV32" i="14"/>
  <c r="AU32" i="14"/>
  <c r="AT32" i="14"/>
  <c r="AS32" i="14"/>
  <c r="AR32" i="14"/>
  <c r="AQ32" i="14"/>
  <c r="AX31" i="14"/>
  <c r="AW31" i="14"/>
  <c r="AV31" i="14"/>
  <c r="AU31" i="14"/>
  <c r="AT31" i="14"/>
  <c r="AS31" i="14"/>
  <c r="AR31" i="14"/>
  <c r="AQ31" i="14"/>
  <c r="AX30" i="14"/>
  <c r="AW30" i="14"/>
  <c r="AV30" i="14"/>
  <c r="AU30" i="14"/>
  <c r="AT30" i="14"/>
  <c r="AS30" i="14"/>
  <c r="AR30" i="14"/>
  <c r="AQ30" i="14"/>
  <c r="AX29" i="14"/>
  <c r="AW29" i="14"/>
  <c r="AV29" i="14"/>
  <c r="AU29" i="14"/>
  <c r="AT29" i="14"/>
  <c r="AS29" i="14"/>
  <c r="AR29" i="14"/>
  <c r="AQ29" i="14"/>
  <c r="AX28" i="14"/>
  <c r="AW28" i="14"/>
  <c r="AV28" i="14"/>
  <c r="AU28" i="14"/>
  <c r="AT28" i="14"/>
  <c r="AS28" i="14"/>
  <c r="AR28" i="14"/>
  <c r="AQ28" i="14"/>
  <c r="AX27" i="14"/>
  <c r="AW27" i="14"/>
  <c r="AV27" i="14"/>
  <c r="AU27" i="14"/>
  <c r="AT27" i="14"/>
  <c r="AS27" i="14"/>
  <c r="AR27" i="14"/>
  <c r="AQ27" i="14"/>
  <c r="AX26" i="14"/>
  <c r="AW26" i="14"/>
  <c r="AV26" i="14"/>
  <c r="AU26" i="14"/>
  <c r="AT26" i="14"/>
  <c r="AS26" i="14"/>
  <c r="AR26" i="14"/>
  <c r="AQ26" i="14"/>
  <c r="AX25" i="14"/>
  <c r="AW25" i="14"/>
  <c r="AV25" i="14"/>
  <c r="AU25" i="14"/>
  <c r="AT25" i="14"/>
  <c r="AS25" i="14"/>
  <c r="AR25" i="14"/>
  <c r="AQ25" i="14"/>
  <c r="AX24" i="14"/>
  <c r="AW24" i="14"/>
  <c r="AV24" i="14"/>
  <c r="AU24" i="14"/>
  <c r="AT24" i="14"/>
  <c r="AS24" i="14"/>
  <c r="AR24" i="14"/>
  <c r="AQ24" i="14"/>
  <c r="AX23" i="14"/>
  <c r="AW23" i="14"/>
  <c r="AV23" i="14"/>
  <c r="AU23" i="14"/>
  <c r="AT23" i="14"/>
  <c r="AS23" i="14"/>
  <c r="AR23" i="14"/>
  <c r="AQ23" i="14"/>
  <c r="AX22" i="14"/>
  <c r="AW22" i="14"/>
  <c r="AV22" i="14"/>
  <c r="AU22" i="14"/>
  <c r="AT22" i="14"/>
  <c r="AS22" i="14"/>
  <c r="AR22" i="14"/>
  <c r="AQ22" i="14"/>
  <c r="AX21" i="14"/>
  <c r="AW21" i="14"/>
  <c r="AV21" i="14"/>
  <c r="AU21" i="14"/>
  <c r="AT21" i="14"/>
  <c r="AS21" i="14"/>
  <c r="AR21" i="14"/>
  <c r="AQ21" i="14"/>
  <c r="AX20" i="14"/>
  <c r="AW20" i="14"/>
  <c r="AV20" i="14"/>
  <c r="AU20" i="14"/>
  <c r="AT20" i="14"/>
  <c r="AS20" i="14"/>
  <c r="AR20" i="14"/>
  <c r="AQ20" i="14"/>
  <c r="AX19" i="14"/>
  <c r="AW19" i="14"/>
  <c r="AV19" i="14"/>
  <c r="AU19" i="14"/>
  <c r="AT19" i="14"/>
  <c r="AS19" i="14"/>
  <c r="AR19" i="14"/>
  <c r="AQ19" i="14"/>
  <c r="AX18" i="14"/>
  <c r="AW18" i="14"/>
  <c r="AV18" i="14"/>
  <c r="AU18" i="14"/>
  <c r="AT18" i="14"/>
  <c r="AS18" i="14"/>
  <c r="AR18" i="14"/>
  <c r="AQ18" i="14"/>
  <c r="AX17" i="14"/>
  <c r="AW17" i="14"/>
  <c r="AV17" i="14"/>
  <c r="AU17" i="14"/>
  <c r="AT17" i="14"/>
  <c r="AS17" i="14"/>
  <c r="AR17" i="14"/>
  <c r="AQ17" i="14"/>
  <c r="AX16" i="14"/>
  <c r="AW16" i="14"/>
  <c r="AV16" i="14"/>
  <c r="AU16" i="14"/>
  <c r="AT16" i="14"/>
  <c r="AS16" i="14"/>
  <c r="AR16" i="14"/>
  <c r="AQ16" i="14"/>
  <c r="AX15" i="14"/>
  <c r="AW15" i="14"/>
  <c r="AV15" i="14"/>
  <c r="AU15" i="14"/>
  <c r="AT15" i="14"/>
  <c r="AS15" i="14"/>
  <c r="AR15" i="14"/>
  <c r="AQ15" i="14"/>
  <c r="AX14" i="14"/>
  <c r="AW14" i="14"/>
  <c r="AV14" i="14"/>
  <c r="AU14" i="14"/>
  <c r="AT14" i="14"/>
  <c r="AS14" i="14"/>
  <c r="AR14" i="14"/>
  <c r="AQ14" i="14"/>
  <c r="AX13" i="14"/>
  <c r="AW13" i="14"/>
  <c r="AV13" i="14"/>
  <c r="AU13" i="14"/>
  <c r="AT13" i="14"/>
  <c r="AS13" i="14"/>
  <c r="AR13" i="14"/>
  <c r="AQ13" i="14"/>
  <c r="AX12" i="14"/>
  <c r="AW12" i="14"/>
  <c r="AV12" i="14"/>
  <c r="AU12" i="14"/>
  <c r="AT12" i="14"/>
  <c r="AS12" i="14"/>
  <c r="AR12" i="14"/>
  <c r="AQ12" i="14"/>
  <c r="AX11" i="14"/>
  <c r="AW11" i="14"/>
  <c r="AV11" i="14"/>
  <c r="AU11" i="14"/>
  <c r="AT11" i="14"/>
  <c r="AS11" i="14"/>
  <c r="AR11" i="14"/>
  <c r="AQ11" i="14"/>
  <c r="AX10" i="14"/>
  <c r="AW10" i="14"/>
  <c r="AV10" i="14"/>
  <c r="AU10" i="14"/>
  <c r="AT10" i="14"/>
  <c r="AS10" i="14"/>
  <c r="AR10" i="14"/>
  <c r="AQ10" i="14"/>
  <c r="AX9" i="14"/>
  <c r="AW9" i="14"/>
  <c r="AV9" i="14"/>
  <c r="AU9" i="14"/>
  <c r="AT9" i="14"/>
  <c r="AS9" i="14"/>
  <c r="AR9" i="14"/>
  <c r="AQ9" i="14"/>
  <c r="AX8" i="14"/>
  <c r="AW8" i="14"/>
  <c r="AV8" i="14"/>
  <c r="AU8" i="14"/>
  <c r="AT8" i="14"/>
  <c r="AS8" i="14"/>
  <c r="AR8" i="14"/>
  <c r="AQ8" i="14"/>
  <c r="AX7" i="14"/>
  <c r="AW7" i="14"/>
  <c r="AV7" i="14"/>
  <c r="AU7" i="14"/>
  <c r="AT7" i="14"/>
  <c r="AS7" i="14"/>
  <c r="AR7" i="14"/>
  <c r="AQ7" i="14"/>
  <c r="AX6" i="14"/>
  <c r="AW6" i="14"/>
  <c r="AV6" i="14"/>
  <c r="AU6" i="14"/>
  <c r="AT6" i="14"/>
  <c r="AS6" i="14"/>
  <c r="AR6" i="14"/>
  <c r="AQ6" i="14"/>
  <c r="AX5" i="14"/>
  <c r="AW5" i="14"/>
  <c r="AV5" i="14"/>
  <c r="AU5" i="14"/>
  <c r="AT5" i="14"/>
  <c r="AS5" i="14"/>
  <c r="AR5" i="14"/>
  <c r="AQ5" i="14"/>
  <c r="AX4" i="14"/>
  <c r="AW4" i="14"/>
  <c r="AV4" i="14"/>
  <c r="AU4" i="14"/>
  <c r="AT4" i="14"/>
  <c r="AS4" i="14"/>
  <c r="AR4" i="14"/>
  <c r="AQ4" i="14"/>
  <c r="AX3" i="14"/>
  <c r="AW3" i="14"/>
  <c r="AV3" i="14"/>
  <c r="AU3" i="14"/>
  <c r="AT3" i="14"/>
  <c r="AS3" i="14"/>
  <c r="AR3" i="14"/>
  <c r="AQ3" i="14"/>
  <c r="AX2" i="14"/>
  <c r="AW2" i="14"/>
  <c r="AV2" i="14"/>
  <c r="AU2" i="14"/>
  <c r="AT2" i="14"/>
  <c r="AS2" i="14"/>
  <c r="AR2" i="14"/>
  <c r="AQ2"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I15" i="14"/>
  <c r="AI14" i="14"/>
  <c r="AI13" i="14"/>
  <c r="AI12" i="14"/>
  <c r="AI11" i="14"/>
  <c r="S61" i="14"/>
  <c r="AA94" i="12"/>
  <c r="AA93" i="12"/>
  <c r="AA26" i="12"/>
  <c r="T26" i="12"/>
  <c r="M24" i="12"/>
  <c r="M50" i="10"/>
  <c r="AV88" i="18" l="1"/>
  <c r="L106" i="18" s="1"/>
  <c r="D37" i="2"/>
  <c r="E37" i="2" s="1"/>
  <c r="C50" i="10"/>
  <c r="C16" i="10"/>
  <c r="F16" i="10" s="1"/>
  <c r="U9" i="10" l="1"/>
  <c r="U8" i="10"/>
  <c r="X5" i="13" s="1"/>
  <c r="AF1" i="14" s="1"/>
  <c r="X3" i="17"/>
  <c r="Y8" i="17"/>
  <c r="Y9" i="17"/>
  <c r="Y10" i="17"/>
  <c r="A2" i="16"/>
  <c r="E18" i="15"/>
  <c r="N37" i="13" s="1"/>
  <c r="F18" i="15"/>
  <c r="N38" i="13" s="1"/>
  <c r="A11" i="14"/>
  <c r="T11" i="14"/>
  <c r="A12" i="14"/>
  <c r="T12" i="14"/>
  <c r="A13" i="14"/>
  <c r="T13" i="14"/>
  <c r="A14" i="14"/>
  <c r="T14" i="14"/>
  <c r="A15" i="14"/>
  <c r="T15" i="14"/>
  <c r="A16" i="14"/>
  <c r="T16" i="14"/>
  <c r="A17" i="14"/>
  <c r="T17" i="14"/>
  <c r="A18" i="14"/>
  <c r="T18" i="14"/>
  <c r="A19" i="14"/>
  <c r="T19" i="14"/>
  <c r="A20" i="14"/>
  <c r="T20" i="14"/>
  <c r="A21" i="14"/>
  <c r="T21" i="14"/>
  <c r="A22" i="14"/>
  <c r="T22" i="14"/>
  <c r="A23" i="14"/>
  <c r="T23" i="14"/>
  <c r="A24" i="14"/>
  <c r="T24" i="14"/>
  <c r="A25" i="14"/>
  <c r="T25" i="14"/>
  <c r="A26" i="14"/>
  <c r="T26" i="14"/>
  <c r="A27" i="14"/>
  <c r="T27" i="14"/>
  <c r="A28" i="14"/>
  <c r="T28" i="14"/>
  <c r="A29" i="14"/>
  <c r="T29" i="14"/>
  <c r="A30" i="14"/>
  <c r="T30" i="14"/>
  <c r="A31" i="14"/>
  <c r="T31" i="14"/>
  <c r="A32" i="14"/>
  <c r="T32" i="14"/>
  <c r="A33" i="14"/>
  <c r="T33" i="14"/>
  <c r="A34" i="14"/>
  <c r="T34" i="14"/>
  <c r="A35" i="14"/>
  <c r="T35" i="14"/>
  <c r="A36" i="14"/>
  <c r="T36" i="14"/>
  <c r="A37" i="14"/>
  <c r="T37" i="14"/>
  <c r="A38" i="14"/>
  <c r="T38" i="14"/>
  <c r="A39" i="14"/>
  <c r="T39" i="14"/>
  <c r="A40" i="14"/>
  <c r="T40" i="14"/>
  <c r="A41" i="14"/>
  <c r="T41" i="14"/>
  <c r="A42" i="14"/>
  <c r="T42" i="14"/>
  <c r="A43" i="14"/>
  <c r="T43" i="14"/>
  <c r="A44" i="14"/>
  <c r="T44" i="14"/>
  <c r="A45" i="14"/>
  <c r="T45" i="14"/>
  <c r="A46" i="14"/>
  <c r="T46" i="14"/>
  <c r="A47" i="14"/>
  <c r="T47" i="14"/>
  <c r="A48" i="14"/>
  <c r="T48" i="14"/>
  <c r="A49" i="14"/>
  <c r="T49" i="14"/>
  <c r="A50" i="14"/>
  <c r="T50" i="14"/>
  <c r="A51" i="14"/>
  <c r="T51" i="14"/>
  <c r="A52" i="14"/>
  <c r="T52" i="14"/>
  <c r="A53" i="14"/>
  <c r="T53" i="14"/>
  <c r="A54" i="14"/>
  <c r="T54" i="14"/>
  <c r="A55" i="14"/>
  <c r="T55" i="14"/>
  <c r="A56" i="14"/>
  <c r="T56" i="14"/>
  <c r="A57" i="14"/>
  <c r="T57" i="14"/>
  <c r="A58" i="14"/>
  <c r="T58" i="14"/>
  <c r="A59" i="14"/>
  <c r="T59" i="14"/>
  <c r="A60" i="14"/>
  <c r="T60" i="14"/>
  <c r="K61" i="14"/>
  <c r="O61" i="14"/>
  <c r="P61" i="14"/>
  <c r="Q61" i="14" s="1"/>
  <c r="U61" i="14"/>
  <c r="T61" i="14" s="1"/>
  <c r="V61" i="14"/>
  <c r="W61" i="14"/>
  <c r="X61" i="14"/>
  <c r="AA61" i="14"/>
  <c r="Y20" i="13" s="1"/>
  <c r="AC61" i="14"/>
  <c r="Y22" i="13" s="1"/>
  <c r="T80" i="14"/>
  <c r="B2" i="13"/>
  <c r="X4" i="13"/>
  <c r="X6" i="13"/>
  <c r="W13" i="13"/>
  <c r="W12" i="13" s="1"/>
  <c r="Y18" i="13"/>
  <c r="BA19" i="13"/>
  <c r="Y21" i="13"/>
  <c r="Y24" i="13"/>
  <c r="Y25" i="13"/>
  <c r="Y26" i="13"/>
  <c r="Y27" i="13"/>
  <c r="Y28" i="13"/>
  <c r="B3" i="12"/>
  <c r="U8" i="12"/>
  <c r="O4" i="16" s="1"/>
  <c r="U10" i="12"/>
  <c r="O6" i="16" s="1"/>
  <c r="L14" i="12"/>
  <c r="AM14" i="12" s="1"/>
  <c r="T14" i="12"/>
  <c r="AF14" i="12" s="1"/>
  <c r="AN15" i="12"/>
  <c r="AN16" i="12"/>
  <c r="AN17" i="12"/>
  <c r="B2" i="11"/>
  <c r="V8" i="11"/>
  <c r="V9" i="11"/>
  <c r="V10" i="11"/>
  <c r="B2" i="10"/>
  <c r="E2" i="15" l="1"/>
  <c r="U9" i="12"/>
  <c r="O5" i="16" s="1"/>
  <c r="N13" i="13"/>
  <c r="N12" i="13" s="1"/>
  <c r="AD61" i="14"/>
  <c r="AD63" i="14" s="1"/>
  <c r="X63" i="14"/>
  <c r="Y63" i="14" s="1"/>
  <c r="Y29" i="13"/>
  <c r="Y23" i="13" s="1"/>
  <c r="E13" i="8"/>
  <c r="E17" i="8"/>
  <c r="E21" i="8"/>
  <c r="D30" i="8"/>
  <c r="E33" i="8"/>
  <c r="H36" i="8" l="1"/>
  <c r="Y19" i="13"/>
  <c r="Y17" i="13" s="1"/>
  <c r="AJ17" i="13" s="1"/>
  <c r="AZ19" i="13"/>
  <c r="H40" i="8"/>
  <c r="H38" i="8"/>
  <c r="H45" i="8"/>
  <c r="H41" i="8"/>
  <c r="H37" i="8"/>
  <c r="D36" i="2"/>
  <c r="F12" i="7"/>
  <c r="F10" i="7"/>
  <c r="F8" i="7"/>
  <c r="F24" i="2"/>
  <c r="F23" i="2"/>
  <c r="P1" i="7"/>
  <c r="Q1" i="7"/>
  <c r="P12" i="7"/>
  <c r="Q12" i="7"/>
  <c r="K12" i="7"/>
  <c r="J12" i="7"/>
  <c r="I12" i="7"/>
  <c r="H12" i="7"/>
  <c r="G12" i="7"/>
  <c r="B20" i="5"/>
  <c r="C9" i="5"/>
  <c r="C20" i="5" s="1"/>
  <c r="E36" i="2" l="1"/>
  <c r="F50" i="10"/>
  <c r="H39" i="8"/>
  <c r="H42" i="8"/>
  <c r="H43" i="8" s="1"/>
  <c r="K1" i="7"/>
  <c r="C19" i="5"/>
  <c r="B19" i="5"/>
  <c r="L5" i="5"/>
  <c r="I5" i="5"/>
  <c r="F5" i="5"/>
  <c r="H12" i="2"/>
  <c r="T10" i="16" l="1"/>
  <c r="W11" i="13"/>
  <c r="H44" i="8"/>
  <c r="G1" i="7"/>
  <c r="H1" i="7"/>
  <c r="I1" i="7"/>
  <c r="J1" i="7"/>
  <c r="L1" i="7"/>
  <c r="M1" i="7"/>
  <c r="N1" i="7"/>
  <c r="O1" i="7"/>
  <c r="W1" i="7"/>
  <c r="V1" i="7"/>
  <c r="U1" i="7"/>
  <c r="T1" i="7"/>
  <c r="AJ11" i="13" l="1"/>
  <c r="O12" i="7"/>
  <c r="N12" i="7"/>
  <c r="F1" i="7" l="1"/>
  <c r="A12" i="5" l="1"/>
  <c r="B25" i="5" l="1"/>
  <c r="B24" i="5"/>
  <c r="B23" i="5"/>
  <c r="B22" i="5"/>
  <c r="B21" i="5"/>
  <c r="C18" i="5"/>
  <c r="B18" i="5"/>
  <c r="C17" i="5"/>
  <c r="B17" i="5"/>
  <c r="C12" i="5"/>
  <c r="C23" i="5" s="1"/>
  <c r="C11" i="5"/>
  <c r="C22" i="5" s="1"/>
  <c r="C10" i="5"/>
  <c r="K5" i="5"/>
  <c r="J5" i="5"/>
  <c r="H5" i="5"/>
  <c r="G5" i="5"/>
  <c r="E5" i="5"/>
  <c r="D5" i="5"/>
  <c r="K1" i="5"/>
  <c r="H1" i="5"/>
  <c r="E1" i="5"/>
  <c r="C21" i="5" l="1"/>
  <c r="E12" i="2" l="1"/>
  <c r="D12" i="2"/>
  <c r="D13" i="2" l="1"/>
  <c r="D12" i="5" l="1"/>
  <c r="A6" i="5"/>
  <c r="E12" i="5"/>
  <c r="G12" i="5"/>
  <c r="H12" i="5"/>
  <c r="J12" i="5"/>
  <c r="K12" i="5"/>
  <c r="J6" i="5" l="1"/>
  <c r="G6" i="5"/>
  <c r="D6" i="5"/>
  <c r="A7" i="5"/>
  <c r="A17" i="5"/>
  <c r="G17" i="5" l="1"/>
  <c r="D17" i="5"/>
  <c r="J17" i="5"/>
  <c r="K7" i="5"/>
  <c r="H7" i="5"/>
  <c r="E7" i="5"/>
  <c r="A8" i="5"/>
  <c r="A18" i="5"/>
  <c r="K18" i="5" l="1"/>
  <c r="H18" i="5"/>
  <c r="E18" i="5"/>
  <c r="A19" i="5"/>
  <c r="F8" i="5"/>
  <c r="I8" i="5"/>
  <c r="L8" i="5"/>
  <c r="A10" i="5"/>
  <c r="A9" i="5"/>
  <c r="A23" i="5"/>
  <c r="D23" i="5" s="1"/>
  <c r="L19" i="5" l="1"/>
  <c r="F19" i="5"/>
  <c r="I19" i="5"/>
  <c r="K10" i="5"/>
  <c r="G10" i="5"/>
  <c r="E10" i="5"/>
  <c r="J10" i="5"/>
  <c r="H10" i="5"/>
  <c r="D10" i="5"/>
  <c r="K9" i="5"/>
  <c r="J9" i="5"/>
  <c r="D9" i="5"/>
  <c r="E9" i="5"/>
  <c r="G9" i="5"/>
  <c r="H9" i="5"/>
  <c r="A21" i="5"/>
  <c r="A11" i="5"/>
  <c r="A20" i="5"/>
  <c r="F13" i="5"/>
  <c r="F14" i="5" s="1"/>
  <c r="L13" i="5"/>
  <c r="L14" i="5" s="1"/>
  <c r="I13" i="5"/>
  <c r="I14" i="5" s="1"/>
  <c r="G23" i="5"/>
  <c r="K23" i="5"/>
  <c r="E23" i="5"/>
  <c r="H23" i="5"/>
  <c r="J23" i="5"/>
  <c r="J21" i="5" l="1"/>
  <c r="H21" i="5"/>
  <c r="G21" i="5"/>
  <c r="K21" i="5"/>
  <c r="D21" i="5"/>
  <c r="E21" i="5"/>
  <c r="J20" i="5"/>
  <c r="H20" i="5"/>
  <c r="K20" i="5"/>
  <c r="G20" i="5"/>
  <c r="E20" i="5"/>
  <c r="D20" i="5"/>
  <c r="J11" i="5"/>
  <c r="J13" i="5" s="1"/>
  <c r="J14" i="5" s="1"/>
  <c r="G11" i="5"/>
  <c r="G13" i="5" s="1"/>
  <c r="G14" i="5" s="1"/>
  <c r="D11" i="5"/>
  <c r="D13" i="5" s="1"/>
  <c r="D14" i="5" s="1"/>
  <c r="H11" i="5"/>
  <c r="H13" i="5" s="1"/>
  <c r="H14" i="5" s="1"/>
  <c r="E11" i="5"/>
  <c r="E13" i="5" s="1"/>
  <c r="E14" i="5" s="1"/>
  <c r="K11" i="5"/>
  <c r="K13" i="5" s="1"/>
  <c r="K14" i="5" s="1"/>
  <c r="A22" i="5"/>
  <c r="L24" i="5"/>
  <c r="L25" i="5" s="1"/>
  <c r="F24" i="5"/>
  <c r="F25" i="5" s="1"/>
  <c r="I24" i="5"/>
  <c r="I25" i="5" s="1"/>
  <c r="K22" i="5" l="1"/>
  <c r="K24" i="5" s="1"/>
  <c r="K25" i="5" s="1"/>
  <c r="J22" i="5"/>
  <c r="J24" i="5" s="1"/>
  <c r="J25" i="5" s="1"/>
  <c r="H22" i="5"/>
  <c r="H24" i="5" s="1"/>
  <c r="H25" i="5" s="1"/>
  <c r="G22" i="5"/>
  <c r="G24" i="5" s="1"/>
  <c r="G25" i="5" s="1"/>
  <c r="D22" i="5"/>
  <c r="D24" i="5" s="1"/>
  <c r="D25" i="5" s="1"/>
  <c r="E22" i="5"/>
  <c r="E24" i="5" s="1"/>
  <c r="E25" i="5" s="1"/>
  <c r="D34" i="2"/>
  <c r="E34" i="2" l="1"/>
  <c r="D35" i="2"/>
  <c r="E35" i="2" l="1"/>
  <c r="N11" i="13" l="1"/>
  <c r="AJ10" i="13" s="1"/>
  <c r="K1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sharedStrings.xml><?xml version="1.0" encoding="utf-8"?>
<sst xmlns="http://schemas.openxmlformats.org/spreadsheetml/2006/main" count="1413" uniqueCount="532">
  <si>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</si>
  <si>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</si>
  <si>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</si>
  <si>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</si>
  <si>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</si>
  <si>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</si>
  <si>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</si>
  <si>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</si>
  <si>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</si>
  <si>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</si>
  <si>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</si>
  <si>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</si>
  <si>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</si>
  <si>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</si>
  <si>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</si>
  <si>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</si>
  <si>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兼務(B)</t>
    <rPh sb="0" eb="2">
      <t>ケンム</t>
    </rPh>
    <phoneticPr fontId="4"/>
  </si>
  <si>
    <t>嘱託(C)</t>
    <rPh sb="0" eb="2">
      <t>ショクタク</t>
    </rPh>
    <phoneticPr fontId="4"/>
  </si>
  <si>
    <t>平均経験年数</t>
    <rPh sb="0" eb="6">
      <t>ヘイキンケイケンネンスウ</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</si>
  <si>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</si>
  <si>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</si>
  <si>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</si>
  <si>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</si>
  <si>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</si>
  <si>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</si>
  <si>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</si>
  <si>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</si>
  <si>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</si>
  <si>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</si>
  <si>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</si>
  <si>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</si>
  <si>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</si>
  <si>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</si>
  <si>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</si>
  <si>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</si>
  <si>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</si>
  <si>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</si>
  <si>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</si>
  <si>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</si>
  <si>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</si>
  <si>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</si>
  <si>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</si>
  <si>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</si>
  <si>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</si>
  <si>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</si>
  <si>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</si>
  <si>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</si>
  <si>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</si>
  <si>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</si>
  <si>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</si>
  <si>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</si>
  <si>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</si>
  <si>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</si>
  <si>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</si>
  <si>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</si>
  <si>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</si>
  <si>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</si>
  <si>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</si>
  <si>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</si>
  <si>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</si>
  <si>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</si>
  <si>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</si>
  <si>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</si>
  <si>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</si>
  <si>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</si>
  <si>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</si>
  <si>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</si>
  <si>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</si>
  <si>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</si>
  <si>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</si>
  <si>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flag</t>
    <phoneticPr fontId="4"/>
  </si>
  <si>
    <t>列1</t>
  </si>
  <si>
    <t>列2</t>
  </si>
  <si>
    <t>列3</t>
  </si>
  <si>
    <t>列4</t>
  </si>
  <si>
    <t>列5</t>
  </si>
  <si>
    <t>列6</t>
  </si>
  <si>
    <t>列7</t>
  </si>
  <si>
    <t>列8</t>
  </si>
  <si>
    <t>列9</t>
  </si>
  <si>
    <t>列10</t>
  </si>
  <si>
    <t>列11</t>
  </si>
  <si>
    <t>加算率(a)</t>
    <rPh sb="0" eb="2">
      <t>カサン</t>
    </rPh>
    <rPh sb="2" eb="3">
      <t>リツ</t>
    </rPh>
    <phoneticPr fontId="4"/>
  </si>
  <si>
    <t>加算率(b)</t>
    <rPh sb="0" eb="2">
      <t>カサン</t>
    </rPh>
    <rPh sb="2" eb="3">
      <t>リツ</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</si>
  <si>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</si>
  <si>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</si>
  <si>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</si>
  <si>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</si>
  <si>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</si>
  <si>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</si>
  <si>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</si>
  <si>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</si>
  <si>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</si>
  <si>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　→　→</t>
    <phoneticPr fontId="4"/>
  </si>
  <si>
    <t>列102</t>
  </si>
  <si>
    <t>3人まで</t>
    <rPh sb="1" eb="2">
      <t>ヒト</t>
    </rPh>
    <phoneticPr fontId="6"/>
  </si>
  <si>
    <t>4人以上</t>
    <rPh sb="1" eb="2">
      <t>ヒト</t>
    </rPh>
    <rPh sb="2" eb="4">
      <t>イジョウ</t>
    </rPh>
    <phoneticPr fontId="4"/>
  </si>
  <si>
    <t>資格保有者</t>
    <rPh sb="0" eb="2">
      <t>シカク</t>
    </rPh>
    <rPh sb="2" eb="5">
      <t>ホユウシャ</t>
    </rPh>
    <phoneticPr fontId="6"/>
  </si>
  <si>
    <t>家庭的保育補助者</t>
    <rPh sb="0" eb="3">
      <t>カテイテキ</t>
    </rPh>
    <rPh sb="3" eb="5">
      <t>ホイク</t>
    </rPh>
    <rPh sb="5" eb="8">
      <t>ホジョシャ</t>
    </rPh>
    <phoneticPr fontId="4"/>
  </si>
  <si>
    <t>障害児保育</t>
    <rPh sb="0" eb="2">
      <t>ショウガイ</t>
    </rPh>
    <rPh sb="2" eb="3">
      <t>ジ</t>
    </rPh>
    <rPh sb="3" eb="5">
      <t>ホイク</t>
    </rPh>
    <phoneticPr fontId="4"/>
  </si>
  <si>
    <t>食事提供方法</t>
    <rPh sb="0" eb="2">
      <t>ショクジ</t>
    </rPh>
    <rPh sb="2" eb="4">
      <t>テイキョウ</t>
    </rPh>
    <rPh sb="4" eb="6">
      <t>ホウホウ</t>
    </rPh>
    <phoneticPr fontId="6"/>
  </si>
  <si>
    <t>資格保有者加算</t>
    <rPh sb="0" eb="2">
      <t>シカク</t>
    </rPh>
    <rPh sb="2" eb="5">
      <t>ホユウシャ</t>
    </rPh>
    <rPh sb="5" eb="7">
      <t>カサン</t>
    </rPh>
    <phoneticPr fontId="2"/>
  </si>
  <si>
    <t>家庭的保育補助者加算</t>
    <rPh sb="0" eb="3">
      <t>カテイテキ</t>
    </rPh>
    <rPh sb="3" eb="5">
      <t>ホイク</t>
    </rPh>
    <rPh sb="5" eb="8">
      <t>ホジョシャ</t>
    </rPh>
    <rPh sb="8" eb="10">
      <t>カサン</t>
    </rPh>
    <phoneticPr fontId="2"/>
  </si>
  <si>
    <t>資格保有者加算</t>
    <rPh sb="0" eb="2">
      <t>シカク</t>
    </rPh>
    <rPh sb="2" eb="5">
      <t>ホユウシャ</t>
    </rPh>
    <rPh sb="5" eb="7">
      <t>カサン</t>
    </rPh>
    <phoneticPr fontId="4"/>
  </si>
  <si>
    <t>家庭的保育補助者加算</t>
    <rPh sb="0" eb="10">
      <t>カテイテキホイクホジョシャカサン</t>
    </rPh>
    <phoneticPr fontId="4"/>
  </si>
  <si>
    <t>【家庭的保育事業】処遇改善等加算加算額見込み計算表</t>
    <rPh sb="1" eb="4">
      <t>カテイテキ</t>
    </rPh>
    <rPh sb="4" eb="6">
      <t>ホイク</t>
    </rPh>
    <rPh sb="6" eb="8">
      <t>ジギョウ</t>
    </rPh>
    <rPh sb="9" eb="16">
      <t>ショグウカイゼントウカサン</t>
    </rPh>
    <phoneticPr fontId="4"/>
  </si>
  <si>
    <t>○　処遇改善等加算（区分３「質の向上分」算定対象人数</t>
    <rPh sb="2" eb="4">
      <t>ショグウ</t>
    </rPh>
    <rPh sb="4" eb="6">
      <t>カイゼン</t>
    </rPh>
    <rPh sb="6" eb="7">
      <t>トウ</t>
    </rPh>
    <rPh sb="7" eb="9">
      <t>カサン</t>
    </rPh>
    <rPh sb="10" eb="12">
      <t>クブン</t>
    </rPh>
    <rPh sb="14" eb="15">
      <t>シツ</t>
    </rPh>
    <rPh sb="16" eb="18">
      <t>コウジョウ</t>
    </rPh>
    <rPh sb="18" eb="19">
      <t>ブン</t>
    </rPh>
    <rPh sb="20" eb="22">
      <t>サンテイ</t>
    </rPh>
    <rPh sb="22" eb="24">
      <t>タイショウ</t>
    </rPh>
    <rPh sb="24" eb="26">
      <t>ニンズウ</t>
    </rPh>
    <phoneticPr fontId="4"/>
  </si>
  <si>
    <t>算定対象人数</t>
    <rPh sb="0" eb="2">
      <t>サンテイ</t>
    </rPh>
    <rPh sb="2" eb="4">
      <t>タイショウ</t>
    </rPh>
    <rPh sb="4" eb="6">
      <t>ニンズウ</t>
    </rPh>
    <phoneticPr fontId="4"/>
  </si>
  <si>
    <t>人数Ａが1人</t>
    <rPh sb="0" eb="2">
      <t>ニンズウ</t>
    </rPh>
    <rPh sb="5" eb="6">
      <t>ヒト</t>
    </rPh>
    <phoneticPr fontId="4"/>
  </si>
  <si>
    <t>人数Ｂが1人</t>
    <rPh sb="0" eb="2">
      <t>ニンズウ</t>
    </rPh>
    <rPh sb="5" eb="6">
      <t>ヒト</t>
    </rPh>
    <phoneticPr fontId="4"/>
  </si>
  <si>
    <t>0人（申請しない）</t>
    <rPh sb="1" eb="2">
      <t>ヒト</t>
    </rPh>
    <rPh sb="3" eb="5">
      <t>シンセイ</t>
    </rPh>
    <phoneticPr fontId="4"/>
  </si>
  <si>
    <t>区分3</t>
    <rPh sb="0" eb="2">
      <t>クブン</t>
    </rPh>
    <phoneticPr fontId="4"/>
  </si>
  <si>
    <t>処遇改善等加算（区分3）</t>
    <rPh sb="0" eb="2">
      <t>ショグウ</t>
    </rPh>
    <rPh sb="2" eb="4">
      <t>カイゼン</t>
    </rPh>
    <rPh sb="4" eb="5">
      <t>トウ</t>
    </rPh>
    <rPh sb="5" eb="7">
      <t>カサン</t>
    </rPh>
    <rPh sb="8" eb="10">
      <t>クブン</t>
    </rPh>
    <phoneticPr fontId="4"/>
  </si>
  <si>
    <t>A</t>
    <phoneticPr fontId="4"/>
  </si>
  <si>
    <t>B</t>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</si>
  <si>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</si>
  <si>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</si>
  <si>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</si>
  <si>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</si>
  <si>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</si>
  <si>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</si>
  <si>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</si>
  <si>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</si>
  <si>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</si>
  <si>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</si>
  <si>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</si>
  <si>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</si>
  <si>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</si>
  <si>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</si>
  <si>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</si>
  <si>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</si>
  <si>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</si>
  <si>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</si>
  <si>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</si>
  <si>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</si>
  <si>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</si>
  <si>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</si>
  <si>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</si>
  <si>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</si>
  <si>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</si>
  <si>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</si>
  <si>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</si>
  <si>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</si>
  <si>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</si>
  <si>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</si>
  <si>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</si>
  <si>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</si>
  <si>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</si>
  <si>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</si>
  <si>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</si>
  <si>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</si>
  <si>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</si>
  <si>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</si>
  <si>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</si>
  <si>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</si>
  <si>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</si>
  <si>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</si>
  <si>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</si>
  <si>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</si>
  <si>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</si>
  <si>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</si>
  <si>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</si>
  <si>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</si>
  <si>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</si>
  <si>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</si>
  <si>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</si>
  <si>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1_加算額計算表</t>
    <rPh sb="2" eb="5">
      <t>カサンガク</t>
    </rPh>
    <rPh sb="5" eb="7">
      <t>ケイサン</t>
    </rPh>
    <rPh sb="7" eb="8">
      <t>オモテ</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</si>
  <si>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</si>
  <si>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</si>
  <si>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</si>
  <si>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</si>
  <si>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</si>
  <si>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</si>
  <si>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</si>
  <si>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</si>
  <si>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</si>
  <si>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</si>
  <si>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</si>
  <si>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</si>
  <si>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</si>
  <si>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</si>
  <si>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</si>
  <si>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</si>
  <si>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</si>
  <si>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</si>
  <si>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</si>
  <si>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</si>
  <si>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</si>
  <si>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</si>
  <si>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</si>
  <si>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</si>
  <si>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</si>
  <si>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</si>
  <si>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</si>
  <si>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</si>
  <si>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</si>
  <si>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</si>
  <si>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</si>
  <si>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</si>
  <si>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</si>
  <si>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</si>
  <si>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</si>
  <si>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</si>
  <si>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</si>
  <si>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</si>
  <si>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</si>
  <si>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</si>
  <si>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</si>
  <si>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</si>
  <si>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</si>
  <si>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</si>
  <si>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</si>
  <si>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</si>
  <si>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</si>
  <si>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</si>
  <si>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</si>
  <si>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</si>
  <si>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</si>
  <si>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</si>
  <si>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</si>
  <si>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</si>
  <si>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</si>
  <si>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</si>
  <si>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</si>
  <si>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</si>
  <si>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</si>
  <si>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</si>
  <si>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</si>
  <si>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</si>
  <si>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</si>
  <si>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</si>
  <si>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</si>
  <si>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</si>
  <si>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</si>
  <si>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</si>
  <si>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</si>
  <si>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</si>
  <si>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</si>
  <si>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</si>
  <si>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</si>
  <si>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</si>
  <si>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</si>
  <si>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</si>
  <si>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</si>
  <si>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</si>
  <si>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</si>
  <si>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</si>
  <si>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</si>
  <si>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</si>
  <si>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</si>
  <si>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</si>
  <si>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</si>
  <si>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</si>
  <si>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</si>
  <si>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</si>
  <si>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</si>
  <si>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</si>
  <si>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</si>
  <si>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</si>
  <si>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</si>
  <si>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</si>
  <si>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</si>
  <si>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</si>
  <si>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</si>
  <si>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</si>
  <si>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</si>
  <si>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</si>
  <si>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</si>
  <si>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</si>
  <si>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</si>
  <si>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</si>
  <si>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</si>
  <si>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</si>
  <si>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</si>
  <si>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</si>
  <si>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</si>
  <si>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</si>
  <si>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</si>
  <si>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</si>
  <si>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</si>
  <si>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</si>
  <si>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</si>
  <si>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</si>
  <si>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</si>
  <si>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</si>
  <si>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</si>
  <si>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</si>
  <si>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</si>
  <si>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</si>
  <si>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</si>
  <si>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</si>
  <si>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</si>
  <si>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</si>
  <si>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</si>
  <si>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</si>
  <si>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</si>
  <si>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</si>
  <si>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</si>
  <si>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</si>
  <si>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</si>
  <si>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</si>
  <si>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</si>
  <si>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</si>
  <si>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</si>
  <si>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</si>
  <si>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</si>
  <si>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</si>
  <si>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</si>
  <si>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</si>
  <si>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</si>
  <si>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</si>
  <si>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</si>
  <si>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</si>
  <si>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</si>
  <si>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</si>
  <si>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</si>
  <si>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</si>
  <si>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</si>
  <si>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</si>
  <si>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</si>
  <si>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</si>
  <si>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</si>
  <si>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</si>
  <si>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</si>
  <si>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</si>
  <si>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</si>
  <si>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</si>
  <si>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</si>
  <si>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</si>
  <si>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</si>
  <si>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</si>
  <si>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</si>
  <si>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</si>
  <si>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</si>
  <si>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</si>
  <si>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</si>
  <si>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</si>
  <si>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</si>
  <si>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</si>
  <si>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</si>
  <si>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</si>
  <si>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</si>
  <si>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</si>
  <si>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</si>
  <si>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</si>
  <si>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</si>
  <si>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</si>
  <si>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</si>
  <si>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</si>
  <si>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</si>
  <si>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</si>
  <si>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</si>
  <si>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</si>
  <si>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</si>
  <si>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</si>
  <si>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</si>
  <si>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</si>
  <si>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</si>
  <si>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</si>
  <si>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</si>
  <si>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</si>
  <si>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</si>
  <si>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</si>
  <si>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</si>
  <si>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</si>
  <si>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</si>
  <si>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</si>
  <si>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</si>
  <si>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</si>
  <si>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</si>
  <si>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</si>
  <si>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</si>
  <si>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</si>
  <si>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</si>
  <si>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</si>
  <si>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</si>
  <si>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</si>
  <si>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</si>
  <si>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</si>
  <si>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</si>
  <si>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</si>
  <si>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</si>
  <si>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</si>
  <si>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</si>
  <si>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</si>
  <si>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</si>
  <si>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</si>
  <si>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</si>
  <si>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</si>
  <si>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</si>
  <si>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</si>
  <si>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</si>
  <si>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</si>
  <si>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</si>
  <si>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</si>
  <si>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</si>
  <si>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</si>
  <si>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</si>
  <si>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</si>
  <si>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</si>
  <si>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</si>
  <si>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</si>
  <si>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</si>
  <si>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</si>
  <si>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</si>
  <si>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</si>
  <si>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</si>
  <si>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</si>
  <si>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</si>
  <si>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</si>
  <si>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</si>
  <si>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</si>
  <si>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</si>
  <si>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</si>
  <si>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</si>
  <si>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</si>
  <si>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</si>
  <si>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</si>
  <si>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</si>
  <si>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</si>
  <si>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</si>
  <si>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</si>
  <si>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</si>
  <si>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</si>
  <si>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</si>
  <si>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</si>
  <si>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</si>
  <si>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</si>
  <si>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</si>
  <si>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</si>
  <si>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</si>
  <si>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</si>
  <si>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</si>
  <si>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</si>
  <si>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</si>
  <si>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</si>
  <si>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</si>
  <si>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</si>
  <si>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</si>
  <si>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</si>
  <si>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</si>
  <si>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</si>
  <si>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</si>
  <si>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</si>
  <si>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</si>
  <si>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t>
    <phoneticPr fontId="4"/>
  </si>
  <si>
    <t>※　利用子ども数</t>
    <rPh sb="2" eb="4">
      <t>リヨウ</t>
    </rPh>
    <rPh sb="4" eb="5">
      <t>コ</t>
    </rPh>
    <rPh sb="7" eb="8">
      <t>スウ</t>
    </rPh>
    <phoneticPr fontId="4"/>
  </si>
  <si>
    <t>※年額は千円未満切り捨て</t>
    <rPh sb="1" eb="3">
      <t>ネンガク</t>
    </rPh>
    <rPh sb="4" eb="6">
      <t>センエン</t>
    </rPh>
    <rPh sb="6" eb="8">
      <t>ミマン</t>
    </rPh>
    <rPh sb="8" eb="9">
      <t>キ</t>
    </rPh>
    <rPh sb="10" eb="1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</si>
  <si>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</si>
  <si>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</si>
  <si>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</si>
  <si>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</si>
  <si>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</si>
  <si>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</si>
  <si>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</si>
  <si>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</si>
  <si>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</si>
  <si>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</si>
  <si>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</si>
  <si>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</si>
  <si>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</si>
  <si>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</si>
  <si>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</si>
  <si>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</si>
  <si>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</si>
  <si>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79"/>
  </si>
  <si>
    <t>昭和</t>
    <rPh sb="0" eb="2">
      <t>ショウワ</t>
    </rPh>
    <phoneticPr fontId="79"/>
  </si>
  <si>
    <t>令和</t>
    <rPh sb="0" eb="2">
      <t>レイワ</t>
    </rPh>
    <phoneticPr fontId="79"/>
  </si>
  <si>
    <t>その他の職種</t>
    <rPh sb="2" eb="3">
      <t>タ</t>
    </rPh>
    <rPh sb="4" eb="6">
      <t>ショクシュ</t>
    </rPh>
    <phoneticPr fontId="81"/>
  </si>
  <si>
    <t>家庭的保育補助者</t>
    <rPh sb="0" eb="3">
      <t>カテイテキ</t>
    </rPh>
    <rPh sb="3" eb="5">
      <t>ホイク</t>
    </rPh>
    <rPh sb="5" eb="8">
      <t>ホジョシャ</t>
    </rPh>
    <phoneticPr fontId="81"/>
  </si>
  <si>
    <t>家庭的保育者</t>
    <rPh sb="0" eb="3">
      <t>カテイテキ</t>
    </rPh>
    <rPh sb="3" eb="6">
      <t>ホイクシャ</t>
    </rPh>
    <phoneticPr fontId="81"/>
  </si>
  <si>
    <t>事務員</t>
    <rPh sb="0" eb="2">
      <t>ジム</t>
    </rPh>
    <phoneticPr fontId="81"/>
  </si>
  <si>
    <t>看護師</t>
    <rPh sb="0" eb="3">
      <t>カンゴシ</t>
    </rPh>
    <phoneticPr fontId="81"/>
  </si>
  <si>
    <t>調理員</t>
    <rPh sb="0" eb="3">
      <t>チョウリイン</t>
    </rPh>
    <phoneticPr fontId="81"/>
  </si>
  <si>
    <t>栄養士</t>
    <rPh sb="0" eb="3">
      <t>エイヨウシ</t>
    </rPh>
    <phoneticPr fontId="81"/>
  </si>
  <si>
    <t>保育従事者(無資格)</t>
    <rPh sb="0" eb="2">
      <t>ホイク</t>
    </rPh>
    <rPh sb="2" eb="5">
      <t>ジュウジシャ</t>
    </rPh>
    <rPh sb="6" eb="9">
      <t>ムシカク</t>
    </rPh>
    <phoneticPr fontId="81"/>
  </si>
  <si>
    <t>教諭</t>
    <rPh sb="0" eb="2">
      <t>キョウユ</t>
    </rPh>
    <phoneticPr fontId="81"/>
  </si>
  <si>
    <t>保育教諭</t>
    <rPh sb="0" eb="2">
      <t>ホイク</t>
    </rPh>
    <rPh sb="2" eb="4">
      <t>キョウユ</t>
    </rPh>
    <phoneticPr fontId="81"/>
  </si>
  <si>
    <t>保育士</t>
    <rPh sb="0" eb="3">
      <t>ホイクシ</t>
    </rPh>
    <phoneticPr fontId="81"/>
  </si>
  <si>
    <t>教頭(無資格者)</t>
    <rPh sb="0" eb="2">
      <t>キョウトウ</t>
    </rPh>
    <rPh sb="3" eb="4">
      <t>ム</t>
    </rPh>
    <rPh sb="4" eb="6">
      <t>シカク</t>
    </rPh>
    <rPh sb="6" eb="7">
      <t>シャ</t>
    </rPh>
    <phoneticPr fontId="79"/>
  </si>
  <si>
    <t>教頭(有資格者)</t>
    <rPh sb="0" eb="2">
      <t>キョウトウ</t>
    </rPh>
    <rPh sb="3" eb="4">
      <t>ユウ</t>
    </rPh>
    <rPh sb="4" eb="6">
      <t>シカク</t>
    </rPh>
    <rPh sb="6" eb="7">
      <t>シャ</t>
    </rPh>
    <phoneticPr fontId="79"/>
  </si>
  <si>
    <t>副園長(無資格者)</t>
    <rPh sb="0" eb="3">
      <t>フクエンチョウ</t>
    </rPh>
    <rPh sb="4" eb="5">
      <t>ム</t>
    </rPh>
    <rPh sb="5" eb="7">
      <t>シカク</t>
    </rPh>
    <rPh sb="7" eb="8">
      <t>シャ</t>
    </rPh>
    <phoneticPr fontId="79"/>
  </si>
  <si>
    <t>副園長(有資格者)</t>
    <rPh sb="0" eb="3">
      <t>フクエンチョウ</t>
    </rPh>
    <rPh sb="4" eb="5">
      <t>ユウ</t>
    </rPh>
    <rPh sb="5" eb="7">
      <t>シカク</t>
    </rPh>
    <rPh sb="7" eb="8">
      <t>シャ</t>
    </rPh>
    <phoneticPr fontId="79"/>
  </si>
  <si>
    <t>園長・施設長</t>
    <rPh sb="0" eb="2">
      <t>エンチョウ</t>
    </rPh>
    <rPh sb="3" eb="5">
      <t>シセツ</t>
    </rPh>
    <rPh sb="5" eb="6">
      <t>チョウ</t>
    </rPh>
    <phoneticPr fontId="81"/>
  </si>
  <si>
    <t>人</t>
    <rPh sb="0" eb="1">
      <t>ニン</t>
    </rPh>
    <phoneticPr fontId="79"/>
  </si>
  <si>
    <t>②栄養士・調理員</t>
    <rPh sb="1" eb="4">
      <t>エイヨウシ</t>
    </rPh>
    <rPh sb="5" eb="8">
      <t>チョウリイン</t>
    </rPh>
    <phoneticPr fontId="79"/>
  </si>
  <si>
    <t>①保育士等</t>
    <rPh sb="1" eb="5">
      <t>ホイクシトウ</t>
    </rPh>
    <phoneticPr fontId="79"/>
  </si>
  <si>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79"/>
  </si>
  <si>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79"/>
  </si>
  <si>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79"/>
  </si>
  <si>
    <t>年</t>
    <phoneticPr fontId="79"/>
  </si>
  <si>
    <t>月</t>
    <rPh sb="0" eb="1">
      <t>ツキ</t>
    </rPh>
    <phoneticPr fontId="79"/>
  </si>
  <si>
    <t>年</t>
    <rPh sb="0" eb="1">
      <t>ネン</t>
    </rPh>
    <phoneticPr fontId="79"/>
  </si>
  <si>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79"/>
  </si>
  <si>
    <t>職員１人当たり</t>
    <phoneticPr fontId="79"/>
  </si>
  <si>
    <t>Ｃ</t>
    <phoneticPr fontId="79"/>
  </si>
  <si>
    <t>Ｂ</t>
    <phoneticPr fontId="79"/>
  </si>
  <si>
    <t>Ａ</t>
    <phoneticPr fontId="79"/>
  </si>
  <si>
    <t>合　計</t>
    <rPh sb="0" eb="1">
      <t>ゴウ</t>
    </rPh>
    <rPh sb="2" eb="3">
      <t>ケイ</t>
    </rPh>
    <phoneticPr fontId="79"/>
  </si>
  <si>
    <t>日</t>
    <rPh sb="0" eb="1">
      <t>ニチ</t>
    </rPh>
    <phoneticPr fontId="79"/>
  </si>
  <si>
    <t>月</t>
    <rPh sb="0" eb="1">
      <t>ガツ</t>
    </rPh>
    <phoneticPr fontId="79"/>
  </si>
  <si>
    <t>月</t>
  </si>
  <si>
    <t>栄養士・調理員</t>
    <rPh sb="0" eb="2">
      <t>エイヨウ</t>
    </rPh>
    <rPh sb="2" eb="3">
      <t>シ</t>
    </rPh>
    <rPh sb="4" eb="7">
      <t>チョウリイン</t>
    </rPh>
    <phoneticPr fontId="79"/>
  </si>
  <si>
    <t>保育士等</t>
    <rPh sb="0" eb="4">
      <t>ホイクシトウ</t>
    </rPh>
    <phoneticPr fontId="79"/>
  </si>
  <si>
    <t>その職種の資格取得年月日</t>
    <rPh sb="2" eb="4">
      <t>ショクシュ</t>
    </rPh>
    <rPh sb="5" eb="7">
      <t>シカク</t>
    </rPh>
    <rPh sb="7" eb="9">
      <t>シュトク</t>
    </rPh>
    <rPh sb="9" eb="10">
      <t>ネン</t>
    </rPh>
    <rPh sb="10" eb="11">
      <t>ガツ</t>
    </rPh>
    <rPh sb="11" eb="12">
      <t>ニチ</t>
    </rPh>
    <phoneticPr fontId="79"/>
  </si>
  <si>
    <t>ウ 合　計
　（ア＋イ）</t>
    <rPh sb="2" eb="3">
      <t>ア</t>
    </rPh>
    <rPh sb="4" eb="5">
      <t>ケイ</t>
    </rPh>
    <phoneticPr fontId="79"/>
  </si>
  <si>
    <t>イ その他の施設・事業所の通算勤続年数</t>
    <rPh sb="4" eb="5">
      <t>タ</t>
    </rPh>
    <rPh sb="6" eb="8">
      <t>シセツ</t>
    </rPh>
    <rPh sb="9" eb="12">
      <t>ジギョウショ</t>
    </rPh>
    <rPh sb="13" eb="15">
      <t>ツウサン</t>
    </rPh>
    <rPh sb="15" eb="17">
      <t>キンゾク</t>
    </rPh>
    <rPh sb="17" eb="19">
      <t>ネンスウ</t>
    </rPh>
    <phoneticPr fontId="79"/>
  </si>
  <si>
    <t>ア 現に勤務する施設・事業所の勤続年数</t>
    <rPh sb="2" eb="3">
      <t>ゲン</t>
    </rPh>
    <rPh sb="4" eb="6">
      <t>キンム</t>
    </rPh>
    <rPh sb="8" eb="10">
      <t>シセツ</t>
    </rPh>
    <rPh sb="11" eb="14">
      <t>ジギョウショ</t>
    </rPh>
    <rPh sb="15" eb="17">
      <t>キンゾク</t>
    </rPh>
    <rPh sb="17" eb="19">
      <t>ネンスウ</t>
    </rPh>
    <phoneticPr fontId="79"/>
  </si>
  <si>
    <t>職　種※</t>
    <rPh sb="0" eb="1">
      <t>ショク</t>
    </rPh>
    <rPh sb="2" eb="3">
      <t>シュ</t>
    </rPh>
    <phoneticPr fontId="79"/>
  </si>
  <si>
    <t>氏　名</t>
    <rPh sb="0" eb="1">
      <t>シ</t>
    </rPh>
    <rPh sb="2" eb="3">
      <t>メイ</t>
    </rPh>
    <phoneticPr fontId="79"/>
  </si>
  <si>
    <t>職員別の経験年月数</t>
    <rPh sb="0" eb="2">
      <t>ショクイン</t>
    </rPh>
    <rPh sb="2" eb="3">
      <t>ベツ</t>
    </rPh>
    <rPh sb="4" eb="6">
      <t>ケイケン</t>
    </rPh>
    <rPh sb="6" eb="7">
      <t>ネン</t>
    </rPh>
    <rPh sb="7" eb="8">
      <t>ガツ</t>
    </rPh>
    <rPh sb="8" eb="9">
      <t>スウ</t>
    </rPh>
    <phoneticPr fontId="79"/>
  </si>
  <si>
    <t>開設年月日</t>
    <rPh sb="0" eb="1">
      <t>ヒラキ</t>
    </rPh>
    <rPh sb="1" eb="2">
      <t>セツ</t>
    </rPh>
    <rPh sb="2" eb="3">
      <t>トシ</t>
    </rPh>
    <rPh sb="3" eb="4">
      <t>ツキ</t>
    </rPh>
    <rPh sb="4" eb="5">
      <t>ヒ</t>
    </rPh>
    <phoneticPr fontId="79"/>
  </si>
  <si>
    <t>10/100</t>
    <phoneticPr fontId="79"/>
  </si>
  <si>
    <t>地域区分</t>
    <rPh sb="0" eb="4">
      <t>チイキクブン</t>
    </rPh>
    <phoneticPr fontId="79"/>
  </si>
  <si>
    <t>定　　員</t>
    <rPh sb="0" eb="1">
      <t>サダム</t>
    </rPh>
    <rPh sb="3" eb="4">
      <t>イン</t>
    </rPh>
    <phoneticPr fontId="79"/>
  </si>
  <si>
    <t>職員１人当たりの平均経験年数の算定</t>
    <phoneticPr fontId="79"/>
  </si>
  <si>
    <t>横須賀市長　殿</t>
    <rPh sb="0" eb="3">
      <t>ヨコスカ</t>
    </rPh>
    <rPh sb="3" eb="5">
      <t>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</si>
  <si>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</si>
  <si>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</si>
  <si>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</si>
  <si>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市加算</t>
    <rPh sb="0" eb="1">
      <t>シ</t>
    </rPh>
    <rPh sb="1" eb="3">
      <t>カサン</t>
    </rPh>
    <phoneticPr fontId="4"/>
  </si>
  <si>
    <t>研修要件</t>
    <rPh sb="0" eb="2">
      <t>ケンシュウ</t>
    </rPh>
    <rPh sb="2" eb="4">
      <t>ヨウケン</t>
    </rPh>
    <phoneticPr fontId="4"/>
  </si>
  <si>
    <t>〇</t>
    <phoneticPr fontId="4"/>
  </si>
  <si>
    <t>横須賀市保育士等処遇改善加算申請書</t>
    <phoneticPr fontId="4"/>
  </si>
  <si>
    <t>3.横須賀市保育士等処遇改善加算について</t>
    <rPh sb="14" eb="16">
      <t>カサン</t>
    </rPh>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</si>
  <si>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</si>
  <si>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79"/>
  </si>
  <si>
    <t>処遇改善等加算区分３の人数Ａ　②</t>
    <rPh sb="0" eb="2">
      <t>ショグウ</t>
    </rPh>
    <rPh sb="2" eb="4">
      <t>カイゼン</t>
    </rPh>
    <rPh sb="4" eb="5">
      <t>トウ</t>
    </rPh>
    <rPh sb="5" eb="7">
      <t>カサン</t>
    </rPh>
    <rPh sb="7" eb="9">
      <t>クブン</t>
    </rPh>
    <rPh sb="11" eb="13">
      <t>ニンズウ</t>
    </rPh>
    <phoneticPr fontId="79"/>
  </si>
  <si>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79"/>
  </si>
  <si>
    <t>③のうち、栄養士・調理員の人数　④</t>
    <rPh sb="5" eb="8">
      <t>エイヨウシ</t>
    </rPh>
    <rPh sb="9" eb="12">
      <t>チョウリイン</t>
    </rPh>
    <rPh sb="13" eb="15">
      <t>ニンズウ</t>
    </rPh>
    <phoneticPr fontId="79"/>
  </si>
  <si>
    <t>※対象職種は家庭的保育者、家庭的保育補助者（有資格者）、保育士、保育教諭、教諭副園長(有資格者)、教頭(有資格者)、教諭</t>
    <rPh sb="1" eb="3">
      <t>タイショウ</t>
    </rPh>
    <rPh sb="3" eb="5">
      <t>ショクシュ</t>
    </rPh>
    <rPh sb="6" eb="9">
      <t>カテイテキ</t>
    </rPh>
    <rPh sb="9" eb="11">
      <t>ホイク</t>
    </rPh>
    <rPh sb="11" eb="12">
      <t>シャ</t>
    </rPh>
    <rPh sb="13" eb="16">
      <t>カテイテキ</t>
    </rPh>
    <rPh sb="16" eb="18">
      <t>ホイク</t>
    </rPh>
    <rPh sb="18" eb="21">
      <t>ホジョシャ</t>
    </rPh>
    <rPh sb="22" eb="26">
      <t>ユウシカクシャ</t>
    </rPh>
    <rPh sb="28" eb="31">
      <t>ホイクシ</t>
    </rPh>
    <rPh sb="32" eb="34">
      <t>ホイク</t>
    </rPh>
    <rPh sb="34" eb="36">
      <t>キョウユ</t>
    </rPh>
    <rPh sb="37" eb="39">
      <t>キョウユ</t>
    </rPh>
    <rPh sb="39" eb="42">
      <t>フクエンチョウ</t>
    </rPh>
    <rPh sb="43" eb="47">
      <t>ユウシカクシャ</t>
    </rPh>
    <rPh sb="49" eb="51">
      <t>キョウトウ</t>
    </rPh>
    <rPh sb="52" eb="56">
      <t>ユウシカクシャ</t>
    </rPh>
    <rPh sb="58" eb="60">
      <t>キョウユ</t>
    </rPh>
    <phoneticPr fontId="79"/>
  </si>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</sst>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_ "/>
    <numFmt numFmtId="185" formatCode="#,##0_ ;[Red]\-#,##0\ "/>
    <numFmt numFmtId="186" formatCode="0.0%"/>
    <numFmt numFmtId="187" formatCode="#,##0_);[Red]\(#,##0\)"/>
    <numFmt numFmtId="188" formatCode="0.0_ "/>
    <numFmt numFmtId="189" formatCode="#,###"/>
    <numFmt numFmtId="190" formatCode="0_ "/>
    <numFmt numFmtId="191" formatCode="[$-411]ggge&quot;年&quot;m&quot;月&quot;d&quot;日&quot;;@"/>
    <numFmt numFmtId="192" formatCode="0_);[Red]\(0\)"/>
  </numFmts>
  <fonts count="94">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9"/>
      <color theme="0"/>
      <name val="メイリオ"/>
      <family val="3"/>
      <charset val="128"/>
    </font>
    <font>
      <sz val="10"/>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1"/>
      <color rgb="FFFF0000"/>
      <name val="游ゴシック"/>
      <family val="2"/>
      <charset val="128"/>
      <scheme val="minor"/>
    </font>
    <font>
      <b/>
      <sz val="14"/>
      <color rgb="FF000000"/>
      <name val="HGｺﾞｼｯｸM"/>
      <family val="3"/>
      <charset val="128"/>
    </font>
    <font>
      <b/>
      <sz val="12"/>
      <name val="HGｺﾞｼｯｸM"/>
      <family val="3"/>
      <charset val="128"/>
    </font>
  </fonts>
  <fills count="20">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1" tint="0.499984740745262"/>
        <bgColor indexed="64"/>
      </patternFill>
    </fill>
    <fill>
      <patternFill patternType="solid">
        <fgColor theme="1" tint="0.499984740745262"/>
        <bgColor theme="4" tint="0.79998168889431442"/>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05">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indexed="64"/>
      </left>
      <right/>
      <top style="thin">
        <color theme="4" tint="0.39997558519241921"/>
      </top>
      <bottom/>
      <diagonal/>
    </border>
    <border>
      <left style="thin">
        <color theme="4" tint="0.39997558519241921"/>
      </left>
      <right/>
      <top style="thin">
        <color indexed="64"/>
      </top>
      <bottom/>
      <diagonal/>
    </border>
    <border>
      <left style="thin">
        <color theme="4" tint="0.39997558519241921"/>
      </left>
      <right/>
      <top style="hair">
        <color indexed="64"/>
      </top>
      <bottom/>
      <diagonal/>
    </border>
    <border>
      <left style="thin">
        <color indexed="64"/>
      </left>
      <right/>
      <top style="hair">
        <color indexed="64"/>
      </top>
      <bottom/>
      <diagonal/>
    </border>
    <border>
      <left style="thin">
        <color theme="4" tint="0.39997558519241921"/>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thin">
        <color indexed="64"/>
      </right>
      <top/>
      <bottom/>
      <diagonal/>
    </border>
    <border>
      <left style="medium">
        <color indexed="64"/>
      </left>
      <right/>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thin">
        <color indexed="64"/>
      </bottom>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right/>
      <top style="thin">
        <color indexed="64"/>
      </top>
      <bottom style="hair">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6" fillId="0" borderId="0"/>
    <xf numFmtId="0" fontId="46" fillId="0" borderId="0"/>
    <xf numFmtId="0" fontId="53" fillId="0" borderId="0">
      <alignment vertical="center"/>
    </xf>
    <xf numFmtId="0" fontId="7" fillId="0" borderId="0"/>
    <xf numFmtId="0" fontId="77" fillId="0" borderId="0">
      <alignment vertical="center"/>
    </xf>
  </cellStyleXfs>
  <cellXfs count="1138">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8" xfId="2" applyNumberFormat="1" applyFont="1" applyFill="1" applyBorder="1" applyAlignment="1">
      <alignment vertical="center" shrinkToFit="1"/>
    </xf>
    <xf numFmtId="177" fontId="8" fillId="5" borderId="18" xfId="2" applyNumberFormat="1" applyFont="1" applyFill="1" applyBorder="1" applyAlignment="1">
      <alignment vertical="center" shrinkToFit="1"/>
    </xf>
    <xf numFmtId="176" fontId="8" fillId="0" borderId="9" xfId="2" applyNumberFormat="1" applyFont="1" applyBorder="1" applyAlignment="1">
      <alignment vertical="center" shrinkToFit="1"/>
    </xf>
    <xf numFmtId="0" fontId="8" fillId="0" borderId="9" xfId="2" applyFont="1" applyBorder="1" applyAlignment="1">
      <alignment vertical="center" shrinkToFit="1"/>
    </xf>
    <xf numFmtId="0" fontId="8" fillId="0" borderId="19" xfId="2" applyFont="1" applyBorder="1" applyAlignment="1">
      <alignment vertical="center" shrinkToFit="1"/>
    </xf>
    <xf numFmtId="0" fontId="9" fillId="0" borderId="20" xfId="2" applyFont="1" applyBorder="1" applyAlignment="1">
      <alignment vertical="center" shrinkToFit="1"/>
    </xf>
    <xf numFmtId="0" fontId="9" fillId="0" borderId="21" xfId="0" applyFont="1" applyBorder="1" applyAlignment="1">
      <alignment vertical="center" shrinkToFit="1"/>
    </xf>
    <xf numFmtId="0" fontId="9" fillId="0" borderId="15" xfId="2" applyFont="1" applyBorder="1" applyAlignment="1">
      <alignment vertical="center" shrinkToFit="1"/>
    </xf>
    <xf numFmtId="3" fontId="8" fillId="0" borderId="13" xfId="2" applyNumberFormat="1" applyFont="1" applyBorder="1" applyAlignment="1">
      <alignment vertical="center" shrinkToFit="1"/>
    </xf>
    <xf numFmtId="176" fontId="8" fillId="5" borderId="22" xfId="2" applyNumberFormat="1" applyFont="1" applyFill="1" applyBorder="1" applyAlignment="1">
      <alignment vertical="center" shrinkToFit="1"/>
    </xf>
    <xf numFmtId="177" fontId="8" fillId="5" borderId="22" xfId="2" applyNumberFormat="1" applyFont="1" applyFill="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3" xfId="0" applyNumberFormat="1" applyFont="1" applyFill="1" applyBorder="1">
      <alignment vertical="center"/>
    </xf>
    <xf numFmtId="0" fontId="13" fillId="7" borderId="23" xfId="0" applyFont="1" applyFill="1" applyBorder="1" applyAlignment="1">
      <alignment horizontal="center" vertical="center"/>
    </xf>
    <xf numFmtId="182" fontId="13" fillId="7" borderId="23" xfId="0" applyNumberFormat="1" applyFont="1" applyFill="1" applyBorder="1">
      <alignment vertical="center"/>
    </xf>
    <xf numFmtId="182" fontId="13" fillId="7" borderId="23" xfId="1"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9" xfId="0" applyBorder="1" applyAlignment="1">
      <alignment vertical="center" shrinkToFi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28" xfId="0" applyBorder="1">
      <alignment vertical="center"/>
    </xf>
    <xf numFmtId="0" fontId="0" fillId="0" borderId="29"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27" xfId="1" applyFont="1" applyBorder="1" applyAlignment="1">
      <alignment vertical="center" shrinkToFit="1"/>
    </xf>
    <xf numFmtId="38" fontId="0" fillId="0" borderId="34" xfId="1" applyFont="1" applyBorder="1" applyAlignment="1">
      <alignment vertical="center" shrinkToFit="1"/>
    </xf>
    <xf numFmtId="38" fontId="0" fillId="0" borderId="35" xfId="1" applyFont="1" applyBorder="1" applyAlignment="1">
      <alignment vertical="center" shrinkToFit="1"/>
    </xf>
    <xf numFmtId="38" fontId="0" fillId="0" borderId="25" xfId="1" applyFont="1" applyBorder="1" applyAlignment="1">
      <alignment vertical="center" shrinkToFit="1"/>
    </xf>
    <xf numFmtId="38" fontId="0" fillId="0" borderId="36" xfId="1" applyFont="1" applyBorder="1" applyAlignment="1">
      <alignment vertical="center" shrinkToFit="1"/>
    </xf>
    <xf numFmtId="38" fontId="0" fillId="0" borderId="26"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pplyAlignment="1">
      <alignment horizontal="centerContinuous" vertical="center"/>
    </xf>
    <xf numFmtId="0" fontId="0" fillId="0" borderId="40" xfId="0" applyBorder="1" applyAlignment="1">
      <alignment horizontal="centerContinuous" vertical="center"/>
    </xf>
    <xf numFmtId="38" fontId="0" fillId="4" borderId="25" xfId="1" applyFont="1" applyFill="1" applyBorder="1" applyAlignment="1">
      <alignment vertical="center" shrinkToFit="1"/>
    </xf>
    <xf numFmtId="0" fontId="5" fillId="2" borderId="41" xfId="0" applyFont="1" applyFill="1" applyBorder="1">
      <alignment vertical="center"/>
    </xf>
    <xf numFmtId="0" fontId="5" fillId="2" borderId="42" xfId="0" applyFont="1" applyFill="1" applyBorder="1">
      <alignment vertical="center"/>
    </xf>
    <xf numFmtId="0" fontId="5" fillId="0" borderId="41" xfId="0" applyFont="1" applyBorder="1">
      <alignment vertical="center"/>
    </xf>
    <xf numFmtId="0" fontId="5" fillId="0" borderId="42" xfId="0" applyFont="1" applyBorder="1">
      <alignment vertical="center"/>
    </xf>
    <xf numFmtId="0" fontId="5" fillId="9" borderId="3" xfId="0" applyFont="1" applyFill="1" applyBorder="1">
      <alignment vertical="center"/>
    </xf>
    <xf numFmtId="0" fontId="5" fillId="9" borderId="3" xfId="0" applyFont="1" applyFill="1" applyBorder="1" applyAlignment="1">
      <alignment horizontal="centerContinuous" vertical="center" wrapText="1"/>
    </xf>
    <xf numFmtId="0" fontId="5" fillId="9" borderId="2" xfId="0" applyFont="1" applyFill="1" applyBorder="1" applyAlignment="1">
      <alignment horizontal="centerContinuous" vertical="center" wrapText="1"/>
    </xf>
    <xf numFmtId="0" fontId="5" fillId="0" borderId="43" xfId="0" applyFont="1" applyBorder="1" applyAlignment="1">
      <alignment vertical="center" shrinkToFit="1"/>
    </xf>
    <xf numFmtId="0" fontId="5" fillId="0" borderId="3" xfId="0" applyFont="1" applyBorder="1" applyAlignment="1">
      <alignment vertical="center" shrinkToFit="1"/>
    </xf>
    <xf numFmtId="0" fontId="5" fillId="4" borderId="44" xfId="0" applyFont="1" applyFill="1" applyBorder="1" applyAlignment="1">
      <alignment vertical="center" shrinkToFit="1"/>
    </xf>
    <xf numFmtId="0" fontId="5" fillId="4" borderId="3" xfId="0" applyFont="1" applyFill="1" applyBorder="1" applyAlignment="1">
      <alignment vertical="center" shrinkToFit="1"/>
    </xf>
    <xf numFmtId="0" fontId="9" fillId="0" borderId="44" xfId="0" applyFont="1" applyBorder="1" applyAlignment="1">
      <alignment vertical="center" shrinkToFit="1"/>
    </xf>
    <xf numFmtId="176" fontId="9" fillId="0" borderId="3" xfId="2" applyNumberFormat="1" applyFont="1" applyBorder="1" applyAlignment="1">
      <alignment vertical="center" shrinkToFit="1"/>
    </xf>
    <xf numFmtId="0" fontId="9" fillId="0" borderId="3" xfId="0" applyFont="1" applyBorder="1" applyAlignment="1">
      <alignment vertical="center" shrinkToFit="1"/>
    </xf>
    <xf numFmtId="0" fontId="9" fillId="9" borderId="45" xfId="0" applyFont="1" applyFill="1" applyBorder="1" applyAlignment="1">
      <alignment vertical="center" shrinkToFit="1"/>
    </xf>
    <xf numFmtId="176" fontId="9" fillId="9" borderId="46" xfId="2" applyNumberFormat="1" applyFont="1" applyFill="1" applyBorder="1" applyAlignment="1">
      <alignment vertical="center" shrinkToFit="1"/>
    </xf>
    <xf numFmtId="0" fontId="9" fillId="9" borderId="46" xfId="0" applyFont="1" applyFill="1" applyBorder="1" applyAlignment="1">
      <alignment vertical="center" shrinkToFit="1"/>
    </xf>
    <xf numFmtId="176" fontId="8" fillId="5" borderId="3" xfId="2" applyNumberFormat="1" applyFont="1" applyFill="1" applyBorder="1" applyAlignment="1">
      <alignment vertical="center" shrinkToFit="1"/>
    </xf>
    <xf numFmtId="177" fontId="8" fillId="5" borderId="3" xfId="2" applyNumberFormat="1" applyFont="1" applyFill="1" applyBorder="1" applyAlignment="1">
      <alignment vertical="center" shrinkToFit="1"/>
    </xf>
    <xf numFmtId="183" fontId="8" fillId="5" borderId="3" xfId="2" applyNumberFormat="1" applyFont="1" applyFill="1" applyBorder="1" applyAlignment="1">
      <alignment vertical="center" shrinkToFit="1"/>
    </xf>
    <xf numFmtId="177" fontId="9" fillId="0" borderId="3" xfId="2" applyNumberFormat="1" applyFont="1" applyBorder="1" applyAlignment="1">
      <alignment vertical="center" shrinkToFit="1"/>
    </xf>
    <xf numFmtId="0" fontId="19" fillId="8" borderId="47" xfId="0" applyFont="1" applyFill="1" applyBorder="1">
      <alignment vertical="center"/>
    </xf>
    <xf numFmtId="0" fontId="19" fillId="8" borderId="0" xfId="0" applyFont="1" applyFill="1" applyBorder="1">
      <alignment vertical="center"/>
    </xf>
    <xf numFmtId="183" fontId="9" fillId="0" borderId="3" xfId="2" applyNumberFormat="1" applyFont="1" applyBorder="1" applyAlignment="1">
      <alignment vertical="center" shrinkToFit="1"/>
    </xf>
    <xf numFmtId="0" fontId="8" fillId="10" borderId="11" xfId="2" applyFont="1" applyFill="1" applyBorder="1" applyAlignment="1">
      <alignment vertical="center" shrinkToFit="1"/>
    </xf>
    <xf numFmtId="0" fontId="9" fillId="10" borderId="19" xfId="2" applyFont="1" applyFill="1" applyBorder="1" applyAlignment="1">
      <alignment vertical="center" shrinkToFit="1"/>
    </xf>
    <xf numFmtId="0" fontId="9" fillId="10" borderId="20" xfId="2" applyFont="1" applyFill="1" applyBorder="1" applyAlignment="1">
      <alignment vertical="center" shrinkToFit="1"/>
    </xf>
    <xf numFmtId="0" fontId="9" fillId="10" borderId="21" xfId="0" applyFont="1" applyFill="1" applyBorder="1" applyAlignment="1">
      <alignment vertical="center" shrinkToFit="1"/>
    </xf>
    <xf numFmtId="0" fontId="9" fillId="11" borderId="45" xfId="0" applyFont="1" applyFill="1" applyBorder="1" applyAlignment="1">
      <alignment vertical="center" shrinkToFit="1"/>
    </xf>
    <xf numFmtId="176" fontId="8" fillId="10" borderId="46" xfId="2" applyNumberFormat="1" applyFont="1" applyFill="1" applyBorder="1" applyAlignment="1">
      <alignment vertical="center" shrinkToFit="1"/>
    </xf>
    <xf numFmtId="177" fontId="8" fillId="10" borderId="46" xfId="2" applyNumberFormat="1" applyFont="1" applyFill="1" applyBorder="1" applyAlignment="1">
      <alignment vertical="center" shrinkToFit="1"/>
    </xf>
    <xf numFmtId="176" fontId="9" fillId="11" borderId="46" xfId="2" applyNumberFormat="1" applyFont="1" applyFill="1" applyBorder="1" applyAlignment="1">
      <alignment vertical="center" shrinkToFit="1"/>
    </xf>
    <xf numFmtId="177" fontId="9" fillId="11" borderId="46" xfId="2" applyNumberFormat="1" applyFont="1" applyFill="1" applyBorder="1" applyAlignment="1">
      <alignment vertical="center" shrinkToFit="1"/>
    </xf>
    <xf numFmtId="0" fontId="8" fillId="10" borderId="9" xfId="2" applyFont="1" applyFill="1" applyBorder="1" applyAlignment="1">
      <alignment vertical="center" shrinkToFit="1"/>
    </xf>
    <xf numFmtId="0" fontId="8" fillId="10" borderId="46" xfId="0" applyFont="1" applyFill="1" applyBorder="1" applyAlignment="1">
      <alignment vertical="center" shrinkToFit="1"/>
    </xf>
    <xf numFmtId="0" fontId="5" fillId="0" borderId="5" xfId="0" applyFont="1" applyBorder="1">
      <alignment vertical="center"/>
    </xf>
    <xf numFmtId="176" fontId="8" fillId="5" borderId="19" xfId="2" applyNumberFormat="1" applyFont="1" applyFill="1" applyBorder="1" applyAlignment="1">
      <alignment vertical="center" shrinkToFit="1"/>
    </xf>
    <xf numFmtId="0" fontId="0" fillId="2" borderId="23" xfId="0" applyFill="1" applyBorder="1" applyAlignment="1" applyProtection="1">
      <alignment horizontal="center" vertical="center"/>
      <protection locked="0"/>
    </xf>
    <xf numFmtId="179" fontId="0" fillId="2" borderId="23" xfId="0" applyNumberFormat="1" applyFill="1" applyBorder="1" applyAlignment="1" applyProtection="1">
      <alignment horizontal="center" vertical="center"/>
      <protection locked="0"/>
    </xf>
    <xf numFmtId="0" fontId="0" fillId="2" borderId="23" xfId="0" applyFill="1" applyBorder="1" applyProtection="1">
      <alignment vertical="center"/>
      <protection locked="0"/>
    </xf>
    <xf numFmtId="181" fontId="0" fillId="2" borderId="23" xfId="0" applyNumberFormat="1" applyFill="1" applyBorder="1" applyProtection="1">
      <alignment vertical="center"/>
      <protection locked="0"/>
    </xf>
    <xf numFmtId="0" fontId="0" fillId="2" borderId="23" xfId="0" applyFill="1" applyBorder="1" applyAlignment="1" applyProtection="1">
      <alignment horizontal="left" vertical="center"/>
      <protection locked="0"/>
    </xf>
    <xf numFmtId="0" fontId="20" fillId="0" borderId="0" xfId="0" applyFont="1">
      <alignment vertical="center"/>
    </xf>
    <xf numFmtId="0" fontId="21" fillId="0" borderId="23" xfId="0" applyFont="1" applyBorder="1" applyAlignment="1">
      <alignment horizontal="center" vertical="center"/>
    </xf>
    <xf numFmtId="0" fontId="0" fillId="12" borderId="48" xfId="0" applyFill="1" applyBorder="1">
      <alignment vertical="center"/>
    </xf>
    <xf numFmtId="0" fontId="0" fillId="12" borderId="49" xfId="0" applyFill="1" applyBorder="1">
      <alignment vertical="center"/>
    </xf>
    <xf numFmtId="0" fontId="22" fillId="12" borderId="49" xfId="0" applyFont="1" applyFill="1" applyBorder="1">
      <alignment vertical="center"/>
    </xf>
    <xf numFmtId="0" fontId="23" fillId="12" borderId="50" xfId="0" applyFont="1" applyFill="1" applyBorder="1">
      <alignment vertical="center"/>
    </xf>
    <xf numFmtId="0" fontId="20" fillId="0" borderId="0" xfId="0" applyFont="1" applyAlignment="1">
      <alignment vertical="center" wrapText="1"/>
    </xf>
    <xf numFmtId="0" fontId="24" fillId="0" borderId="0" xfId="0" applyFont="1">
      <alignment vertical="center"/>
    </xf>
    <xf numFmtId="0" fontId="26" fillId="0" borderId="0" xfId="0" applyFont="1">
      <alignment vertical="center"/>
    </xf>
    <xf numFmtId="0" fontId="20" fillId="0" borderId="7" xfId="0" applyFont="1" applyBorder="1" applyAlignment="1">
      <alignment horizontal="centerContinuous" vertical="center"/>
    </xf>
    <xf numFmtId="0" fontId="20" fillId="0" borderId="5" xfId="0" applyFont="1" applyBorder="1" applyAlignment="1">
      <alignment horizontal="centerContinuous" vertical="center"/>
    </xf>
    <xf numFmtId="0" fontId="10" fillId="0" borderId="0" xfId="0" applyFont="1">
      <alignment vertical="center"/>
    </xf>
    <xf numFmtId="0" fontId="28" fillId="0" borderId="0" xfId="2" applyFont="1">
      <alignment vertical="center"/>
    </xf>
    <xf numFmtId="0" fontId="29" fillId="0" borderId="0" xfId="2" applyFont="1">
      <alignment vertical="center"/>
    </xf>
    <xf numFmtId="0" fontId="33" fillId="0" borderId="0" xfId="2" applyFont="1" applyAlignment="1">
      <alignment horizontal="left" vertical="center"/>
    </xf>
    <xf numFmtId="0" fontId="28" fillId="0" borderId="0" xfId="2" applyFont="1" applyAlignment="1">
      <alignment horizontal="distributed" vertical="center"/>
    </xf>
    <xf numFmtId="0" fontId="28" fillId="0" borderId="0" xfId="2" applyFont="1" applyAlignment="1">
      <alignment horizontal="right" vertical="center"/>
    </xf>
    <xf numFmtId="58" fontId="28" fillId="0" borderId="68" xfId="2" applyNumberFormat="1" applyFont="1" applyBorder="1">
      <alignment vertical="center"/>
    </xf>
    <xf numFmtId="0" fontId="34" fillId="0" borderId="0" xfId="2" applyFont="1" applyAlignment="1">
      <alignment horizontal="center" vertical="center"/>
    </xf>
    <xf numFmtId="0" fontId="37" fillId="0" borderId="0" xfId="2" applyFont="1">
      <alignment vertical="center"/>
    </xf>
    <xf numFmtId="0" fontId="30" fillId="0" borderId="8" xfId="2" applyFont="1" applyBorder="1" applyAlignment="1">
      <alignment horizontal="center" vertical="center" wrapText="1"/>
    </xf>
    <xf numFmtId="0" fontId="30" fillId="0" borderId="12" xfId="2" applyFont="1" applyBorder="1" applyAlignment="1">
      <alignment horizontal="center" vertical="center" wrapText="1"/>
    </xf>
    <xf numFmtId="0" fontId="29" fillId="0" borderId="84" xfId="2" applyFont="1" applyBorder="1">
      <alignment vertical="center"/>
    </xf>
    <xf numFmtId="0" fontId="29" fillId="0" borderId="85" xfId="2" applyFont="1" applyBorder="1">
      <alignment vertical="center"/>
    </xf>
    <xf numFmtId="0" fontId="29" fillId="0" borderId="68" xfId="2" applyFont="1" applyBorder="1">
      <alignment vertical="center"/>
    </xf>
    <xf numFmtId="0" fontId="33" fillId="0" borderId="68" xfId="2" applyFont="1" applyBorder="1">
      <alignment vertical="center"/>
    </xf>
    <xf numFmtId="0" fontId="29" fillId="0" borderId="87" xfId="2" applyFont="1" applyBorder="1">
      <alignment vertical="center"/>
    </xf>
    <xf numFmtId="0" fontId="29" fillId="0" borderId="2" xfId="2" applyFont="1" applyBorder="1">
      <alignment vertical="center"/>
    </xf>
    <xf numFmtId="0" fontId="33" fillId="0" borderId="89" xfId="2" applyFont="1" applyBorder="1" applyAlignment="1">
      <alignment horizontal="left" vertical="center"/>
    </xf>
    <xf numFmtId="0" fontId="29" fillId="0" borderId="90" xfId="2" applyFont="1" applyBorder="1">
      <alignment vertical="center"/>
    </xf>
    <xf numFmtId="0" fontId="29" fillId="0" borderId="59" xfId="2" applyFont="1" applyBorder="1">
      <alignment vertical="center"/>
    </xf>
    <xf numFmtId="184" fontId="28" fillId="0" borderId="8" xfId="2" applyNumberFormat="1" applyFont="1" applyBorder="1" applyProtection="1">
      <alignment vertical="center"/>
      <protection locked="0"/>
    </xf>
    <xf numFmtId="0" fontId="47" fillId="0" borderId="0" xfId="4" applyFont="1"/>
    <xf numFmtId="0" fontId="47" fillId="0" borderId="0" xfId="4" applyFont="1" applyAlignment="1">
      <alignment vertical="center"/>
    </xf>
    <xf numFmtId="0" fontId="48" fillId="0" borderId="0" xfId="4" applyFont="1"/>
    <xf numFmtId="0" fontId="41" fillId="0" borderId="8" xfId="4" applyFont="1" applyBorder="1" applyAlignment="1">
      <alignment horizontal="center"/>
    </xf>
    <xf numFmtId="0" fontId="25" fillId="0" borderId="0" xfId="4" applyFont="1"/>
    <xf numFmtId="0" fontId="49" fillId="0" borderId="0" xfId="4" applyFont="1"/>
    <xf numFmtId="0" fontId="35" fillId="0" borderId="0" xfId="2" applyFont="1" applyAlignment="1">
      <alignment horizontal="left" vertical="center"/>
    </xf>
    <xf numFmtId="0" fontId="16" fillId="0" borderId="0" xfId="4" applyFont="1"/>
    <xf numFmtId="0" fontId="16" fillId="0" borderId="0" xfId="4" applyFont="1" applyAlignment="1">
      <alignment vertical="top"/>
    </xf>
    <xf numFmtId="0" fontId="50" fillId="0" borderId="0" xfId="4" applyFont="1"/>
    <xf numFmtId="0" fontId="51" fillId="0" borderId="0" xfId="4" applyFont="1"/>
    <xf numFmtId="0" fontId="52" fillId="0" borderId="0" xfId="4" applyFont="1" applyAlignment="1">
      <alignment vertical="top"/>
    </xf>
    <xf numFmtId="0" fontId="52" fillId="0" borderId="0" xfId="5" applyFont="1" applyAlignment="1">
      <alignment vertical="top"/>
    </xf>
    <xf numFmtId="0" fontId="52" fillId="0" borderId="0" xfId="4" applyFont="1"/>
    <xf numFmtId="0" fontId="52" fillId="0" borderId="0" xfId="4" applyFont="1" applyAlignment="1">
      <alignment horizontal="left" vertical="top"/>
    </xf>
    <xf numFmtId="0" fontId="52" fillId="0" borderId="0" xfId="4" applyFont="1" applyAlignment="1">
      <alignment vertical="top" wrapText="1"/>
    </xf>
    <xf numFmtId="0" fontId="52" fillId="0" borderId="0" xfId="4" applyFont="1" applyAlignment="1">
      <alignment horizontal="left" vertical="top" wrapText="1"/>
    </xf>
    <xf numFmtId="176" fontId="52" fillId="0" borderId="0" xfId="6" applyNumberFormat="1" applyFont="1" applyAlignment="1">
      <alignment vertical="top" shrinkToFit="1"/>
    </xf>
    <xf numFmtId="176" fontId="52" fillId="12" borderId="0" xfId="6" applyNumberFormat="1" applyFont="1" applyFill="1" applyAlignment="1">
      <alignment vertical="center" wrapText="1" shrinkToFit="1"/>
    </xf>
    <xf numFmtId="0" fontId="52" fillId="0" borderId="0" xfId="6" applyFont="1" applyAlignment="1">
      <alignment vertical="top" shrinkToFit="1"/>
    </xf>
    <xf numFmtId="0" fontId="52" fillId="0" borderId="0" xfId="6" applyFont="1" applyAlignment="1">
      <alignment horizontal="left" vertical="top" shrinkToFit="1"/>
    </xf>
    <xf numFmtId="0" fontId="52" fillId="0" borderId="0" xfId="6" applyFont="1" applyAlignment="1">
      <alignment horizontal="left" vertical="top" wrapText="1" shrinkToFit="1"/>
    </xf>
    <xf numFmtId="0" fontId="52" fillId="0" borderId="0" xfId="6" applyFont="1" applyAlignment="1">
      <alignment vertical="top" wrapText="1" shrinkToFit="1"/>
    </xf>
    <xf numFmtId="0" fontId="54" fillId="0" borderId="0" xfId="4" applyFont="1"/>
    <xf numFmtId="0" fontId="55" fillId="0" borderId="0" xfId="4" applyFont="1" applyAlignment="1">
      <alignment horizontal="left" vertical="top"/>
    </xf>
    <xf numFmtId="185" fontId="52" fillId="0" borderId="0" xfId="4" applyNumberFormat="1" applyFont="1" applyAlignment="1">
      <alignment vertical="top"/>
    </xf>
    <xf numFmtId="0" fontId="55" fillId="0" borderId="0" xfId="4" applyFont="1" applyAlignment="1">
      <alignment vertical="top"/>
    </xf>
    <xf numFmtId="0" fontId="55" fillId="0" borderId="0" xfId="4" applyFont="1" applyAlignment="1">
      <alignment horizontal="center" vertical="top"/>
    </xf>
    <xf numFmtId="0" fontId="56" fillId="13" borderId="48" xfId="2" applyFont="1" applyFill="1" applyBorder="1" applyAlignment="1">
      <alignment horizontal="center" vertical="center"/>
    </xf>
    <xf numFmtId="0" fontId="56" fillId="13" borderId="23" xfId="2" applyFont="1" applyFill="1" applyBorder="1" applyAlignment="1">
      <alignment horizontal="center" vertical="center"/>
    </xf>
    <xf numFmtId="186" fontId="57" fillId="7" borderId="8" xfId="4" applyNumberFormat="1" applyFont="1" applyFill="1" applyBorder="1" applyAlignment="1">
      <alignment horizontal="center" vertical="center"/>
    </xf>
    <xf numFmtId="0" fontId="58" fillId="0" borderId="0" xfId="4" applyFont="1"/>
    <xf numFmtId="176" fontId="50" fillId="0" borderId="0" xfId="6" applyNumberFormat="1" applyFont="1" applyAlignment="1">
      <alignment vertical="center" shrinkToFit="1"/>
    </xf>
    <xf numFmtId="38" fontId="52" fillId="7" borderId="51" xfId="6" applyNumberFormat="1" applyFont="1" applyFill="1" applyBorder="1" applyAlignment="1">
      <alignment vertical="center" shrinkToFit="1"/>
    </xf>
    <xf numFmtId="38" fontId="52" fillId="7" borderId="53" xfId="6" applyNumberFormat="1" applyFont="1" applyFill="1" applyBorder="1" applyAlignment="1">
      <alignment vertical="center" shrinkToFit="1"/>
    </xf>
    <xf numFmtId="38" fontId="52" fillId="7" borderId="71" xfId="6" applyNumberFormat="1" applyFont="1" applyFill="1" applyBorder="1" applyAlignment="1">
      <alignment vertical="center" shrinkToFit="1"/>
    </xf>
    <xf numFmtId="38" fontId="52" fillId="0" borderId="138" xfId="6" applyNumberFormat="1" applyFont="1" applyBorder="1" applyAlignment="1">
      <alignment vertical="center" shrinkToFit="1"/>
    </xf>
    <xf numFmtId="38" fontId="52" fillId="7" borderId="62" xfId="6" applyNumberFormat="1" applyFont="1" applyFill="1" applyBorder="1" applyAlignment="1">
      <alignment vertical="center" shrinkToFit="1"/>
    </xf>
    <xf numFmtId="0" fontId="52" fillId="0" borderId="5" xfId="6" applyFont="1" applyBorder="1" applyAlignment="1">
      <alignment vertical="center" shrinkToFit="1"/>
    </xf>
    <xf numFmtId="38" fontId="52" fillId="0" borderId="13" xfId="6" applyNumberFormat="1" applyFont="1" applyBorder="1" applyAlignment="1" applyProtection="1">
      <alignment vertical="center" shrinkToFit="1"/>
      <protection locked="0"/>
    </xf>
    <xf numFmtId="38" fontId="52" fillId="0" borderId="0" xfId="6" applyNumberFormat="1" applyFont="1" applyAlignment="1" applyProtection="1">
      <alignment vertical="center" shrinkToFit="1"/>
      <protection locked="0"/>
    </xf>
    <xf numFmtId="38" fontId="52" fillId="0" borderId="1" xfId="6" applyNumberFormat="1" applyFont="1" applyBorder="1" applyAlignment="1" applyProtection="1">
      <alignment vertical="center" shrinkToFit="1"/>
      <protection locked="0"/>
    </xf>
    <xf numFmtId="38" fontId="52" fillId="0" borderId="8" xfId="6" applyNumberFormat="1" applyFont="1" applyBorder="1" applyAlignment="1" applyProtection="1">
      <alignment vertical="center" shrinkToFit="1"/>
      <protection locked="0"/>
    </xf>
    <xf numFmtId="38" fontId="52" fillId="7" borderId="8" xfId="6" applyNumberFormat="1" applyFont="1" applyFill="1" applyBorder="1" applyAlignment="1">
      <alignment vertical="center" shrinkToFit="1"/>
    </xf>
    <xf numFmtId="38" fontId="52" fillId="0" borderId="112" xfId="6" applyNumberFormat="1" applyFont="1" applyBorder="1" applyAlignment="1" applyProtection="1">
      <alignment vertical="center" shrinkToFit="1"/>
      <protection locked="0"/>
    </xf>
    <xf numFmtId="38" fontId="52" fillId="0" borderId="64" xfId="6" applyNumberFormat="1" applyFont="1" applyBorder="1" applyAlignment="1" applyProtection="1">
      <alignment vertical="center" shrinkToFit="1"/>
      <protection locked="0"/>
    </xf>
    <xf numFmtId="0" fontId="52" fillId="0" borderId="145" xfId="6" applyFont="1" applyBorder="1" applyAlignment="1">
      <alignment vertical="center" shrinkToFit="1"/>
    </xf>
    <xf numFmtId="38" fontId="52" fillId="0" borderId="5" xfId="6" applyNumberFormat="1" applyFont="1" applyBorder="1" applyAlignment="1" applyProtection="1">
      <alignment vertical="center" shrinkToFit="1"/>
      <protection locked="0"/>
    </xf>
    <xf numFmtId="38" fontId="52" fillId="0" borderId="7" xfId="6" applyNumberFormat="1" applyFont="1" applyBorder="1" applyAlignment="1" applyProtection="1">
      <alignment vertical="center" shrinkToFit="1"/>
      <protection locked="0"/>
    </xf>
    <xf numFmtId="38" fontId="52" fillId="0" borderId="147" xfId="6" applyNumberFormat="1" applyFont="1" applyBorder="1" applyAlignment="1" applyProtection="1">
      <alignment vertical="center" shrinkToFit="1"/>
      <protection locked="0"/>
    </xf>
    <xf numFmtId="0" fontId="52" fillId="0" borderId="64" xfId="6" applyFont="1" applyBorder="1" applyAlignment="1">
      <alignment vertical="center" shrinkToFit="1"/>
    </xf>
    <xf numFmtId="0" fontId="52" fillId="0" borderId="8" xfId="6" applyFont="1" applyBorder="1" applyAlignment="1" applyProtection="1">
      <alignment horizontal="center" vertical="center" shrinkToFit="1"/>
      <protection locked="0"/>
    </xf>
    <xf numFmtId="38" fontId="52" fillId="0" borderId="9" xfId="6" applyNumberFormat="1" applyFont="1" applyBorder="1" applyAlignment="1" applyProtection="1">
      <alignment vertical="center" shrinkToFit="1"/>
      <protection locked="0"/>
    </xf>
    <xf numFmtId="38" fontId="52" fillId="0" borderId="10" xfId="6" applyNumberFormat="1" applyFont="1" applyBorder="1" applyAlignment="1" applyProtection="1">
      <alignment vertical="center" shrinkToFit="1"/>
      <protection locked="0"/>
    </xf>
    <xf numFmtId="38" fontId="52" fillId="0" borderId="119" xfId="6" applyNumberFormat="1" applyFont="1" applyBorder="1" applyAlignment="1" applyProtection="1">
      <alignment vertical="center" shrinkToFit="1"/>
      <protection locked="0"/>
    </xf>
    <xf numFmtId="0" fontId="52" fillId="0" borderId="9" xfId="6" applyFont="1" applyBorder="1" applyAlignment="1" applyProtection="1">
      <alignment horizontal="center" vertical="center" shrinkToFit="1"/>
      <protection locked="0"/>
    </xf>
    <xf numFmtId="0" fontId="52" fillId="0" borderId="151" xfId="6" applyFont="1" applyBorder="1" applyAlignment="1">
      <alignment vertical="center" shrinkToFit="1"/>
    </xf>
    <xf numFmtId="0" fontId="0" fillId="0" borderId="0" xfId="7" applyFont="1" applyAlignment="1">
      <alignment horizontal="center" vertical="center" wrapText="1" shrinkToFit="1"/>
    </xf>
    <xf numFmtId="189" fontId="60" fillId="12" borderId="1" xfId="6" applyNumberFormat="1" applyFont="1" applyFill="1" applyBorder="1" applyAlignment="1">
      <alignment horizontal="center" vertical="center" wrapText="1" shrinkToFit="1"/>
    </xf>
    <xf numFmtId="0" fontId="57" fillId="12"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62" fillId="12" borderId="63" xfId="4" applyFont="1" applyFill="1" applyBorder="1" applyAlignment="1">
      <alignment horizontal="center" vertical="center" wrapText="1"/>
    </xf>
    <xf numFmtId="0" fontId="62" fillId="12" borderId="5" xfId="4" applyFont="1" applyFill="1" applyBorder="1" applyAlignment="1">
      <alignment horizontal="center" vertical="center"/>
    </xf>
    <xf numFmtId="0" fontId="62" fillId="12" borderId="8" xfId="4" applyFont="1" applyFill="1" applyBorder="1" applyAlignment="1">
      <alignment horizontal="center" vertical="center"/>
    </xf>
    <xf numFmtId="0" fontId="62" fillId="12" borderId="147" xfId="4" applyFont="1" applyFill="1" applyBorder="1" applyAlignment="1">
      <alignment horizontal="center" vertical="center"/>
    </xf>
    <xf numFmtId="0" fontId="62" fillId="12" borderId="8" xfId="6" applyFont="1" applyFill="1" applyBorder="1" applyAlignment="1">
      <alignment horizontal="center" vertical="center"/>
    </xf>
    <xf numFmtId="0" fontId="62" fillId="12" borderId="5" xfId="6" applyFont="1" applyFill="1" applyBorder="1" applyAlignment="1">
      <alignment horizontal="center" vertical="center"/>
    </xf>
    <xf numFmtId="0" fontId="62" fillId="12" borderId="64" xfId="6" applyFont="1" applyFill="1" applyBorder="1" applyAlignment="1">
      <alignment horizontal="center" vertical="center"/>
    </xf>
    <xf numFmtId="0" fontId="63" fillId="0" borderId="0" xfId="4" applyFont="1"/>
    <xf numFmtId="0" fontId="62" fillId="0" borderId="0" xfId="6" applyFont="1" applyAlignment="1">
      <alignment horizontal="left" vertical="center"/>
    </xf>
    <xf numFmtId="0" fontId="63" fillId="0" borderId="105" xfId="4" applyFont="1" applyBorder="1" applyAlignment="1">
      <alignment horizontal="center" vertical="center"/>
    </xf>
    <xf numFmtId="0" fontId="63" fillId="0" borderId="0" xfId="4" applyFont="1" applyAlignment="1">
      <alignment horizontal="center" vertical="center"/>
    </xf>
    <xf numFmtId="0" fontId="64" fillId="0" borderId="105" xfId="4" applyFont="1" applyBorder="1" applyAlignment="1">
      <alignment horizontal="center" vertical="center"/>
    </xf>
    <xf numFmtId="0" fontId="64" fillId="0" borderId="0" xfId="4" applyFont="1" applyAlignment="1">
      <alignment horizontal="center" vertical="center"/>
    </xf>
    <xf numFmtId="0" fontId="47" fillId="0" borderId="0" xfId="4" applyFont="1" applyAlignment="1">
      <alignment horizontal="center" vertical="center"/>
    </xf>
    <xf numFmtId="0" fontId="66" fillId="0" borderId="0" xfId="4" applyFont="1" applyAlignment="1">
      <alignment vertical="top"/>
    </xf>
    <xf numFmtId="0" fontId="67" fillId="0" borderId="0" xfId="2" applyFont="1">
      <alignment vertical="center"/>
    </xf>
    <xf numFmtId="0" fontId="28" fillId="0" borderId="0" xfId="2" applyFont="1" applyAlignment="1">
      <alignment vertical="top"/>
    </xf>
    <xf numFmtId="0" fontId="28" fillId="0" borderId="0" xfId="2" applyFont="1" applyAlignment="1">
      <alignment vertical="top" wrapText="1"/>
    </xf>
    <xf numFmtId="38" fontId="28" fillId="7" borderId="60" xfId="3" applyFont="1" applyFill="1" applyBorder="1" applyAlignment="1" applyProtection="1">
      <alignment horizontal="right" vertical="center"/>
    </xf>
    <xf numFmtId="38" fontId="28" fillId="7" borderId="71" xfId="3" applyFont="1" applyFill="1" applyBorder="1" applyAlignment="1" applyProtection="1">
      <alignment horizontal="right" vertical="center"/>
    </xf>
    <xf numFmtId="38" fontId="28" fillId="0" borderId="77" xfId="3" applyFont="1" applyBorder="1" applyAlignment="1" applyProtection="1">
      <alignment horizontal="right" vertical="center"/>
    </xf>
    <xf numFmtId="38" fontId="28" fillId="0" borderId="9" xfId="3" applyFont="1" applyBorder="1" applyAlignment="1" applyProtection="1">
      <alignment horizontal="right" vertical="center"/>
    </xf>
    <xf numFmtId="0" fontId="28" fillId="0" borderId="9" xfId="2" applyFont="1" applyBorder="1" applyAlignment="1">
      <alignment horizontal="center" vertical="center"/>
    </xf>
    <xf numFmtId="0" fontId="28" fillId="0" borderId="151" xfId="2" applyFont="1" applyBorder="1" applyAlignment="1">
      <alignment horizontal="center" vertical="center"/>
    </xf>
    <xf numFmtId="0" fontId="28" fillId="0" borderId="50" xfId="2" applyFont="1" applyBorder="1" applyAlignment="1">
      <alignment horizontal="center" vertical="center"/>
    </xf>
    <xf numFmtId="0" fontId="28" fillId="2" borderId="64" xfId="2" applyFont="1" applyFill="1" applyBorder="1" applyAlignment="1" applyProtection="1">
      <alignment horizontal="center" vertical="center" shrinkToFit="1"/>
      <protection locked="0"/>
    </xf>
    <xf numFmtId="0" fontId="28" fillId="2" borderId="8" xfId="2" applyFont="1" applyFill="1" applyBorder="1" applyAlignment="1" applyProtection="1">
      <alignment horizontal="center" vertical="center" shrinkToFit="1"/>
      <protection locked="0"/>
    </xf>
    <xf numFmtId="38" fontId="28" fillId="2" borderId="8" xfId="3" applyFont="1" applyFill="1" applyBorder="1" applyAlignment="1" applyProtection="1">
      <alignment horizontal="right" vertical="center" shrinkToFit="1"/>
      <protection locked="0"/>
    </xf>
    <xf numFmtId="38" fontId="28" fillId="2" borderId="93" xfId="3" applyFont="1" applyFill="1" applyBorder="1" applyAlignment="1" applyProtection="1">
      <alignment horizontal="right" vertical="center" shrinkToFit="1"/>
      <protection locked="0"/>
    </xf>
    <xf numFmtId="0" fontId="28" fillId="2" borderId="145" xfId="2" applyFont="1" applyFill="1" applyBorder="1" applyAlignment="1" applyProtection="1">
      <alignment horizontal="center" vertical="center" shrinkToFit="1"/>
      <protection locked="0"/>
    </xf>
    <xf numFmtId="0" fontId="28" fillId="2" borderId="1" xfId="2" applyFont="1" applyFill="1" applyBorder="1" applyAlignment="1" applyProtection="1">
      <alignment horizontal="center" vertical="center" shrinkToFit="1"/>
      <protection locked="0"/>
    </xf>
    <xf numFmtId="38" fontId="28" fillId="2" borderId="1" xfId="3" applyFont="1" applyFill="1" applyBorder="1" applyAlignment="1" applyProtection="1">
      <alignment horizontal="right" vertical="center" shrinkToFit="1"/>
      <protection locked="0"/>
    </xf>
    <xf numFmtId="38" fontId="28" fillId="2" borderId="125" xfId="3" applyFont="1" applyFill="1" applyBorder="1" applyAlignment="1" applyProtection="1">
      <alignment horizontal="right" vertical="center" shrinkToFit="1"/>
      <protection locked="0"/>
    </xf>
    <xf numFmtId="0" fontId="20" fillId="2" borderId="23" xfId="0" applyFont="1" applyFill="1" applyBorder="1" applyAlignment="1" applyProtection="1">
      <alignment horizontal="center" vertical="center"/>
      <protection locked="0"/>
    </xf>
    <xf numFmtId="0" fontId="20" fillId="2" borderId="23" xfId="0" applyFont="1" applyFill="1" applyBorder="1" applyAlignment="1" applyProtection="1">
      <alignment horizontal="center" vertical="center" shrinkToFit="1"/>
      <protection locked="0"/>
    </xf>
    <xf numFmtId="0" fontId="20" fillId="2" borderId="23" xfId="0" applyFont="1" applyFill="1" applyBorder="1" applyProtection="1">
      <alignment vertical="center"/>
      <protection locked="0"/>
    </xf>
    <xf numFmtId="0" fontId="25" fillId="2" borderId="23" xfId="0" applyFont="1" applyFill="1" applyBorder="1" applyProtection="1">
      <alignment vertical="center"/>
      <protection locked="0"/>
    </xf>
    <xf numFmtId="0" fontId="37" fillId="0" borderId="0" xfId="2" applyFont="1" applyProtection="1">
      <alignment vertical="center"/>
    </xf>
    <xf numFmtId="0" fontId="28" fillId="0" borderId="0" xfId="2" applyFont="1" applyProtection="1">
      <alignment vertical="center"/>
    </xf>
    <xf numFmtId="0" fontId="28" fillId="0" borderId="0" xfId="2" applyFont="1" applyAlignment="1" applyProtection="1">
      <alignment horizontal="left" vertical="center"/>
    </xf>
    <xf numFmtId="0" fontId="35" fillId="0" borderId="0" xfId="2" applyFont="1" applyProtection="1">
      <alignment vertical="center"/>
    </xf>
    <xf numFmtId="49" fontId="35" fillId="0" borderId="0" xfId="2" applyNumberFormat="1" applyFont="1" applyProtection="1">
      <alignment vertical="center"/>
    </xf>
    <xf numFmtId="0" fontId="34" fillId="0" borderId="0" xfId="2" applyFont="1" applyAlignment="1" applyProtection="1">
      <alignment horizontal="center" vertical="center"/>
    </xf>
    <xf numFmtId="0" fontId="34" fillId="0" borderId="0" xfId="2" applyFont="1" applyAlignment="1" applyProtection="1">
      <alignment horizontal="left" vertical="center"/>
    </xf>
    <xf numFmtId="0" fontId="28" fillId="0" borderId="0" xfId="2" applyFont="1" applyAlignment="1" applyProtection="1">
      <alignment horizontal="right" vertical="center"/>
    </xf>
    <xf numFmtId="58" fontId="28" fillId="0" borderId="68" xfId="2" applyNumberFormat="1" applyFont="1" applyBorder="1" applyProtection="1">
      <alignment vertical="center"/>
    </xf>
    <xf numFmtId="0" fontId="28" fillId="0" borderId="0" xfId="2" applyFont="1" applyAlignment="1" applyProtection="1">
      <alignment horizontal="distributed" vertical="center"/>
    </xf>
    <xf numFmtId="0" fontId="31" fillId="0" borderId="0" xfId="2" applyFont="1" applyProtection="1">
      <alignment vertical="center"/>
    </xf>
    <xf numFmtId="0" fontId="33" fillId="0" borderId="0" xfId="2" applyFont="1" applyProtection="1">
      <alignment vertical="center"/>
    </xf>
    <xf numFmtId="0" fontId="33" fillId="0" borderId="0" xfId="2" applyFont="1" applyAlignment="1" applyProtection="1">
      <alignment horizontal="left" vertical="center"/>
    </xf>
    <xf numFmtId="0" fontId="28" fillId="0" borderId="60" xfId="2" applyFont="1" applyBorder="1" applyAlignment="1" applyProtection="1">
      <alignment horizontal="right" vertical="center"/>
    </xf>
    <xf numFmtId="0" fontId="30" fillId="0" borderId="0" xfId="2" applyFont="1" applyAlignment="1" applyProtection="1">
      <alignment horizontal="center" vertical="center"/>
    </xf>
    <xf numFmtId="0" fontId="30" fillId="0" borderId="0" xfId="2" applyFont="1" applyProtection="1">
      <alignment vertical="center"/>
    </xf>
    <xf numFmtId="0" fontId="29" fillId="0" borderId="0" xfId="2" applyFont="1" applyProtection="1">
      <alignment vertical="center"/>
    </xf>
    <xf numFmtId="0" fontId="29" fillId="0" borderId="0" xfId="2" applyFont="1" applyAlignment="1" applyProtection="1">
      <alignment horizontal="left" vertical="center"/>
    </xf>
    <xf numFmtId="0" fontId="29" fillId="0" borderId="0" xfId="2" applyFont="1" applyAlignment="1" applyProtection="1">
      <alignment horizontal="right" vertical="center" wrapText="1"/>
    </xf>
    <xf numFmtId="0" fontId="29" fillId="0" borderId="0" xfId="2" applyFont="1" applyAlignment="1" applyProtection="1">
      <alignment horizontal="center" vertical="center" wrapText="1"/>
    </xf>
    <xf numFmtId="0" fontId="29" fillId="0" borderId="0" xfId="2" applyFont="1" applyAlignment="1" applyProtection="1">
      <alignment vertical="center" wrapText="1"/>
    </xf>
    <xf numFmtId="0" fontId="29" fillId="0" borderId="0" xfId="2" applyFont="1" applyAlignment="1" applyProtection="1">
      <alignment horizontal="center" vertical="center"/>
    </xf>
    <xf numFmtId="49" fontId="29" fillId="0" borderId="0" xfId="2" applyNumberFormat="1" applyFont="1" applyAlignment="1" applyProtection="1">
      <alignment vertical="center" shrinkToFit="1"/>
    </xf>
    <xf numFmtId="0" fontId="28" fillId="0" borderId="0" xfId="2" applyFont="1" applyAlignment="1" applyProtection="1">
      <alignment vertical="center" wrapText="1"/>
    </xf>
    <xf numFmtId="0" fontId="30" fillId="0" borderId="0" xfId="2" applyFont="1" applyAlignment="1" applyProtection="1">
      <alignment horizontal="left" vertical="top"/>
    </xf>
    <xf numFmtId="0" fontId="30" fillId="0" borderId="0" xfId="2" applyFont="1" applyAlignment="1" applyProtection="1">
      <alignment vertical="top" wrapText="1"/>
    </xf>
    <xf numFmtId="0" fontId="30" fillId="0" borderId="0" xfId="2" applyFont="1" applyAlignment="1" applyProtection="1">
      <alignment vertical="top"/>
    </xf>
    <xf numFmtId="0" fontId="28" fillId="0" borderId="0" xfId="2" applyFont="1" applyAlignment="1" applyProtection="1">
      <alignment horizontal="left" vertical="center" wrapText="1"/>
    </xf>
    <xf numFmtId="0" fontId="29" fillId="0" borderId="0" xfId="2" applyFont="1" applyAlignment="1" applyProtection="1">
      <alignment horizontal="right" vertical="center"/>
    </xf>
    <xf numFmtId="0" fontId="28" fillId="0" borderId="59" xfId="2" applyFont="1" applyBorder="1" applyProtection="1">
      <alignment vertical="center"/>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8" fillId="0" borderId="53" xfId="2" applyFont="1" applyBorder="1" applyAlignment="1" applyProtection="1">
      <alignment horizontal="right" vertical="center"/>
    </xf>
    <xf numFmtId="0" fontId="30" fillId="12" borderId="0" xfId="2" applyFont="1" applyFill="1" applyAlignment="1" applyProtection="1">
      <alignment horizontal="center" vertical="center"/>
    </xf>
    <xf numFmtId="0" fontId="30" fillId="12" borderId="0" xfId="2" applyFont="1" applyFill="1" applyProtection="1">
      <alignment vertical="center"/>
    </xf>
    <xf numFmtId="0" fontId="28" fillId="12" borderId="0" xfId="2" applyFont="1" applyFill="1" applyAlignment="1" applyProtection="1">
      <alignment horizontal="center" vertical="center" wrapText="1"/>
    </xf>
    <xf numFmtId="0" fontId="28" fillId="12" borderId="0" xfId="2" applyFont="1" applyFill="1" applyAlignment="1" applyProtection="1">
      <alignment horizontal="center" vertical="center"/>
    </xf>
    <xf numFmtId="0" fontId="32" fillId="12" borderId="0" xfId="2" applyFont="1" applyFill="1" applyAlignment="1" applyProtection="1">
      <alignment horizontal="center" vertical="center"/>
    </xf>
    <xf numFmtId="0" fontId="28" fillId="12" borderId="0" xfId="2" applyFont="1" applyFill="1" applyAlignment="1" applyProtection="1">
      <alignment horizontal="right" vertical="center"/>
    </xf>
    <xf numFmtId="0" fontId="30" fillId="0" borderId="0" xfId="2" applyFont="1" applyAlignment="1" applyProtection="1">
      <alignment horizontal="left" vertical="center"/>
    </xf>
    <xf numFmtId="0" fontId="44" fillId="0" borderId="0" xfId="2" applyFont="1" applyAlignment="1" applyProtection="1">
      <alignment horizontal="center" vertical="center"/>
    </xf>
    <xf numFmtId="0" fontId="28" fillId="0" borderId="0" xfId="2" applyFont="1" applyAlignment="1" applyProtection="1">
      <alignment vertical="center" shrinkToFit="1"/>
    </xf>
    <xf numFmtId="0" fontId="29" fillId="0" borderId="0" xfId="2" applyFont="1" applyAlignment="1" applyProtection="1">
      <alignment horizontal="distributed" vertical="center"/>
    </xf>
    <xf numFmtId="0" fontId="7" fillId="0" borderId="0" xfId="2" applyAlignment="1" applyProtection="1">
      <alignment vertical="center" wrapText="1"/>
    </xf>
    <xf numFmtId="0" fontId="29" fillId="0" borderId="49" xfId="2" applyFont="1" applyBorder="1" applyProtection="1">
      <alignment vertical="center"/>
    </xf>
    <xf numFmtId="0" fontId="29" fillId="0" borderId="48" xfId="2" applyFont="1" applyBorder="1" applyProtection="1">
      <alignment vertical="center"/>
    </xf>
    <xf numFmtId="0" fontId="42" fillId="13" borderId="48" xfId="2" applyFont="1" applyFill="1" applyBorder="1" applyProtection="1">
      <alignment vertical="center"/>
    </xf>
    <xf numFmtId="0" fontId="41" fillId="0" borderId="0" xfId="2" applyFont="1" applyProtection="1">
      <alignment vertical="center"/>
    </xf>
    <xf numFmtId="0" fontId="28" fillId="0" borderId="131" xfId="2" applyFont="1" applyBorder="1" applyProtection="1">
      <alignment vertical="center"/>
    </xf>
    <xf numFmtId="0" fontId="28" fillId="0" borderId="102" xfId="2" applyFont="1" applyBorder="1" applyProtection="1">
      <alignment vertical="center"/>
    </xf>
    <xf numFmtId="0" fontId="7" fillId="0" borderId="102" xfId="2" applyBorder="1" applyProtection="1">
      <alignment vertical="center"/>
    </xf>
    <xf numFmtId="0" fontId="29" fillId="0" borderId="101" xfId="2" applyFont="1" applyBorder="1" applyProtection="1">
      <alignment vertical="center"/>
    </xf>
    <xf numFmtId="0" fontId="30" fillId="0" borderId="0" xfId="2" applyFont="1" applyAlignment="1" applyProtection="1">
      <alignment vertical="center" wrapText="1"/>
    </xf>
    <xf numFmtId="0" fontId="7" fillId="0" borderId="0" xfId="2" applyProtection="1">
      <alignment vertical="center"/>
    </xf>
    <xf numFmtId="0" fontId="28" fillId="0" borderId="130" xfId="2" applyFont="1" applyBorder="1" applyProtection="1">
      <alignment vertical="center"/>
    </xf>
    <xf numFmtId="0" fontId="28" fillId="0" borderId="38" xfId="2" applyFont="1" applyBorder="1" applyProtection="1">
      <alignment vertical="center"/>
    </xf>
    <xf numFmtId="0" fontId="7" fillId="0" borderId="38" xfId="2" applyBorder="1" applyProtection="1">
      <alignment vertical="center"/>
    </xf>
    <xf numFmtId="0" fontId="29" fillId="0" borderId="109" xfId="2" applyFont="1" applyBorder="1" applyProtection="1">
      <alignment vertical="center"/>
    </xf>
    <xf numFmtId="0" fontId="29" fillId="0" borderId="99" xfId="2" applyFont="1" applyBorder="1" applyProtection="1">
      <alignment vertical="center"/>
    </xf>
    <xf numFmtId="0" fontId="28" fillId="0" borderId="0" xfId="2" applyFont="1" applyAlignment="1" applyProtection="1">
      <alignment horizontal="distributed" vertical="center" wrapText="1"/>
    </xf>
    <xf numFmtId="0" fontId="28" fillId="0" borderId="0" xfId="2" applyFont="1" applyAlignment="1" applyProtection="1">
      <alignment horizontal="center" vertical="center" wrapText="1"/>
    </xf>
    <xf numFmtId="0" fontId="29" fillId="0" borderId="58" xfId="2" applyFont="1" applyBorder="1" applyAlignment="1" applyProtection="1">
      <alignment horizontal="right" vertical="center"/>
    </xf>
    <xf numFmtId="0" fontId="40" fillId="0" borderId="0" xfId="2" applyFont="1" applyProtection="1">
      <alignment vertical="center"/>
    </xf>
    <xf numFmtId="0" fontId="39" fillId="0" borderId="0" xfId="2" applyFont="1" applyProtection="1">
      <alignment vertical="center"/>
    </xf>
    <xf numFmtId="0" fontId="29" fillId="0" borderId="6" xfId="2" applyFont="1" applyBorder="1" applyProtection="1">
      <alignment vertical="center"/>
    </xf>
    <xf numFmtId="0" fontId="39" fillId="0" borderId="14" xfId="2" applyFont="1" applyBorder="1" applyProtection="1">
      <alignment vertical="center"/>
    </xf>
    <xf numFmtId="0" fontId="39" fillId="0" borderId="70" xfId="2" applyFont="1" applyBorder="1" applyProtection="1">
      <alignment vertical="center"/>
    </xf>
    <xf numFmtId="0" fontId="29" fillId="0" borderId="108" xfId="2" applyFont="1" applyBorder="1" applyProtection="1">
      <alignment vertical="center"/>
    </xf>
    <xf numFmtId="0" fontId="28" fillId="0" borderId="122" xfId="2" applyFont="1" applyBorder="1" applyProtection="1">
      <alignment vertical="center"/>
    </xf>
    <xf numFmtId="0" fontId="28" fillId="0" borderId="122" xfId="2" applyFont="1" applyBorder="1" applyAlignment="1" applyProtection="1">
      <alignment horizontal="center" vertical="center" wrapText="1"/>
    </xf>
    <xf numFmtId="0" fontId="28" fillId="0" borderId="122" xfId="2" applyFont="1" applyBorder="1" applyAlignment="1" applyProtection="1">
      <alignment horizontal="distributed" vertical="center"/>
    </xf>
    <xf numFmtId="0" fontId="28" fillId="0" borderId="40" xfId="2" applyFont="1" applyBorder="1" applyProtection="1">
      <alignment vertical="center"/>
    </xf>
    <xf numFmtId="0" fontId="28" fillId="0" borderId="40" xfId="2" applyFont="1" applyBorder="1" applyAlignment="1" applyProtection="1">
      <alignment horizontal="center" vertical="center" wrapText="1"/>
    </xf>
    <xf numFmtId="0" fontId="28" fillId="0" borderId="40" xfId="2" applyFont="1" applyBorder="1" applyAlignment="1" applyProtection="1">
      <alignment horizontal="distributed" vertical="center"/>
    </xf>
    <xf numFmtId="0" fontId="28" fillId="0" borderId="110" xfId="2" applyFont="1" applyBorder="1" applyProtection="1">
      <alignment vertical="center"/>
    </xf>
    <xf numFmtId="0" fontId="28" fillId="0" borderId="110" xfId="2" applyFont="1" applyBorder="1" applyAlignment="1" applyProtection="1">
      <alignment horizontal="center" vertical="center" wrapText="1"/>
    </xf>
    <xf numFmtId="0" fontId="28" fillId="0" borderId="40" xfId="2" applyFont="1" applyBorder="1" applyAlignment="1" applyProtection="1">
      <alignment vertical="center" wrapText="1"/>
    </xf>
    <xf numFmtId="0" fontId="28" fillId="0" borderId="31" xfId="2" applyFont="1" applyBorder="1" applyProtection="1">
      <alignment vertical="center"/>
    </xf>
    <xf numFmtId="0" fontId="28" fillId="0" borderId="25" xfId="2" applyFont="1" applyBorder="1" applyAlignment="1" applyProtection="1">
      <alignment horizontal="center" vertical="center" wrapText="1"/>
    </xf>
    <xf numFmtId="0" fontId="28" fillId="0" borderId="38" xfId="2" applyFont="1" applyBorder="1" applyAlignment="1" applyProtection="1">
      <alignment horizontal="center" vertical="center" wrapText="1"/>
    </xf>
    <xf numFmtId="0" fontId="28" fillId="0" borderId="38" xfId="2" applyFont="1" applyBorder="1" applyAlignment="1" applyProtection="1">
      <alignment horizontal="distributed" vertical="center"/>
    </xf>
    <xf numFmtId="0" fontId="28" fillId="0" borderId="32" xfId="2" applyFont="1" applyBorder="1" applyProtection="1">
      <alignment vertical="center"/>
    </xf>
    <xf numFmtId="0" fontId="28" fillId="0" borderId="110" xfId="2" applyFont="1" applyBorder="1" applyAlignment="1" applyProtection="1">
      <alignment horizontal="distributed" vertical="center"/>
    </xf>
    <xf numFmtId="0" fontId="28" fillId="0" borderId="37" xfId="2" applyFont="1" applyBorder="1" applyProtection="1">
      <alignment vertical="center"/>
    </xf>
    <xf numFmtId="0" fontId="28" fillId="0" borderId="121" xfId="2" applyFont="1" applyBorder="1" applyProtection="1">
      <alignment vertical="center"/>
    </xf>
    <xf numFmtId="0" fontId="28" fillId="0" borderId="68" xfId="2" applyFont="1" applyBorder="1" applyProtection="1">
      <alignment vertical="center"/>
    </xf>
    <xf numFmtId="0" fontId="28" fillId="0" borderId="68" xfId="2" applyFont="1" applyBorder="1" applyAlignment="1" applyProtection="1">
      <alignment horizontal="center" vertical="center" wrapText="1"/>
    </xf>
    <xf numFmtId="0" fontId="28" fillId="0" borderId="68" xfId="2" applyFont="1" applyBorder="1" applyAlignment="1" applyProtection="1">
      <alignment horizontal="distributed" vertical="center"/>
    </xf>
    <xf numFmtId="0" fontId="28" fillId="0" borderId="103" xfId="2" applyFont="1" applyBorder="1" applyProtection="1">
      <alignment vertical="center"/>
    </xf>
    <xf numFmtId="0" fontId="28" fillId="0" borderId="102" xfId="2" applyFont="1" applyBorder="1" applyAlignment="1" applyProtection="1">
      <alignment horizontal="center" vertical="center" wrapText="1"/>
    </xf>
    <xf numFmtId="0" fontId="28" fillId="0" borderId="102" xfId="2" applyFont="1" applyBorder="1" applyAlignment="1" applyProtection="1">
      <alignment horizontal="distributed" vertical="center"/>
    </xf>
    <xf numFmtId="0" fontId="28" fillId="0" borderId="101" xfId="2" applyFont="1" applyBorder="1" applyAlignment="1" applyProtection="1">
      <alignment horizontal="center" vertical="center" wrapText="1"/>
    </xf>
    <xf numFmtId="0" fontId="28" fillId="0" borderId="114" xfId="2" applyFont="1" applyBorder="1" applyAlignment="1" applyProtection="1">
      <alignment horizontal="center" vertical="center" wrapText="1"/>
    </xf>
    <xf numFmtId="0" fontId="28" fillId="0" borderId="109" xfId="2" applyFont="1" applyBorder="1" applyAlignment="1" applyProtection="1">
      <alignment horizontal="center" vertical="center" wrapText="1"/>
    </xf>
    <xf numFmtId="0" fontId="28" fillId="0" borderId="113" xfId="2" applyFont="1" applyBorder="1" applyAlignment="1" applyProtection="1">
      <alignment horizontal="center" vertical="center" wrapText="1"/>
    </xf>
    <xf numFmtId="0" fontId="28" fillId="0" borderId="117" xfId="2" applyFont="1" applyBorder="1" applyProtection="1">
      <alignment vertical="center"/>
    </xf>
    <xf numFmtId="0" fontId="28" fillId="0" borderId="116" xfId="2" applyFont="1" applyBorder="1" applyProtection="1">
      <alignment vertical="center"/>
    </xf>
    <xf numFmtId="0" fontId="28" fillId="0" borderId="116" xfId="2" applyFont="1" applyBorder="1" applyAlignment="1" applyProtection="1">
      <alignment horizontal="center" vertical="center" wrapText="1"/>
    </xf>
    <xf numFmtId="0" fontId="28" fillId="0" borderId="116" xfId="2" applyFont="1" applyBorder="1" applyAlignment="1" applyProtection="1">
      <alignment horizontal="distributed" vertical="center"/>
    </xf>
    <xf numFmtId="0" fontId="28" fillId="0" borderId="115" xfId="2" applyFont="1" applyBorder="1" applyAlignment="1" applyProtection="1">
      <alignment horizontal="center" vertical="center" wrapText="1"/>
    </xf>
    <xf numFmtId="0" fontId="28" fillId="0" borderId="109" xfId="2" applyFont="1" applyBorder="1" applyAlignment="1" applyProtection="1">
      <alignment vertical="center" wrapText="1"/>
    </xf>
    <xf numFmtId="0" fontId="28" fillId="0" borderId="13" xfId="2" applyFont="1" applyBorder="1" applyProtection="1">
      <alignment vertical="center"/>
    </xf>
    <xf numFmtId="0" fontId="28" fillId="0" borderId="105" xfId="2" applyFont="1" applyBorder="1" applyAlignment="1" applyProtection="1">
      <alignment horizontal="center" vertical="center" wrapText="1"/>
    </xf>
    <xf numFmtId="0" fontId="28" fillId="0" borderId="120" xfId="2" applyFont="1" applyBorder="1" applyAlignment="1" applyProtection="1">
      <alignment horizontal="center" vertical="center" wrapText="1"/>
    </xf>
    <xf numFmtId="0" fontId="28" fillId="0" borderId="111" xfId="2" applyFont="1" applyBorder="1" applyAlignment="1" applyProtection="1">
      <alignment horizontal="center" vertical="center" wrapText="1"/>
    </xf>
    <xf numFmtId="0" fontId="28" fillId="0" borderId="26" xfId="2" applyFont="1" applyBorder="1" applyAlignment="1" applyProtection="1">
      <alignment horizontal="center" vertical="center" wrapText="1"/>
    </xf>
    <xf numFmtId="0" fontId="28" fillId="0" borderId="24" xfId="2" applyFont="1" applyBorder="1" applyAlignment="1" applyProtection="1">
      <alignment horizontal="center" vertical="center" wrapText="1"/>
    </xf>
    <xf numFmtId="0" fontId="29" fillId="0" borderId="105" xfId="2" applyFont="1" applyBorder="1" applyAlignment="1" applyProtection="1">
      <alignment horizontal="center" vertical="center"/>
    </xf>
    <xf numFmtId="0" fontId="29" fillId="0" borderId="60" xfId="2" applyFont="1" applyBorder="1" applyAlignment="1" applyProtection="1">
      <alignment horizontal="center" vertical="center"/>
    </xf>
    <xf numFmtId="0" fontId="28" fillId="0" borderId="50" xfId="2" applyFont="1" applyBorder="1" applyProtection="1">
      <alignment vertical="center"/>
    </xf>
    <xf numFmtId="0" fontId="28" fillId="0" borderId="49" xfId="2" applyFont="1" applyBorder="1" applyProtection="1">
      <alignment vertical="center"/>
    </xf>
    <xf numFmtId="0" fontId="28" fillId="0" borderId="49" xfId="2" applyFont="1" applyBorder="1" applyAlignment="1" applyProtection="1">
      <alignment horizontal="center" vertical="center" wrapText="1"/>
    </xf>
    <xf numFmtId="0" fontId="28" fillId="0" borderId="49" xfId="2" applyFont="1" applyBorder="1" applyAlignment="1" applyProtection="1">
      <alignment horizontal="distributed" vertical="center"/>
    </xf>
    <xf numFmtId="0" fontId="28" fillId="0" borderId="97" xfId="2" applyFont="1" applyBorder="1" applyProtection="1">
      <alignment vertical="center"/>
    </xf>
    <xf numFmtId="0" fontId="28" fillId="0" borderId="97" xfId="2" applyFont="1" applyBorder="1" applyAlignment="1" applyProtection="1">
      <alignment horizontal="distributed" vertical="center"/>
    </xf>
    <xf numFmtId="0" fontId="28" fillId="0" borderId="97" xfId="2" applyFont="1" applyBorder="1" applyAlignment="1" applyProtection="1">
      <alignment horizontal="center" vertical="center" wrapText="1"/>
    </xf>
    <xf numFmtId="0" fontId="29" fillId="0" borderId="96" xfId="2" applyFont="1" applyBorder="1" applyProtection="1">
      <alignment vertical="center"/>
    </xf>
    <xf numFmtId="0" fontId="28" fillId="0" borderId="5" xfId="2" applyFont="1" applyBorder="1" applyProtection="1">
      <alignment vertical="center"/>
    </xf>
    <xf numFmtId="0" fontId="28" fillId="0" borderId="7" xfId="2" applyFont="1" applyBorder="1" applyProtection="1">
      <alignment vertical="center"/>
    </xf>
    <xf numFmtId="0" fontId="28" fillId="0" borderId="6" xfId="2" applyFont="1" applyBorder="1" applyProtection="1">
      <alignment vertical="center"/>
    </xf>
    <xf numFmtId="0" fontId="29" fillId="0" borderId="9" xfId="2" applyFont="1" applyBorder="1" applyAlignment="1" applyProtection="1">
      <alignment horizontal="center" vertical="center"/>
    </xf>
    <xf numFmtId="0" fontId="29" fillId="0" borderId="6" xfId="2" applyFont="1" applyBorder="1" applyAlignment="1" applyProtection="1">
      <alignment horizontal="right" vertical="center"/>
    </xf>
    <xf numFmtId="0" fontId="29" fillId="0" borderId="4" xfId="2" applyFont="1" applyBorder="1" applyAlignment="1" applyProtection="1">
      <alignment horizontal="right" vertical="center"/>
    </xf>
    <xf numFmtId="0" fontId="29" fillId="0" borderId="8" xfId="2" applyFont="1" applyBorder="1" applyAlignment="1" applyProtection="1">
      <alignment horizontal="center" vertical="center"/>
    </xf>
    <xf numFmtId="0" fontId="29" fillId="0" borderId="12" xfId="2" applyFont="1" applyBorder="1" applyAlignment="1" applyProtection="1">
      <alignment horizontal="right" vertical="center"/>
    </xf>
    <xf numFmtId="0" fontId="29" fillId="0" borderId="0" xfId="2" applyFont="1" applyAlignment="1" applyProtection="1">
      <alignment horizontal="left" vertical="center" wrapText="1"/>
    </xf>
    <xf numFmtId="38" fontId="44" fillId="12" borderId="0" xfId="3" applyFont="1" applyFill="1" applyBorder="1" applyAlignment="1" applyProtection="1">
      <alignment horizontal="center" vertical="center"/>
    </xf>
    <xf numFmtId="0" fontId="29" fillId="12" borderId="0" xfId="2" applyFont="1" applyFill="1" applyAlignment="1" applyProtection="1">
      <alignment horizontal="right" vertical="center"/>
    </xf>
    <xf numFmtId="0" fontId="29" fillId="0" borderId="3" xfId="2" applyFont="1" applyBorder="1" applyAlignment="1" applyProtection="1">
      <alignment horizontal="center" vertical="center"/>
    </xf>
    <xf numFmtId="0" fontId="42" fillId="13" borderId="23" xfId="2" applyFont="1" applyFill="1" applyBorder="1" applyProtection="1">
      <alignment vertical="center"/>
    </xf>
    <xf numFmtId="0" fontId="29" fillId="0" borderId="13" xfId="2" applyFont="1" applyBorder="1" applyAlignment="1" applyProtection="1">
      <alignment horizontal="center" vertical="center"/>
    </xf>
    <xf numFmtId="0" fontId="35" fillId="0" borderId="0" xfId="2" applyFont="1" applyAlignment="1" applyProtection="1">
      <alignment horizontal="right" vertical="center"/>
    </xf>
    <xf numFmtId="184" fontId="35" fillId="0" borderId="8" xfId="2" applyNumberFormat="1" applyFont="1" applyBorder="1" applyProtection="1">
      <alignment vertical="center"/>
    </xf>
    <xf numFmtId="0" fontId="28" fillId="0" borderId="0" xfId="2" applyFont="1" applyAlignment="1" applyProtection="1">
      <alignment horizontal="center" vertical="top"/>
    </xf>
    <xf numFmtId="0" fontId="29" fillId="0" borderId="14" xfId="2" applyFont="1" applyBorder="1" applyAlignment="1" applyProtection="1">
      <alignment horizontal="center" vertical="center"/>
    </xf>
    <xf numFmtId="38" fontId="44" fillId="12" borderId="0" xfId="2" applyNumberFormat="1" applyFont="1" applyFill="1" applyAlignment="1" applyProtection="1">
      <alignment horizontal="right"/>
    </xf>
    <xf numFmtId="0" fontId="29" fillId="0" borderId="1" xfId="2" applyFont="1" applyBorder="1" applyProtection="1">
      <alignment vertical="center"/>
    </xf>
    <xf numFmtId="0" fontId="29" fillId="0" borderId="8" xfId="2" applyFont="1" applyBorder="1" applyProtection="1">
      <alignment vertical="center"/>
    </xf>
    <xf numFmtId="0" fontId="33" fillId="0" borderId="0" xfId="2" applyFont="1" applyAlignment="1" applyProtection="1">
      <alignment horizontal="left" vertical="top"/>
    </xf>
    <xf numFmtId="0" fontId="52" fillId="0" borderId="136" xfId="6" applyFont="1" applyBorder="1" applyAlignment="1" applyProtection="1">
      <alignment horizontal="center" vertical="center" shrinkToFit="1"/>
    </xf>
    <xf numFmtId="188" fontId="52" fillId="0" borderId="149" xfId="6" applyNumberFormat="1" applyFont="1" applyBorder="1" applyAlignment="1" applyProtection="1">
      <alignment horizontal="center" vertical="center" shrinkToFit="1"/>
    </xf>
    <xf numFmtId="0" fontId="52" fillId="0" borderId="150" xfId="6" applyFont="1" applyBorder="1" applyAlignment="1" applyProtection="1">
      <alignment horizontal="center" vertical="center" shrinkToFit="1"/>
    </xf>
    <xf numFmtId="0" fontId="52" fillId="0" borderId="141" xfId="6" applyFont="1" applyBorder="1" applyAlignment="1" applyProtection="1">
      <alignment horizontal="center" vertical="center" shrinkToFit="1"/>
    </xf>
    <xf numFmtId="188" fontId="52" fillId="0" borderId="139" xfId="6" applyNumberFormat="1" applyFont="1" applyBorder="1" applyAlignment="1" applyProtection="1">
      <alignment horizontal="center" vertical="center" shrinkToFit="1"/>
    </xf>
    <xf numFmtId="0" fontId="52" fillId="0" borderId="136" xfId="6" applyFont="1" applyBorder="1" applyAlignment="1" applyProtection="1">
      <alignment vertical="center" shrinkToFit="1"/>
    </xf>
    <xf numFmtId="0" fontId="52" fillId="0" borderId="144" xfId="6" applyFont="1" applyBorder="1" applyAlignment="1" applyProtection="1">
      <alignment vertical="center" shrinkToFit="1"/>
    </xf>
    <xf numFmtId="0" fontId="52" fillId="0" borderId="138" xfId="6" applyFont="1" applyBorder="1" applyAlignment="1" applyProtection="1">
      <alignment horizontal="center" vertical="center" shrinkToFit="1"/>
    </xf>
    <xf numFmtId="188" fontId="52" fillId="0" borderId="143" xfId="6" applyNumberFormat="1" applyFont="1" applyBorder="1" applyAlignment="1" applyProtection="1">
      <alignment horizontal="center" vertical="center" shrinkToFit="1"/>
    </xf>
    <xf numFmtId="190" fontId="34" fillId="0" borderId="0" xfId="2" applyNumberFormat="1" applyFont="1" applyAlignment="1" applyProtection="1">
      <alignment horizontal="center" vertical="center"/>
    </xf>
    <xf numFmtId="0" fontId="28" fillId="0" borderId="105" xfId="2" applyFont="1" applyBorder="1" applyProtection="1">
      <alignment vertical="center"/>
    </xf>
    <xf numFmtId="0" fontId="38" fillId="0" borderId="0" xfId="2" applyFont="1" applyProtection="1">
      <alignment vertical="center"/>
    </xf>
    <xf numFmtId="0" fontId="28" fillId="12" borderId="0" xfId="2" applyFont="1" applyFill="1" applyProtection="1">
      <alignment vertical="center"/>
    </xf>
    <xf numFmtId="0" fontId="33" fillId="12" borderId="0" xfId="2" applyFont="1" applyFill="1" applyProtection="1">
      <alignment vertical="center"/>
    </xf>
    <xf numFmtId="0" fontId="28" fillId="12" borderId="0" xfId="2" applyFont="1" applyFill="1" applyAlignment="1" applyProtection="1">
      <alignment horizontal="distributed" vertical="center"/>
    </xf>
    <xf numFmtId="0" fontId="33" fillId="0" borderId="0" xfId="2" applyFont="1" applyAlignment="1" applyProtection="1">
      <alignment horizontal="left" vertical="top" shrinkToFit="1"/>
    </xf>
    <xf numFmtId="0" fontId="7" fillId="0" borderId="0" xfId="2" applyAlignment="1" applyProtection="1">
      <alignment horizontal="left" vertical="top" wrapText="1"/>
    </xf>
    <xf numFmtId="0" fontId="69" fillId="12" borderId="0" xfId="2" applyFont="1" applyFill="1" applyProtection="1">
      <alignment vertical="center"/>
    </xf>
    <xf numFmtId="0" fontId="75" fillId="12" borderId="0" xfId="2" applyFont="1" applyFill="1" applyProtection="1">
      <alignment vertical="center"/>
    </xf>
    <xf numFmtId="0" fontId="71" fillId="12" borderId="0" xfId="2" applyFont="1" applyFill="1" applyProtection="1">
      <alignment vertical="center"/>
    </xf>
    <xf numFmtId="0" fontId="74" fillId="12" borderId="0" xfId="2" applyFont="1" applyFill="1" applyProtection="1">
      <alignment vertical="center"/>
    </xf>
    <xf numFmtId="0" fontId="73" fillId="12" borderId="0" xfId="2" applyFont="1" applyFill="1" applyProtection="1">
      <alignment vertical="center"/>
    </xf>
    <xf numFmtId="0" fontId="73" fillId="12" borderId="0" xfId="2" applyFont="1" applyFill="1" applyAlignment="1" applyProtection="1">
      <alignment vertical="center" shrinkToFit="1"/>
    </xf>
    <xf numFmtId="0" fontId="72" fillId="12" borderId="0" xfId="2" applyFont="1" applyFill="1" applyAlignment="1" applyProtection="1">
      <alignment vertical="center" shrinkToFit="1"/>
    </xf>
    <xf numFmtId="58" fontId="28" fillId="0" borderId="0" xfId="2" applyNumberFormat="1" applyFont="1" applyProtection="1">
      <alignment vertical="center"/>
    </xf>
    <xf numFmtId="0" fontId="70" fillId="12" borderId="0" xfId="2" applyFont="1" applyFill="1" applyProtection="1">
      <alignment vertical="center"/>
    </xf>
    <xf numFmtId="0" fontId="29" fillId="12" borderId="0" xfId="2" applyFont="1" applyFill="1" applyProtection="1">
      <alignment vertical="center"/>
    </xf>
    <xf numFmtId="0" fontId="7" fillId="12" borderId="0" xfId="2" applyFill="1" applyProtection="1">
      <alignment vertical="center"/>
    </xf>
    <xf numFmtId="0" fontId="52" fillId="0" borderId="14" xfId="6" applyFont="1" applyBorder="1" applyAlignment="1" applyProtection="1">
      <alignment horizontal="center" vertical="center" shrinkToFit="1"/>
      <protection locked="0"/>
    </xf>
    <xf numFmtId="38" fontId="52" fillId="0" borderId="8" xfId="1" applyFont="1" applyBorder="1" applyAlignment="1" applyProtection="1">
      <alignment vertical="center" shrinkToFit="1"/>
      <protection locked="0"/>
    </xf>
    <xf numFmtId="0" fontId="76" fillId="0" borderId="0" xfId="4" applyFont="1"/>
    <xf numFmtId="0" fontId="60" fillId="0" borderId="0" xfId="4" applyFont="1"/>
    <xf numFmtId="0" fontId="64" fillId="0" borderId="8" xfId="4" applyFont="1" applyBorder="1" applyAlignment="1">
      <alignment horizontal="center"/>
    </xf>
    <xf numFmtId="0" fontId="64" fillId="0" borderId="8" xfId="4" applyFont="1" applyBorder="1"/>
    <xf numFmtId="0" fontId="64" fillId="0" borderId="8" xfId="4" applyFont="1" applyBorder="1" applyAlignment="1">
      <alignment shrinkToFit="1"/>
    </xf>
    <xf numFmtId="187" fontId="52" fillId="0" borderId="71" xfId="4" applyNumberFormat="1" applyFont="1" applyBorder="1" applyAlignment="1" applyProtection="1">
      <alignment vertical="center"/>
      <protection locked="0"/>
    </xf>
    <xf numFmtId="38" fontId="52" fillId="0" borderId="71" xfId="6" applyNumberFormat="1" applyFont="1" applyBorder="1" applyAlignment="1" applyProtection="1">
      <alignment vertical="center" shrinkToFit="1"/>
      <protection locked="0"/>
    </xf>
    <xf numFmtId="38" fontId="52" fillId="0" borderId="51" xfId="6" applyNumberFormat="1" applyFont="1" applyBorder="1" applyAlignment="1" applyProtection="1">
      <alignment vertical="center" shrinkToFit="1"/>
      <protection locked="0"/>
    </xf>
    <xf numFmtId="0" fontId="20" fillId="15" borderId="5" xfId="0" applyFont="1" applyFill="1" applyBorder="1" applyAlignment="1">
      <alignment horizontal="centerContinuous" vertical="center"/>
    </xf>
    <xf numFmtId="0" fontId="20" fillId="15" borderId="7" xfId="0" applyFont="1" applyFill="1" applyBorder="1" applyAlignment="1">
      <alignment horizontal="centerContinuous" vertical="center"/>
    </xf>
    <xf numFmtId="0" fontId="20" fillId="15" borderId="23" xfId="0" applyFont="1" applyFill="1" applyBorder="1" applyAlignment="1" applyProtection="1">
      <alignment horizontal="center" vertical="center"/>
      <protection locked="0"/>
    </xf>
    <xf numFmtId="0" fontId="78" fillId="0" borderId="0" xfId="8" applyFont="1">
      <alignment vertical="center"/>
    </xf>
    <xf numFmtId="0" fontId="78" fillId="0" borderId="0" xfId="8" applyFont="1" applyAlignment="1">
      <alignment horizontal="center" vertical="center"/>
    </xf>
    <xf numFmtId="0" fontId="80" fillId="0" borderId="0" xfId="8" applyFont="1">
      <alignment vertical="center"/>
    </xf>
    <xf numFmtId="0" fontId="82" fillId="0" borderId="0" xfId="8" applyFont="1">
      <alignment vertical="center"/>
    </xf>
    <xf numFmtId="0" fontId="82" fillId="0" borderId="0" xfId="8" applyFont="1" applyAlignment="1">
      <alignment vertical="center" wrapText="1"/>
    </xf>
    <xf numFmtId="0" fontId="80" fillId="0" borderId="12" xfId="8" applyFont="1" applyBorder="1">
      <alignment vertical="center"/>
    </xf>
    <xf numFmtId="0" fontId="82" fillId="0" borderId="10" xfId="8" applyFont="1" applyBorder="1" applyAlignment="1">
      <alignment vertical="center" wrapText="1"/>
    </xf>
    <xf numFmtId="0" fontId="78" fillId="0" borderId="10" xfId="8" applyFont="1" applyBorder="1">
      <alignment vertical="center"/>
    </xf>
    <xf numFmtId="0" fontId="80" fillId="0" borderId="10" xfId="8" applyFont="1" applyBorder="1">
      <alignment vertical="center"/>
    </xf>
    <xf numFmtId="0" fontId="80" fillId="0" borderId="11" xfId="8" applyFont="1" applyBorder="1">
      <alignment vertical="center"/>
    </xf>
    <xf numFmtId="0" fontId="80" fillId="0" borderId="111" xfId="8" applyFont="1" applyBorder="1">
      <alignment vertical="center"/>
    </xf>
    <xf numFmtId="0" fontId="80" fillId="0" borderId="13" xfId="8" applyFont="1" applyBorder="1">
      <alignment vertical="center"/>
    </xf>
    <xf numFmtId="0" fontId="82" fillId="0" borderId="0" xfId="8" applyFont="1" applyAlignment="1">
      <alignment horizontal="left" vertical="center"/>
    </xf>
    <xf numFmtId="0" fontId="82" fillId="0" borderId="0" xfId="8" applyFont="1" applyAlignment="1">
      <alignment horizontal="center" vertical="center"/>
    </xf>
    <xf numFmtId="0" fontId="78" fillId="0" borderId="111" xfId="8" applyFont="1" applyBorder="1">
      <alignment vertical="center"/>
    </xf>
    <xf numFmtId="0" fontId="82" fillId="0" borderId="13" xfId="8" applyFont="1" applyBorder="1">
      <alignment vertical="center"/>
    </xf>
    <xf numFmtId="0" fontId="83" fillId="0" borderId="0" xfId="8" applyFont="1">
      <alignment vertical="center"/>
    </xf>
    <xf numFmtId="0" fontId="83" fillId="0" borderId="0" xfId="8" applyFont="1" applyAlignment="1">
      <alignment horizontal="left" vertical="center"/>
    </xf>
    <xf numFmtId="0" fontId="83" fillId="0" borderId="0" xfId="8" applyFont="1" applyAlignment="1">
      <alignment horizontal="center" vertical="center"/>
    </xf>
    <xf numFmtId="0" fontId="78" fillId="0" borderId="4" xfId="8" applyFont="1" applyBorder="1">
      <alignment vertical="center"/>
    </xf>
    <xf numFmtId="0" fontId="78" fillId="0" borderId="2" xfId="8" applyFont="1" applyBorder="1">
      <alignment vertical="center"/>
    </xf>
    <xf numFmtId="0" fontId="84" fillId="0" borderId="3" xfId="8" applyFont="1" applyBorder="1">
      <alignment vertical="center"/>
    </xf>
    <xf numFmtId="0" fontId="87" fillId="0" borderId="0" xfId="8" applyFont="1">
      <alignment vertical="center"/>
    </xf>
    <xf numFmtId="0" fontId="80" fillId="0" borderId="84" xfId="8" applyFont="1" applyBorder="1">
      <alignment vertical="center"/>
    </xf>
    <xf numFmtId="0" fontId="78" fillId="0" borderId="68" xfId="8" applyFont="1" applyBorder="1">
      <alignment vertical="center"/>
    </xf>
    <xf numFmtId="0" fontId="78" fillId="0" borderId="121" xfId="8" applyFont="1" applyBorder="1">
      <alignment vertical="center"/>
    </xf>
    <xf numFmtId="0" fontId="78" fillId="0" borderId="190" xfId="8" applyFont="1" applyBorder="1">
      <alignment vertical="center"/>
    </xf>
    <xf numFmtId="0" fontId="80" fillId="0" borderId="0" xfId="8" applyFont="1" applyAlignment="1">
      <alignment vertical="center" shrinkToFit="1"/>
    </xf>
    <xf numFmtId="0" fontId="82" fillId="0" borderId="85" xfId="8" applyFont="1" applyBorder="1">
      <alignment vertical="center"/>
    </xf>
    <xf numFmtId="0" fontId="82" fillId="0" borderId="194" xfId="8" applyFont="1" applyBorder="1">
      <alignment vertical="center"/>
    </xf>
    <xf numFmtId="0" fontId="78" fillId="0" borderId="105" xfId="8" applyFont="1" applyBorder="1">
      <alignment vertical="center"/>
    </xf>
    <xf numFmtId="0" fontId="89" fillId="0" borderId="8" xfId="8" applyFont="1" applyBorder="1" applyAlignment="1">
      <alignment horizontal="center" vertical="center"/>
    </xf>
    <xf numFmtId="0" fontId="89" fillId="0" borderId="5" xfId="8" applyFont="1" applyBorder="1" applyAlignment="1">
      <alignment horizontal="center" vertical="center"/>
    </xf>
    <xf numFmtId="0" fontId="88" fillId="0" borderId="58" xfId="8" applyFont="1" applyBorder="1">
      <alignment vertical="center"/>
    </xf>
    <xf numFmtId="0" fontId="88" fillId="0" borderId="59" xfId="8" applyFont="1" applyBorder="1">
      <alignment vertical="center"/>
    </xf>
    <xf numFmtId="0" fontId="35" fillId="0" borderId="106" xfId="8" applyFont="1" applyBorder="1" applyAlignment="1">
      <alignment vertical="top"/>
    </xf>
    <xf numFmtId="0" fontId="35" fillId="0" borderId="59" xfId="8" applyFont="1" applyBorder="1" applyAlignment="1">
      <alignment vertical="top"/>
    </xf>
    <xf numFmtId="0" fontId="70" fillId="0" borderId="0" xfId="8" applyFont="1" applyAlignment="1">
      <alignment horizontal="center" vertical="center"/>
    </xf>
    <xf numFmtId="191" fontId="80" fillId="0" borderId="105" xfId="8" applyNumberFormat="1" applyFont="1" applyBorder="1">
      <alignment vertical="center"/>
    </xf>
    <xf numFmtId="191" fontId="80" fillId="0" borderId="0" xfId="8" applyNumberFormat="1" applyFont="1">
      <alignment vertical="center"/>
    </xf>
    <xf numFmtId="192" fontId="80" fillId="16" borderId="0" xfId="8" applyNumberFormat="1" applyFont="1" applyFill="1" applyAlignment="1" applyProtection="1">
      <alignment vertical="center" shrinkToFit="1"/>
      <protection locked="0"/>
    </xf>
    <xf numFmtId="191" fontId="80" fillId="16" borderId="0" xfId="8" applyNumberFormat="1" applyFont="1" applyFill="1" applyAlignment="1" applyProtection="1">
      <alignment horizontal="center" vertical="center" shrinkToFit="1"/>
      <protection locked="0"/>
    </xf>
    <xf numFmtId="0" fontId="90" fillId="0" borderId="111" xfId="8" applyFont="1" applyBorder="1">
      <alignment vertical="center"/>
    </xf>
    <xf numFmtId="0" fontId="90" fillId="0" borderId="0" xfId="8" applyFont="1">
      <alignment vertical="center"/>
    </xf>
    <xf numFmtId="0" fontId="77" fillId="0" borderId="0" xfId="8">
      <alignment vertical="center"/>
    </xf>
    <xf numFmtId="192" fontId="80" fillId="0" borderId="0" xfId="8" applyNumberFormat="1" applyFont="1" applyAlignment="1" applyProtection="1">
      <alignment vertical="center" shrinkToFit="1"/>
      <protection locked="0"/>
    </xf>
    <xf numFmtId="191" fontId="80" fillId="0" borderId="105" xfId="8" applyNumberFormat="1" applyFont="1" applyBorder="1" applyAlignment="1">
      <alignment vertical="center" shrinkToFit="1"/>
    </xf>
    <xf numFmtId="191" fontId="80" fillId="0" borderId="0" xfId="8" applyNumberFormat="1" applyFont="1" applyAlignment="1">
      <alignment vertical="center" shrinkToFit="1"/>
    </xf>
    <xf numFmtId="0" fontId="80" fillId="7" borderId="25" xfId="8" applyFont="1" applyFill="1" applyBorder="1" applyAlignment="1">
      <alignment vertical="center" shrinkToFit="1"/>
    </xf>
    <xf numFmtId="0" fontId="80" fillId="7" borderId="0" xfId="8" applyFont="1" applyFill="1" applyAlignment="1">
      <alignment vertical="center" shrinkToFit="1"/>
    </xf>
    <xf numFmtId="0" fontId="80" fillId="0" borderId="111" xfId="8" applyFont="1" applyBorder="1" applyAlignment="1">
      <alignment vertical="center" shrinkToFit="1"/>
    </xf>
    <xf numFmtId="191" fontId="80" fillId="0" borderId="109" xfId="8" applyNumberFormat="1" applyFont="1" applyBorder="1" applyAlignment="1">
      <alignment vertical="center" shrinkToFit="1"/>
    </xf>
    <xf numFmtId="191" fontId="80" fillId="0" borderId="40" xfId="8" applyNumberFormat="1" applyFont="1" applyBorder="1" applyAlignment="1">
      <alignment vertical="center" shrinkToFit="1"/>
    </xf>
    <xf numFmtId="0" fontId="80" fillId="7" borderId="40" xfId="8" applyFont="1" applyFill="1" applyBorder="1" applyAlignment="1">
      <alignment vertical="center" shrinkToFit="1"/>
    </xf>
    <xf numFmtId="0" fontId="80" fillId="0" borderId="25" xfId="8" applyFont="1" applyBorder="1" applyAlignment="1">
      <alignment vertical="center" shrinkToFit="1"/>
    </xf>
    <xf numFmtId="0" fontId="80" fillId="0" borderId="40" xfId="8" applyFont="1" applyBorder="1" applyAlignment="1">
      <alignment vertical="center" shrinkToFit="1"/>
    </xf>
    <xf numFmtId="191" fontId="80" fillId="0" borderId="2" xfId="8" applyNumberFormat="1" applyFont="1" applyBorder="1">
      <alignment vertical="center"/>
    </xf>
    <xf numFmtId="192" fontId="80" fillId="0" borderId="2" xfId="8" applyNumberFormat="1" applyFont="1" applyBorder="1" applyAlignment="1" applyProtection="1">
      <alignment vertical="center" shrinkToFit="1"/>
      <protection locked="0"/>
    </xf>
    <xf numFmtId="0" fontId="53" fillId="0" borderId="0" xfId="6">
      <alignment vertical="center"/>
    </xf>
    <xf numFmtId="191" fontId="80" fillId="0" borderId="125" xfId="8" applyNumberFormat="1" applyFont="1" applyBorder="1" applyAlignment="1">
      <alignment vertical="center" shrinkToFit="1"/>
    </xf>
    <xf numFmtId="191" fontId="80" fillId="0" borderId="2" xfId="8" applyNumberFormat="1" applyFont="1" applyBorder="1" applyAlignment="1">
      <alignment vertical="center" shrinkToFit="1"/>
    </xf>
    <xf numFmtId="0" fontId="80" fillId="7" borderId="4" xfId="8" applyFont="1" applyFill="1" applyBorder="1" applyAlignment="1">
      <alignment vertical="center" shrinkToFit="1"/>
    </xf>
    <xf numFmtId="0" fontId="80" fillId="7" borderId="2" xfId="8" applyFont="1" applyFill="1" applyBorder="1" applyAlignment="1">
      <alignment vertical="center" shrinkToFit="1"/>
    </xf>
    <xf numFmtId="0" fontId="80" fillId="0" borderId="4" xfId="8" applyFont="1" applyBorder="1" applyAlignment="1">
      <alignment vertical="center" shrinkToFit="1"/>
    </xf>
    <xf numFmtId="0" fontId="80" fillId="0" borderId="2" xfId="8" applyFont="1" applyBorder="1" applyAlignment="1">
      <alignment vertical="center" shrinkToFit="1"/>
    </xf>
    <xf numFmtId="0" fontId="80" fillId="0" borderId="0" xfId="8" applyFont="1" applyAlignment="1">
      <alignment horizontal="center" vertical="center"/>
    </xf>
    <xf numFmtId="0" fontId="80" fillId="0" borderId="0" xfId="8" applyFont="1" applyAlignment="1">
      <alignment horizontal="left" vertical="center"/>
    </xf>
    <xf numFmtId="0" fontId="78" fillId="0" borderId="0" xfId="8" applyFont="1" applyAlignment="1">
      <alignment horizontal="center" vertical="center"/>
    </xf>
    <xf numFmtId="0" fontId="78" fillId="0" borderId="0" xfId="8" applyFont="1">
      <alignment vertical="center"/>
    </xf>
    <xf numFmtId="0" fontId="23" fillId="0" borderId="50" xfId="0" applyFont="1" applyBorder="1">
      <alignment vertical="center"/>
    </xf>
    <xf numFmtId="0" fontId="82" fillId="0" borderId="0" xfId="8" applyFont="1">
      <alignment vertical="center"/>
    </xf>
    <xf numFmtId="0" fontId="78" fillId="0" borderId="0" xfId="8" applyFont="1">
      <alignment vertical="center"/>
    </xf>
    <xf numFmtId="0" fontId="82" fillId="0" borderId="0" xfId="8" applyFont="1" applyAlignment="1">
      <alignment horizontal="left" vertical="center"/>
    </xf>
    <xf numFmtId="0" fontId="78" fillId="0" borderId="0" xfId="8" applyFont="1" applyAlignment="1">
      <alignment horizontal="left" vertical="center"/>
    </xf>
    <xf numFmtId="0" fontId="13" fillId="7" borderId="50" xfId="0" applyFont="1" applyFill="1" applyBorder="1" applyAlignment="1">
      <alignment horizontal="center" vertical="center"/>
    </xf>
    <xf numFmtId="0" fontId="91" fillId="7" borderId="23" xfId="0" applyFont="1" applyFill="1" applyBorder="1">
      <alignment vertical="center"/>
    </xf>
    <xf numFmtId="191" fontId="80" fillId="0" borderId="0" xfId="8" applyNumberFormat="1" applyFont="1" applyBorder="1">
      <alignment vertical="center"/>
    </xf>
    <xf numFmtId="0" fontId="82" fillId="0" borderId="0" xfId="8" applyFont="1" applyBorder="1" applyAlignment="1">
      <alignment horizontal="left" vertical="center"/>
    </xf>
    <xf numFmtId="0" fontId="78" fillId="0" borderId="0" xfId="8" applyFont="1" applyBorder="1">
      <alignment vertical="center"/>
    </xf>
    <xf numFmtId="0" fontId="80" fillId="0" borderId="0" xfId="8" applyFont="1" applyBorder="1">
      <alignment vertical="center"/>
    </xf>
    <xf numFmtId="191" fontId="80" fillId="2" borderId="8" xfId="8" applyNumberFormat="1" applyFont="1" applyFill="1" applyBorder="1" applyAlignment="1">
      <alignment vertical="center" shrinkToFit="1"/>
    </xf>
    <xf numFmtId="0" fontId="28" fillId="0" borderId="0" xfId="2" applyFont="1" applyBorder="1" applyAlignment="1" applyProtection="1">
      <alignment horizontal="distributed" vertical="center"/>
    </xf>
    <xf numFmtId="0" fontId="28" fillId="0" borderId="0" xfId="4" applyFont="1" applyAlignment="1">
      <alignment vertical="center"/>
    </xf>
    <xf numFmtId="0" fontId="33" fillId="0" borderId="0" xfId="4" applyFont="1" applyAlignment="1">
      <alignment vertical="center"/>
    </xf>
    <xf numFmtId="0" fontId="28" fillId="0" borderId="6" xfId="4" applyFont="1" applyBorder="1" applyAlignment="1">
      <alignment horizontal="center" vertical="center"/>
    </xf>
    <xf numFmtId="0" fontId="28" fillId="0" borderId="4" xfId="4" applyFont="1" applyBorder="1" applyAlignment="1">
      <alignment horizontal="center" vertical="center"/>
    </xf>
    <xf numFmtId="0" fontId="93" fillId="0" borderId="200" xfId="4" applyFont="1" applyBorder="1" applyAlignment="1">
      <alignment horizontal="center" vertical="center"/>
    </xf>
    <xf numFmtId="0" fontId="93" fillId="0" borderId="204" xfId="4" applyFont="1" applyBorder="1" applyAlignment="1">
      <alignment horizontal="center" vertical="center"/>
    </xf>
    <xf numFmtId="0" fontId="82" fillId="0" borderId="8" xfId="8" applyFont="1" applyBorder="1" applyAlignment="1">
      <alignment horizontal="center" vertical="center" shrinkToFit="1"/>
    </xf>
    <xf numFmtId="0" fontId="82" fillId="0" borderId="8" xfId="8" applyFont="1" applyBorder="1" applyAlignment="1">
      <alignment horizontal="center" vertical="center"/>
    </xf>
    <xf numFmtId="0" fontId="80" fillId="18" borderId="31" xfId="8" applyFont="1" applyFill="1" applyBorder="1" applyAlignment="1" applyProtection="1">
      <alignment horizontal="center" vertical="center" shrinkToFit="1"/>
      <protection locked="0"/>
    </xf>
    <xf numFmtId="0" fontId="80" fillId="18" borderId="40" xfId="8" applyFont="1" applyFill="1" applyBorder="1" applyAlignment="1" applyProtection="1">
      <alignment horizontal="center" vertical="center" shrinkToFit="1"/>
      <protection locked="0"/>
    </xf>
    <xf numFmtId="191" fontId="80" fillId="18" borderId="31" xfId="8" applyNumberFormat="1" applyFont="1" applyFill="1" applyBorder="1" applyAlignment="1" applyProtection="1">
      <alignment horizontal="center" vertical="center" shrinkToFit="1"/>
      <protection locked="0"/>
    </xf>
    <xf numFmtId="191" fontId="80" fillId="18" borderId="40" xfId="8" applyNumberFormat="1" applyFont="1" applyFill="1" applyBorder="1" applyAlignment="1" applyProtection="1">
      <alignment horizontal="center" vertical="center" shrinkToFit="1"/>
      <protection locked="0"/>
    </xf>
    <xf numFmtId="0" fontId="80" fillId="7" borderId="31" xfId="8" applyFont="1" applyFill="1" applyBorder="1" applyAlignment="1">
      <alignment horizontal="center" vertical="center" shrinkToFit="1"/>
    </xf>
    <xf numFmtId="0" fontId="80" fillId="7" borderId="40" xfId="8" applyFont="1" applyFill="1" applyBorder="1" applyAlignment="1">
      <alignment horizontal="center" vertical="center" shrinkToFit="1"/>
    </xf>
    <xf numFmtId="0" fontId="82" fillId="18" borderId="59" xfId="8" applyFont="1" applyFill="1" applyBorder="1" applyAlignment="1" applyProtection="1">
      <alignment horizontal="center" vertical="center" shrinkToFit="1"/>
      <protection locked="0"/>
    </xf>
    <xf numFmtId="0" fontId="82" fillId="18" borderId="68" xfId="8" applyFont="1" applyFill="1" applyBorder="1" applyAlignment="1" applyProtection="1">
      <alignment horizontal="center" vertical="center" shrinkToFit="1"/>
      <protection locked="0"/>
    </xf>
    <xf numFmtId="0" fontId="82" fillId="0" borderId="59" xfId="8" applyFont="1" applyBorder="1" applyAlignment="1">
      <alignment horizontal="center" vertical="center"/>
    </xf>
    <xf numFmtId="0" fontId="82" fillId="0" borderId="68" xfId="8" applyFont="1" applyBorder="1" applyAlignment="1">
      <alignment horizontal="center" vertical="center"/>
    </xf>
    <xf numFmtId="0" fontId="82" fillId="0" borderId="58" xfId="8" applyFont="1" applyBorder="1" applyAlignment="1">
      <alignment horizontal="center" vertical="center" shrinkToFit="1"/>
    </xf>
    <xf numFmtId="0" fontId="82" fillId="0" borderId="99" xfId="8" applyFont="1" applyBorder="1" applyAlignment="1">
      <alignment horizontal="center" vertical="center" shrinkToFit="1"/>
    </xf>
    <xf numFmtId="0" fontId="78" fillId="18" borderId="39" xfId="8" applyFont="1" applyFill="1" applyBorder="1" applyAlignment="1" applyProtection="1">
      <alignment horizontal="left" vertical="center" shrinkToFit="1"/>
      <protection locked="0"/>
    </xf>
    <xf numFmtId="0" fontId="78" fillId="18" borderId="40" xfId="8" applyFont="1" applyFill="1" applyBorder="1" applyAlignment="1" applyProtection="1">
      <alignment horizontal="left" vertical="center" shrinkToFit="1"/>
      <protection locked="0"/>
    </xf>
    <xf numFmtId="0" fontId="78" fillId="18" borderId="25" xfId="8" applyFont="1" applyFill="1" applyBorder="1" applyAlignment="1" applyProtection="1">
      <alignment horizontal="left" vertical="center" shrinkToFit="1"/>
      <protection locked="0"/>
    </xf>
    <xf numFmtId="0" fontId="78" fillId="18" borderId="31" xfId="8" applyFont="1" applyFill="1" applyBorder="1" applyAlignment="1" applyProtection="1">
      <alignment horizontal="left" vertical="center" shrinkToFit="1"/>
      <protection locked="0"/>
    </xf>
    <xf numFmtId="192" fontId="80" fillId="18" borderId="40" xfId="8" applyNumberFormat="1" applyFont="1" applyFill="1" applyBorder="1" applyAlignment="1" applyProtection="1">
      <alignment horizontal="center" vertical="center" shrinkToFit="1"/>
      <protection locked="0"/>
    </xf>
    <xf numFmtId="0" fontId="82" fillId="0" borderId="59" xfId="8" applyFont="1" applyBorder="1" applyAlignment="1">
      <alignment horizontal="center" vertical="center" shrinkToFit="1"/>
    </xf>
    <xf numFmtId="0" fontId="82" fillId="0" borderId="68" xfId="8" applyFont="1" applyBorder="1" applyAlignment="1">
      <alignment horizontal="center" vertical="center" shrinkToFit="1"/>
    </xf>
    <xf numFmtId="191" fontId="80" fillId="18" borderId="3" xfId="8" applyNumberFormat="1" applyFont="1" applyFill="1" applyBorder="1" applyAlignment="1" applyProtection="1">
      <alignment horizontal="center" vertical="center" shrinkToFit="1"/>
      <protection locked="0"/>
    </xf>
    <xf numFmtId="191" fontId="80" fillId="18" borderId="2" xfId="8" applyNumberFormat="1" applyFont="1" applyFill="1" applyBorder="1" applyAlignment="1" applyProtection="1">
      <alignment horizontal="center" vertical="center" shrinkToFit="1"/>
      <protection locked="0"/>
    </xf>
    <xf numFmtId="192" fontId="80" fillId="18" borderId="2" xfId="8" applyNumberFormat="1" applyFont="1" applyFill="1" applyBorder="1" applyAlignment="1" applyProtection="1">
      <alignment horizontal="center" vertical="center" shrinkToFit="1"/>
      <protection locked="0"/>
    </xf>
    <xf numFmtId="0" fontId="82" fillId="0" borderId="13" xfId="8" applyFont="1" applyBorder="1" applyAlignment="1">
      <alignment horizontal="center" vertical="center" wrapText="1"/>
    </xf>
    <xf numFmtId="0" fontId="82" fillId="0" borderId="0" xfId="8" applyFont="1" applyAlignment="1">
      <alignment horizontal="center" vertical="center"/>
    </xf>
    <xf numFmtId="0" fontId="82" fillId="0" borderId="105" xfId="8" applyFont="1" applyBorder="1" applyAlignment="1">
      <alignment horizontal="center" vertical="center"/>
    </xf>
    <xf numFmtId="0" fontId="82" fillId="0" borderId="13" xfId="8" applyFont="1" applyBorder="1" applyAlignment="1">
      <alignment horizontal="center" vertical="center"/>
    </xf>
    <xf numFmtId="0" fontId="82" fillId="0" borderId="11" xfId="8" applyFont="1" applyBorder="1" applyAlignment="1">
      <alignment horizontal="center" vertical="center"/>
    </xf>
    <xf numFmtId="0" fontId="82" fillId="0" borderId="10" xfId="8" applyFont="1" applyBorder="1" applyAlignment="1">
      <alignment horizontal="center" vertical="center"/>
    </xf>
    <xf numFmtId="0" fontId="82" fillId="0" borderId="77" xfId="8" applyFont="1" applyBorder="1" applyAlignment="1">
      <alignment horizontal="center" vertical="center"/>
    </xf>
    <xf numFmtId="0" fontId="28" fillId="18" borderId="59" xfId="8" applyFont="1" applyFill="1" applyBorder="1" applyAlignment="1">
      <alignment horizontal="center" vertical="center"/>
    </xf>
    <xf numFmtId="0" fontId="28" fillId="18" borderId="68" xfId="8" applyFont="1" applyFill="1" applyBorder="1" applyAlignment="1">
      <alignment horizontal="center" vertical="center"/>
    </xf>
    <xf numFmtId="0" fontId="78" fillId="18" borderId="59" xfId="8" applyFont="1" applyFill="1" applyBorder="1" applyAlignment="1">
      <alignment horizontal="center" vertical="center"/>
    </xf>
    <xf numFmtId="0" fontId="78" fillId="18" borderId="68" xfId="8" applyFont="1" applyFill="1" applyBorder="1" applyAlignment="1">
      <alignment horizontal="center" vertical="center"/>
    </xf>
    <xf numFmtId="0" fontId="82" fillId="0" borderId="56" xfId="8" applyFont="1" applyBorder="1" applyAlignment="1">
      <alignment horizontal="center" vertical="center"/>
    </xf>
    <xf numFmtId="0" fontId="82" fillId="0" borderId="121" xfId="8" applyFont="1" applyBorder="1" applyAlignment="1">
      <alignment horizontal="center" vertical="center"/>
    </xf>
    <xf numFmtId="0" fontId="82" fillId="18" borderId="56" xfId="8" applyFont="1" applyFill="1" applyBorder="1" applyAlignment="1" applyProtection="1">
      <alignment horizontal="center" vertical="center" shrinkToFit="1"/>
      <protection locked="0"/>
    </xf>
    <xf numFmtId="0" fontId="82" fillId="18" borderId="121" xfId="8" applyFont="1" applyFill="1" applyBorder="1" applyAlignment="1" applyProtection="1">
      <alignment horizontal="center" vertical="center" shrinkToFit="1"/>
      <protection locked="0"/>
    </xf>
    <xf numFmtId="0" fontId="82" fillId="0" borderId="57" xfId="8" applyFont="1" applyBorder="1" applyAlignment="1">
      <alignment horizontal="center" vertical="center"/>
    </xf>
    <xf numFmtId="0" fontId="82" fillId="0" borderId="106" xfId="8" applyFont="1" applyBorder="1" applyAlignment="1">
      <alignment horizontal="center" vertical="center"/>
    </xf>
    <xf numFmtId="0" fontId="82" fillId="0" borderId="100" xfId="8" applyFont="1" applyBorder="1" applyAlignment="1">
      <alignment horizontal="center" vertical="center"/>
    </xf>
    <xf numFmtId="0" fontId="82" fillId="0" borderId="108" xfId="8" applyFont="1" applyBorder="1" applyAlignment="1">
      <alignment horizontal="center" vertical="center"/>
    </xf>
    <xf numFmtId="0" fontId="80" fillId="7" borderId="2" xfId="8" applyFont="1" applyFill="1" applyBorder="1" applyAlignment="1">
      <alignment horizontal="center" vertical="center" shrinkToFit="1"/>
    </xf>
    <xf numFmtId="0" fontId="82" fillId="0" borderId="0" xfId="8" applyFont="1" applyAlignment="1">
      <alignment horizontal="center" vertical="center" wrapText="1"/>
    </xf>
    <xf numFmtId="0" fontId="82" fillId="0" borderId="111" xfId="8" applyFont="1" applyBorder="1" applyAlignment="1">
      <alignment horizontal="center" vertical="center" wrapText="1"/>
    </xf>
    <xf numFmtId="0" fontId="82" fillId="0" borderId="10" xfId="8" applyFont="1" applyBorder="1" applyAlignment="1">
      <alignment horizontal="center" vertical="center" wrapText="1"/>
    </xf>
    <xf numFmtId="0" fontId="82" fillId="0" borderId="12" xfId="8" applyFont="1" applyBorder="1" applyAlignment="1">
      <alignment horizontal="center" vertical="center" wrapText="1"/>
    </xf>
    <xf numFmtId="0" fontId="78" fillId="18" borderId="2" xfId="8" applyFont="1" applyFill="1" applyBorder="1" applyAlignment="1" applyProtection="1">
      <alignment horizontal="left" vertical="center" shrinkToFit="1"/>
      <protection locked="0"/>
    </xf>
    <xf numFmtId="0" fontId="78" fillId="18" borderId="4" xfId="8" applyFont="1" applyFill="1" applyBorder="1" applyAlignment="1" applyProtection="1">
      <alignment horizontal="left" vertical="center" shrinkToFit="1"/>
      <protection locked="0"/>
    </xf>
    <xf numFmtId="0" fontId="80" fillId="18" borderId="2" xfId="8" applyFont="1" applyFill="1" applyBorder="1" applyAlignment="1" applyProtection="1">
      <alignment horizontal="center" vertical="center" shrinkToFit="1"/>
      <protection locked="0"/>
    </xf>
    <xf numFmtId="0" fontId="82" fillId="18" borderId="56" xfId="8" applyFont="1" applyFill="1" applyBorder="1" applyAlignment="1" applyProtection="1">
      <alignment horizontal="center" vertical="center"/>
      <protection locked="0"/>
    </xf>
    <xf numFmtId="0" fontId="82" fillId="18" borderId="59" xfId="8" applyFont="1" applyFill="1" applyBorder="1" applyAlignment="1" applyProtection="1">
      <alignment horizontal="center" vertical="center"/>
      <protection locked="0"/>
    </xf>
    <xf numFmtId="0" fontId="82" fillId="18" borderId="106" xfId="8" applyFont="1" applyFill="1" applyBorder="1" applyAlignment="1" applyProtection="1">
      <alignment horizontal="center" vertical="center"/>
      <protection locked="0"/>
    </xf>
    <xf numFmtId="0" fontId="82" fillId="18" borderId="121" xfId="8" applyFont="1" applyFill="1" applyBorder="1" applyAlignment="1" applyProtection="1">
      <alignment horizontal="center" vertical="center"/>
      <protection locked="0"/>
    </xf>
    <xf numFmtId="0" fontId="82" fillId="18" borderId="68" xfId="8" applyFont="1" applyFill="1" applyBorder="1" applyAlignment="1" applyProtection="1">
      <alignment horizontal="center" vertical="center"/>
      <protection locked="0"/>
    </xf>
    <xf numFmtId="0" fontId="82" fillId="18" borderId="108" xfId="8" applyFont="1" applyFill="1" applyBorder="1" applyAlignment="1" applyProtection="1">
      <alignment horizontal="center" vertical="center"/>
      <protection locked="0"/>
    </xf>
    <xf numFmtId="0" fontId="80" fillId="7" borderId="3" xfId="8" applyFont="1" applyFill="1" applyBorder="1" applyAlignment="1">
      <alignment horizontal="center" vertical="center" shrinkToFit="1"/>
    </xf>
    <xf numFmtId="0" fontId="78" fillId="18" borderId="3" xfId="8" applyFont="1" applyFill="1" applyBorder="1" applyAlignment="1" applyProtection="1">
      <alignment horizontal="left" vertical="center" shrinkToFit="1"/>
      <protection locked="0"/>
    </xf>
    <xf numFmtId="0" fontId="80" fillId="18" borderId="3" xfId="8" applyFont="1" applyFill="1" applyBorder="1" applyAlignment="1" applyProtection="1">
      <alignment horizontal="center" vertical="center" shrinkToFit="1"/>
      <protection locked="0"/>
    </xf>
    <xf numFmtId="0" fontId="80" fillId="18" borderId="196" xfId="8" applyFont="1" applyFill="1" applyBorder="1" applyAlignment="1" applyProtection="1">
      <alignment horizontal="center" vertical="center" shrinkToFit="1"/>
      <protection locked="0"/>
    </xf>
    <xf numFmtId="0" fontId="82" fillId="0" borderId="111" xfId="8" applyFont="1" applyBorder="1" applyAlignment="1">
      <alignment horizontal="center" vertical="center"/>
    </xf>
    <xf numFmtId="0" fontId="82" fillId="0" borderId="12" xfId="8" applyFont="1" applyBorder="1" applyAlignment="1">
      <alignment horizontal="center" vertical="center"/>
    </xf>
    <xf numFmtId="0" fontId="82" fillId="0" borderId="13" xfId="8" applyFont="1" applyBorder="1" applyAlignment="1">
      <alignment vertical="center" wrapText="1"/>
    </xf>
    <xf numFmtId="0" fontId="82" fillId="0" borderId="0" xfId="8" applyFont="1">
      <alignment vertical="center"/>
    </xf>
    <xf numFmtId="0" fontId="82" fillId="0" borderId="111" xfId="8" applyFont="1" applyBorder="1">
      <alignment vertical="center"/>
    </xf>
    <xf numFmtId="0" fontId="82" fillId="0" borderId="13" xfId="8" applyFont="1" applyBorder="1">
      <alignment vertical="center"/>
    </xf>
    <xf numFmtId="0" fontId="82" fillId="0" borderId="11" xfId="8" applyFont="1" applyBorder="1">
      <alignment vertical="center"/>
    </xf>
    <xf numFmtId="0" fontId="82" fillId="0" borderId="10" xfId="8" applyFont="1" applyBorder="1">
      <alignment vertical="center"/>
    </xf>
    <xf numFmtId="0" fontId="82" fillId="0" borderId="12" xfId="8" applyFont="1" applyBorder="1">
      <alignment vertical="center"/>
    </xf>
    <xf numFmtId="0" fontId="82" fillId="0" borderId="112" xfId="8" applyFont="1" applyBorder="1" applyAlignment="1">
      <alignment horizontal="center" vertical="center"/>
    </xf>
    <xf numFmtId="0" fontId="78" fillId="0" borderId="56" xfId="8" applyFont="1" applyBorder="1">
      <alignment vertical="center"/>
    </xf>
    <xf numFmtId="0" fontId="78" fillId="0" borderId="59" xfId="8" applyFont="1" applyBorder="1">
      <alignment vertical="center"/>
    </xf>
    <xf numFmtId="0" fontId="78" fillId="0" borderId="106" xfId="8" applyFont="1" applyBorder="1">
      <alignment vertical="center"/>
    </xf>
    <xf numFmtId="0" fontId="78" fillId="0" borderId="13" xfId="8" applyFont="1" applyBorder="1">
      <alignment vertical="center"/>
    </xf>
    <xf numFmtId="0" fontId="78" fillId="0" borderId="0" xfId="8" applyFont="1">
      <alignment vertical="center"/>
    </xf>
    <xf numFmtId="0" fontId="78" fillId="0" borderId="111" xfId="8" applyFont="1" applyBorder="1">
      <alignment vertical="center"/>
    </xf>
    <xf numFmtId="0" fontId="78" fillId="0" borderId="121" xfId="8" applyFont="1" applyBorder="1">
      <alignment vertical="center"/>
    </xf>
    <xf numFmtId="0" fontId="78" fillId="0" borderId="68" xfId="8" applyFont="1" applyBorder="1">
      <alignment vertical="center"/>
    </xf>
    <xf numFmtId="0" fontId="78" fillId="0" borderId="108" xfId="8" applyFont="1" applyBorder="1">
      <alignment vertical="center"/>
    </xf>
    <xf numFmtId="0" fontId="78" fillId="0" borderId="59" xfId="8" applyFont="1" applyBorder="1" applyAlignment="1">
      <alignment horizontal="center" vertical="center"/>
    </xf>
    <xf numFmtId="0" fontId="78" fillId="0" borderId="106" xfId="8" applyFont="1" applyBorder="1" applyAlignment="1">
      <alignment horizontal="center" vertical="center"/>
    </xf>
    <xf numFmtId="0" fontId="78" fillId="0" borderId="0" xfId="8" applyFont="1" applyAlignment="1">
      <alignment horizontal="center" vertical="center"/>
    </xf>
    <xf numFmtId="0" fontId="78" fillId="0" borderId="111" xfId="8" applyFont="1" applyBorder="1" applyAlignment="1">
      <alignment horizontal="center" vertical="center"/>
    </xf>
    <xf numFmtId="0" fontId="78" fillId="0" borderId="68" xfId="8" applyFont="1" applyBorder="1" applyAlignment="1">
      <alignment horizontal="center" vertical="center"/>
    </xf>
    <xf numFmtId="0" fontId="78" fillId="0" borderId="108" xfId="8" applyFont="1" applyBorder="1" applyAlignment="1">
      <alignment horizontal="center" vertical="center"/>
    </xf>
    <xf numFmtId="0" fontId="78" fillId="7" borderId="13" xfId="8" applyFont="1" applyFill="1" applyBorder="1" applyAlignment="1">
      <alignment horizontal="center" vertical="center" shrinkToFit="1"/>
    </xf>
    <xf numFmtId="0" fontId="78" fillId="7" borderId="0" xfId="8" applyFont="1" applyFill="1" applyAlignment="1">
      <alignment horizontal="center" vertical="center" shrinkToFit="1"/>
    </xf>
    <xf numFmtId="0" fontId="78" fillId="7" borderId="111" xfId="8" applyFont="1" applyFill="1" applyBorder="1" applyAlignment="1">
      <alignment horizontal="center" vertical="center" shrinkToFit="1"/>
    </xf>
    <xf numFmtId="0" fontId="78" fillId="18" borderId="0" xfId="8" applyFont="1" applyFill="1" applyAlignment="1" applyProtection="1">
      <alignment horizontal="left" vertical="center" shrinkToFit="1"/>
      <protection locked="0"/>
    </xf>
    <xf numFmtId="0" fontId="78" fillId="18" borderId="111" xfId="8" applyFont="1" applyFill="1" applyBorder="1" applyAlignment="1" applyProtection="1">
      <alignment horizontal="left" vertical="center" shrinkToFit="1"/>
      <protection locked="0"/>
    </xf>
    <xf numFmtId="0" fontId="90" fillId="16" borderId="0" xfId="8" applyFont="1" applyFill="1" applyAlignment="1" applyProtection="1">
      <alignment horizontal="center" vertical="center"/>
      <protection locked="0"/>
    </xf>
    <xf numFmtId="0" fontId="78" fillId="16" borderId="13" xfId="8" applyFont="1" applyFill="1" applyBorder="1" applyAlignment="1" applyProtection="1">
      <alignment horizontal="left" vertical="center" shrinkToFit="1"/>
      <protection locked="0"/>
    </xf>
    <xf numFmtId="0" fontId="78" fillId="16" borderId="0" xfId="8" applyFont="1" applyFill="1" applyAlignment="1" applyProtection="1">
      <alignment horizontal="left" vertical="center" shrinkToFit="1"/>
      <protection locked="0"/>
    </xf>
    <xf numFmtId="0" fontId="78" fillId="16" borderId="111" xfId="8" applyFont="1" applyFill="1" applyBorder="1" applyAlignment="1" applyProtection="1">
      <alignment horizontal="left" vertical="center" shrinkToFit="1"/>
      <protection locked="0"/>
    </xf>
    <xf numFmtId="0" fontId="90" fillId="16" borderId="13" xfId="8" applyFont="1" applyFill="1" applyBorder="1" applyAlignment="1" applyProtection="1">
      <alignment horizontal="center" vertical="center"/>
      <protection locked="0"/>
    </xf>
    <xf numFmtId="0" fontId="80" fillId="0" borderId="121" xfId="8" applyFont="1" applyBorder="1" applyAlignment="1">
      <alignment horizontal="right" vertical="top" shrinkToFit="1"/>
    </xf>
    <xf numFmtId="0" fontId="80" fillId="0" borderId="68" xfId="8" applyFont="1" applyBorder="1" applyAlignment="1">
      <alignment horizontal="right" vertical="top" shrinkToFit="1"/>
    </xf>
    <xf numFmtId="0" fontId="80" fillId="0" borderId="108" xfId="8" applyFont="1" applyBorder="1" applyAlignment="1">
      <alignment horizontal="right" vertical="top" shrinkToFit="1"/>
    </xf>
    <xf numFmtId="0" fontId="80" fillId="18" borderId="0" xfId="8" applyFont="1" applyFill="1" applyAlignment="1" applyProtection="1">
      <alignment horizontal="center" vertical="center" shrinkToFit="1"/>
      <protection locked="0"/>
    </xf>
    <xf numFmtId="0" fontId="80" fillId="18" borderId="110" xfId="8" applyFont="1" applyFill="1" applyBorder="1" applyAlignment="1" applyProtection="1">
      <alignment horizontal="center" vertical="center" shrinkToFit="1"/>
      <protection locked="0"/>
    </xf>
    <xf numFmtId="0" fontId="90" fillId="17" borderId="13" xfId="8" applyFont="1" applyFill="1" applyBorder="1" applyAlignment="1">
      <alignment horizontal="center" vertical="center"/>
    </xf>
    <xf numFmtId="0" fontId="90" fillId="17" borderId="0" xfId="8" applyFont="1" applyFill="1" applyAlignment="1">
      <alignment horizontal="center" vertical="center"/>
    </xf>
    <xf numFmtId="191" fontId="80" fillId="16" borderId="13" xfId="8" applyNumberFormat="1" applyFont="1" applyFill="1" applyBorder="1" applyAlignment="1" applyProtection="1">
      <alignment horizontal="center" vertical="center" shrinkToFit="1"/>
      <protection locked="0"/>
    </xf>
    <xf numFmtId="191" fontId="80" fillId="16" borderId="195" xfId="8" applyNumberFormat="1" applyFont="1" applyFill="1" applyBorder="1" applyAlignment="1" applyProtection="1">
      <alignment horizontal="center" vertical="center" shrinkToFit="1"/>
      <protection locked="0"/>
    </xf>
    <xf numFmtId="0" fontId="78" fillId="18" borderId="13" xfId="8" applyFont="1" applyFill="1" applyBorder="1" applyAlignment="1" applyProtection="1">
      <alignment horizontal="left" vertical="center" shrinkToFit="1"/>
      <protection locked="0"/>
    </xf>
    <xf numFmtId="0" fontId="80" fillId="18" borderId="13" xfId="8" applyFont="1" applyFill="1" applyBorder="1" applyAlignment="1" applyProtection="1">
      <alignment horizontal="center" vertical="center" shrinkToFit="1"/>
      <protection locked="0"/>
    </xf>
    <xf numFmtId="0" fontId="90" fillId="16" borderId="68" xfId="8" applyFont="1" applyFill="1" applyBorder="1" applyAlignment="1" applyProtection="1">
      <alignment horizontal="center" vertical="center"/>
      <protection locked="0"/>
    </xf>
    <xf numFmtId="0" fontId="82" fillId="0" borderId="0" xfId="8" applyFont="1" applyAlignment="1">
      <alignment horizontal="left" vertical="center"/>
    </xf>
    <xf numFmtId="0" fontId="82" fillId="0" borderId="105" xfId="8" applyFont="1" applyBorder="1" applyAlignment="1">
      <alignment horizontal="left" vertical="center"/>
    </xf>
    <xf numFmtId="0" fontId="83" fillId="0" borderId="56" xfId="8" applyFont="1" applyBorder="1" applyAlignment="1">
      <alignment horizontal="center" vertical="top" wrapText="1"/>
    </xf>
    <xf numFmtId="0" fontId="83" fillId="0" borderId="59" xfId="8" applyFont="1" applyBorder="1" applyAlignment="1">
      <alignment horizontal="center" vertical="top" wrapText="1"/>
    </xf>
    <xf numFmtId="0" fontId="88" fillId="0" borderId="56" xfId="8" applyFont="1" applyBorder="1" applyAlignment="1">
      <alignment horizontal="center" vertical="center"/>
    </xf>
    <xf numFmtId="0" fontId="88" fillId="0" borderId="59" xfId="8" applyFont="1" applyBorder="1" applyAlignment="1">
      <alignment horizontal="center" vertical="center"/>
    </xf>
    <xf numFmtId="0" fontId="78" fillId="7" borderId="192" xfId="8" applyFont="1" applyFill="1" applyBorder="1" applyAlignment="1">
      <alignment horizontal="center" vertical="center"/>
    </xf>
    <xf numFmtId="0" fontId="78" fillId="7" borderId="191" xfId="8" applyFont="1" applyFill="1" applyBorder="1" applyAlignment="1">
      <alignment horizontal="center" vertical="center"/>
    </xf>
    <xf numFmtId="0" fontId="78" fillId="7" borderId="189" xfId="8" applyFont="1" applyFill="1" applyBorder="1" applyAlignment="1">
      <alignment horizontal="center" vertical="center"/>
    </xf>
    <xf numFmtId="0" fontId="78" fillId="7" borderId="85" xfId="8" applyFont="1" applyFill="1" applyBorder="1" applyAlignment="1">
      <alignment horizontal="center" vertical="center"/>
    </xf>
    <xf numFmtId="0" fontId="82" fillId="0" borderId="59" xfId="8" applyFont="1" applyBorder="1" applyAlignment="1">
      <alignment horizontal="left" vertical="center"/>
    </xf>
    <xf numFmtId="0" fontId="82" fillId="0" borderId="58" xfId="8" applyFont="1" applyBorder="1" applyAlignment="1">
      <alignment horizontal="left" vertical="center"/>
    </xf>
    <xf numFmtId="0" fontId="82" fillId="0" borderId="85" xfId="8" applyFont="1" applyBorder="1" applyAlignment="1">
      <alignment horizontal="left" vertical="center"/>
    </xf>
    <xf numFmtId="0" fontId="82" fillId="0" borderId="193" xfId="8" applyFont="1" applyBorder="1" applyAlignment="1">
      <alignment horizontal="left" vertical="center"/>
    </xf>
    <xf numFmtId="0" fontId="85" fillId="0" borderId="57" xfId="8" applyFont="1" applyBorder="1" applyAlignment="1">
      <alignment horizontal="center" vertical="center" wrapText="1"/>
    </xf>
    <xf numFmtId="0" fontId="85" fillId="0" borderId="59" xfId="8" applyFont="1" applyBorder="1" applyAlignment="1">
      <alignment horizontal="center" vertical="center" wrapText="1"/>
    </xf>
    <xf numFmtId="0" fontId="78" fillId="7" borderId="50" xfId="8" applyFont="1" applyFill="1" applyBorder="1" applyAlignment="1">
      <alignment horizontal="center" vertical="center"/>
    </xf>
    <xf numFmtId="0" fontId="78" fillId="7" borderId="48" xfId="8" applyFont="1" applyFill="1" applyBorder="1" applyAlignment="1">
      <alignment horizontal="center" vertical="center"/>
    </xf>
    <xf numFmtId="0" fontId="82" fillId="0" borderId="0" xfId="8" applyFont="1" applyAlignment="1">
      <alignment vertical="center" wrapText="1"/>
    </xf>
    <xf numFmtId="0" fontId="82" fillId="0" borderId="61" xfId="8" applyFont="1" applyBorder="1" applyAlignment="1">
      <alignment vertical="center" textRotation="255"/>
    </xf>
    <xf numFmtId="0" fontId="82" fillId="0" borderId="76" xfId="8" applyFont="1" applyBorder="1" applyAlignment="1">
      <alignment vertical="center" textRotation="255"/>
    </xf>
    <xf numFmtId="0" fontId="82" fillId="0" borderId="72" xfId="8" applyFont="1" applyBorder="1" applyAlignment="1">
      <alignment vertical="center" textRotation="255"/>
    </xf>
    <xf numFmtId="192" fontId="80" fillId="18" borderId="0" xfId="8" applyNumberFormat="1" applyFont="1" applyFill="1" applyAlignment="1" applyProtection="1">
      <alignment horizontal="center" vertical="center" shrinkToFit="1"/>
      <protection locked="0"/>
    </xf>
    <xf numFmtId="191" fontId="80" fillId="18" borderId="13" xfId="8" applyNumberFormat="1" applyFont="1" applyFill="1" applyBorder="1" applyAlignment="1" applyProtection="1">
      <alignment horizontal="center" vertical="center" shrinkToFit="1"/>
      <protection locked="0"/>
    </xf>
    <xf numFmtId="191" fontId="80" fillId="18" borderId="0" xfId="8" applyNumberFormat="1" applyFont="1" applyFill="1" applyAlignment="1" applyProtection="1">
      <alignment horizontal="center" vertical="center" shrinkToFit="1"/>
      <protection locked="0"/>
    </xf>
    <xf numFmtId="0" fontId="80" fillId="7" borderId="13" xfId="8" applyFont="1" applyFill="1" applyBorder="1" applyAlignment="1">
      <alignment horizontal="center" vertical="center" shrinkToFit="1"/>
    </xf>
    <xf numFmtId="0" fontId="80" fillId="7" borderId="0" xfId="8" applyFont="1" applyFill="1" applyAlignment="1">
      <alignment horizontal="center" vertical="center" shrinkToFit="1"/>
    </xf>
    <xf numFmtId="0" fontId="78" fillId="0" borderId="0" xfId="8" applyFont="1" applyAlignment="1">
      <alignment horizontal="left" vertical="center"/>
    </xf>
    <xf numFmtId="0" fontId="82" fillId="0" borderId="59" xfId="8" applyFont="1" applyBorder="1" applyAlignment="1">
      <alignment horizontal="left" vertical="center" wrapText="1"/>
    </xf>
    <xf numFmtId="0" fontId="82" fillId="0" borderId="106" xfId="8" applyFont="1" applyBorder="1" applyAlignment="1">
      <alignment horizontal="left" vertical="center" wrapText="1"/>
    </xf>
    <xf numFmtId="0" fontId="82" fillId="0" borderId="0" xfId="8" applyFont="1" applyAlignment="1">
      <alignment horizontal="left" vertical="center" wrapText="1"/>
    </xf>
    <xf numFmtId="0" fontId="82" fillId="0" borderId="111" xfId="8" applyFont="1" applyBorder="1" applyAlignment="1">
      <alignment horizontal="left" vertical="center" wrapText="1"/>
    </xf>
    <xf numFmtId="0" fontId="82" fillId="0" borderId="10" xfId="8" applyFont="1" applyBorder="1" applyAlignment="1">
      <alignment horizontal="left" vertical="center" wrapText="1"/>
    </xf>
    <xf numFmtId="0" fontId="82" fillId="0" borderId="12" xfId="8" applyFont="1" applyBorder="1" applyAlignment="1">
      <alignment horizontal="left" vertical="center" wrapText="1"/>
    </xf>
    <xf numFmtId="0" fontId="80" fillId="18" borderId="38" xfId="8" applyFont="1" applyFill="1" applyBorder="1" applyAlignment="1" applyProtection="1">
      <alignment horizontal="center" vertical="center" shrinkToFit="1"/>
      <protection locked="0"/>
    </xf>
    <xf numFmtId="0" fontId="36" fillId="0" borderId="0" xfId="2" applyFont="1" applyAlignment="1" applyProtection="1">
      <alignment horizontal="center" vertical="center"/>
    </xf>
    <xf numFmtId="0" fontId="28" fillId="0" borderId="10" xfId="2" applyFont="1" applyBorder="1" applyAlignment="1" applyProtection="1">
      <alignment horizontal="center" vertical="center" shrinkToFit="1"/>
    </xf>
    <xf numFmtId="0" fontId="29" fillId="0" borderId="67" xfId="2" applyFont="1" applyBorder="1" applyAlignment="1" applyProtection="1">
      <alignment horizontal="distributed" vertical="center"/>
    </xf>
    <xf numFmtId="0" fontId="28" fillId="0" borderId="66" xfId="2" applyFont="1" applyBorder="1" applyAlignment="1" applyProtection="1">
      <alignment vertical="center" shrinkToFit="1"/>
    </xf>
    <xf numFmtId="0" fontId="28" fillId="0" borderId="65" xfId="2" applyFont="1" applyBorder="1" applyAlignment="1" applyProtection="1">
      <alignment vertical="center" shrinkToFit="1"/>
    </xf>
    <xf numFmtId="0" fontId="28" fillId="0" borderId="54" xfId="2" applyFont="1" applyFill="1" applyBorder="1" applyAlignment="1" applyProtection="1">
      <alignment horizontal="center" vertical="center" wrapText="1"/>
    </xf>
    <xf numFmtId="0" fontId="28" fillId="0" borderId="52" xfId="2" applyFont="1" applyFill="1" applyBorder="1" applyAlignment="1" applyProtection="1">
      <alignment horizontal="center" vertical="center"/>
    </xf>
    <xf numFmtId="0" fontId="28" fillId="0" borderId="52" xfId="2" applyFont="1" applyFill="1" applyBorder="1" applyAlignment="1" applyProtection="1">
      <alignment horizontal="center" vertical="center" wrapText="1"/>
    </xf>
    <xf numFmtId="0" fontId="28" fillId="0" borderId="51" xfId="2" applyFont="1" applyFill="1" applyBorder="1" applyAlignment="1" applyProtection="1">
      <alignment horizontal="center" vertical="center" wrapText="1"/>
    </xf>
    <xf numFmtId="0" fontId="29" fillId="0" borderId="64" xfId="2" applyFont="1" applyBorder="1" applyAlignment="1" applyProtection="1">
      <alignment horizontal="distributed" vertical="center"/>
    </xf>
    <xf numFmtId="0" fontId="28" fillId="0" borderId="5" xfId="2" applyFont="1" applyFill="1" applyBorder="1" applyAlignment="1" applyProtection="1">
      <alignment vertical="center" shrinkToFit="1"/>
    </xf>
    <xf numFmtId="0" fontId="28" fillId="0" borderId="63" xfId="2" applyFont="1" applyFill="1" applyBorder="1" applyAlignment="1" applyProtection="1">
      <alignment vertical="center" shrinkToFit="1"/>
    </xf>
    <xf numFmtId="0" fontId="29" fillId="0" borderId="62" xfId="2" applyFont="1" applyBorder="1" applyAlignment="1" applyProtection="1">
      <alignment horizontal="distributed" vertical="center"/>
    </xf>
    <xf numFmtId="0" fontId="28" fillId="0" borderId="52" xfId="2" applyFont="1" applyFill="1" applyBorder="1" applyAlignment="1" applyProtection="1">
      <alignment vertical="center" shrinkToFit="1"/>
    </xf>
    <xf numFmtId="0" fontId="28" fillId="0" borderId="51" xfId="2" applyFont="1" applyFill="1" applyBorder="1" applyAlignment="1" applyProtection="1">
      <alignment vertical="center" shrinkToFit="1"/>
    </xf>
    <xf numFmtId="0" fontId="28" fillId="0" borderId="57" xfId="2" applyFont="1" applyBorder="1" applyAlignment="1" applyProtection="1">
      <alignment horizontal="center" vertical="center" wrapText="1"/>
    </xf>
    <xf numFmtId="0" fontId="28" fillId="0" borderId="61" xfId="2" applyFont="1" applyBorder="1" applyAlignment="1" applyProtection="1">
      <alignment horizontal="center" vertical="center" wrapText="1"/>
    </xf>
    <xf numFmtId="0" fontId="28" fillId="0" borderId="57" xfId="2" applyFont="1" applyBorder="1" applyAlignment="1" applyProtection="1">
      <alignment horizontal="left" vertical="center" wrapText="1"/>
    </xf>
    <xf numFmtId="0" fontId="28" fillId="0" borderId="56" xfId="2" applyFont="1" applyBorder="1" applyAlignment="1" applyProtection="1">
      <alignment horizontal="left" vertical="center" wrapText="1"/>
    </xf>
    <xf numFmtId="0" fontId="33" fillId="0" borderId="3" xfId="2" applyFont="1" applyBorder="1" applyAlignment="1" applyProtection="1">
      <alignment horizontal="center" vertical="center" wrapText="1"/>
    </xf>
    <xf numFmtId="0" fontId="33" fillId="0" borderId="55" xfId="2" applyFont="1" applyBorder="1" applyAlignment="1" applyProtection="1">
      <alignment horizontal="center" vertical="center" wrapText="1"/>
    </xf>
    <xf numFmtId="0" fontId="28" fillId="0" borderId="7" xfId="2" applyFont="1" applyBorder="1" applyAlignment="1">
      <alignment horizontal="distributed" vertical="center"/>
    </xf>
    <xf numFmtId="0" fontId="28" fillId="2" borderId="7" xfId="2" applyFont="1" applyFill="1" applyBorder="1" applyAlignment="1" applyProtection="1">
      <alignment horizontal="center" vertical="center" shrinkToFit="1"/>
      <protection locked="0"/>
    </xf>
    <xf numFmtId="0" fontId="30" fillId="0" borderId="75" xfId="2" applyFont="1" applyBorder="1" applyAlignment="1">
      <alignment horizontal="left" vertical="center" wrapText="1"/>
    </xf>
    <xf numFmtId="0" fontId="30" fillId="0" borderId="74" xfId="2" applyFont="1" applyBorder="1" applyAlignment="1">
      <alignment horizontal="left" vertical="center" wrapText="1"/>
    </xf>
    <xf numFmtId="0" fontId="30" fillId="0" borderId="73" xfId="2" applyFont="1" applyBorder="1" applyAlignment="1">
      <alignment horizontal="left" vertical="center" wrapText="1"/>
    </xf>
    <xf numFmtId="58" fontId="28" fillId="0" borderId="0" xfId="2" applyNumberFormat="1" applyFont="1" applyAlignment="1">
      <alignment horizontal="center" vertical="center"/>
    </xf>
    <xf numFmtId="0" fontId="28" fillId="0" borderId="0" xfId="2" applyFont="1" applyAlignment="1">
      <alignment horizontal="center" vertical="center"/>
    </xf>
    <xf numFmtId="0" fontId="29" fillId="0" borderId="64" xfId="2" applyFont="1" applyBorder="1" applyAlignment="1">
      <alignment horizontal="distributed" vertical="center"/>
    </xf>
    <xf numFmtId="0" fontId="29" fillId="0" borderId="8" xfId="2" applyFont="1" applyBorder="1" applyAlignment="1">
      <alignment horizontal="distributed" vertical="center"/>
    </xf>
    <xf numFmtId="0" fontId="28" fillId="0" borderId="10" xfId="2" applyFont="1" applyBorder="1" applyAlignment="1">
      <alignment horizontal="distributed" vertical="center"/>
    </xf>
    <xf numFmtId="0" fontId="28" fillId="2" borderId="10" xfId="2" applyFont="1" applyFill="1" applyBorder="1" applyAlignment="1" applyProtection="1">
      <alignment horizontal="center" vertical="center" shrinkToFit="1"/>
      <protection locked="0"/>
    </xf>
    <xf numFmtId="0" fontId="28" fillId="0" borderId="5" xfId="2" applyFont="1" applyBorder="1" applyAlignment="1">
      <alignment vertical="center" shrinkToFit="1"/>
    </xf>
    <xf numFmtId="0" fontId="28" fillId="0" borderId="7" xfId="2" applyFont="1" applyBorder="1" applyAlignment="1">
      <alignment vertical="center" shrinkToFit="1"/>
    </xf>
    <xf numFmtId="0" fontId="28" fillId="0" borderId="93" xfId="2" applyFont="1" applyBorder="1" applyAlignment="1">
      <alignment vertical="center" shrinkToFit="1"/>
    </xf>
    <xf numFmtId="0" fontId="29" fillId="0" borderId="62" xfId="2" applyFont="1" applyBorder="1" applyAlignment="1">
      <alignment horizontal="distributed" vertical="center"/>
    </xf>
    <xf numFmtId="0" fontId="29" fillId="0" borderId="71" xfId="2" applyFont="1" applyBorder="1" applyAlignment="1">
      <alignment horizontal="distributed" vertical="center"/>
    </xf>
    <xf numFmtId="0" fontId="28" fillId="0" borderId="52" xfId="2" applyFont="1" applyBorder="1" applyAlignment="1">
      <alignment vertical="center" shrinkToFit="1"/>
    </xf>
    <xf numFmtId="0" fontId="28" fillId="0" borderId="92" xfId="2" applyFont="1" applyBorder="1" applyAlignment="1">
      <alignment vertical="center" shrinkToFit="1"/>
    </xf>
    <xf numFmtId="0" fontId="28" fillId="0" borderId="60" xfId="2" applyFont="1" applyBorder="1" applyAlignment="1">
      <alignment vertical="center" shrinkToFit="1"/>
    </xf>
    <xf numFmtId="38" fontId="29" fillId="2" borderId="80" xfId="3" applyFont="1" applyFill="1" applyBorder="1" applyAlignment="1" applyProtection="1">
      <alignment horizontal="center" vertical="center"/>
      <protection locked="0"/>
    </xf>
    <xf numFmtId="38" fontId="29" fillId="2" borderId="79" xfId="3" applyFont="1" applyFill="1" applyBorder="1" applyAlignment="1" applyProtection="1">
      <alignment horizontal="center" vertical="center"/>
      <protection locked="0"/>
    </xf>
    <xf numFmtId="38" fontId="29" fillId="2" borderId="78" xfId="3" applyFont="1" applyFill="1" applyBorder="1" applyAlignment="1" applyProtection="1">
      <alignment horizontal="center" vertical="center"/>
      <protection locked="0"/>
    </xf>
    <xf numFmtId="0" fontId="28" fillId="2" borderId="0" xfId="2" applyFont="1" applyFill="1" applyAlignment="1" applyProtection="1">
      <alignment horizontal="center" vertical="center" shrinkToFit="1"/>
      <protection locked="0"/>
    </xf>
    <xf numFmtId="0" fontId="29" fillId="2" borderId="11" xfId="2" applyFont="1" applyFill="1" applyBorder="1" applyAlignment="1" applyProtection="1">
      <alignment horizontal="left" vertical="center" wrapText="1"/>
      <protection locked="0"/>
    </xf>
    <xf numFmtId="0" fontId="29" fillId="2" borderId="10" xfId="2" applyFont="1" applyFill="1" applyBorder="1" applyAlignment="1" applyProtection="1">
      <alignment horizontal="left" vertical="center" wrapText="1"/>
      <protection locked="0"/>
    </xf>
    <xf numFmtId="0" fontId="29" fillId="2" borderId="77" xfId="2" applyFont="1" applyFill="1" applyBorder="1" applyAlignment="1" applyProtection="1">
      <alignment horizontal="left" vertical="center" wrapText="1"/>
      <protection locked="0"/>
    </xf>
    <xf numFmtId="0" fontId="7" fillId="0" borderId="0" xfId="2" applyAlignment="1">
      <alignment horizontal="center" vertical="center"/>
    </xf>
    <xf numFmtId="0" fontId="36" fillId="0" borderId="0" xfId="2" applyFont="1" applyAlignment="1">
      <alignment horizontal="center" vertical="center"/>
    </xf>
    <xf numFmtId="0" fontId="30" fillId="0" borderId="9" xfId="2" applyFont="1" applyBorder="1" applyAlignment="1">
      <alignment vertical="center" wrapText="1"/>
    </xf>
    <xf numFmtId="0" fontId="29" fillId="0" borderId="91" xfId="2" applyFont="1" applyBorder="1" applyAlignment="1">
      <alignment horizontal="center" vertical="top"/>
    </xf>
    <xf numFmtId="0" fontId="29" fillId="0" borderId="88" xfId="2" applyFont="1" applyBorder="1" applyAlignment="1">
      <alignment horizontal="center" vertical="top"/>
    </xf>
    <xf numFmtId="0" fontId="29" fillId="0" borderId="86" xfId="2" applyFont="1" applyBorder="1" applyAlignment="1">
      <alignment horizontal="center" vertical="top"/>
    </xf>
    <xf numFmtId="0" fontId="29" fillId="0" borderId="61" xfId="2" applyFont="1" applyBorder="1" applyAlignment="1">
      <alignment horizontal="center" vertical="top"/>
    </xf>
    <xf numFmtId="0" fontId="29" fillId="0" borderId="76" xfId="2" applyFont="1" applyBorder="1" applyAlignment="1">
      <alignment horizontal="center" vertical="top"/>
    </xf>
    <xf numFmtId="0" fontId="29" fillId="0" borderId="72" xfId="2" applyFont="1" applyBorder="1" applyAlignment="1">
      <alignment horizontal="center" vertical="top"/>
    </xf>
    <xf numFmtId="0" fontId="30" fillId="0" borderId="8" xfId="2" applyFont="1" applyBorder="1" applyAlignment="1">
      <alignment horizontal="left" vertical="center" wrapText="1"/>
    </xf>
    <xf numFmtId="0" fontId="30" fillId="0" borderId="63" xfId="2" applyFont="1" applyBorder="1" applyAlignment="1">
      <alignment horizontal="left" vertical="center" wrapText="1"/>
    </xf>
    <xf numFmtId="0" fontId="30" fillId="2" borderId="70" xfId="2" applyFont="1" applyFill="1" applyBorder="1" applyAlignment="1" applyProtection="1">
      <alignment horizontal="left" vertical="center" wrapText="1"/>
      <protection locked="0"/>
    </xf>
    <xf numFmtId="0" fontId="30" fillId="2" borderId="69" xfId="2" applyFont="1" applyFill="1" applyBorder="1" applyAlignment="1" applyProtection="1">
      <alignment horizontal="left" vertical="center" wrapText="1"/>
      <protection locked="0"/>
    </xf>
    <xf numFmtId="0" fontId="30" fillId="0" borderId="8" xfId="2" applyFont="1" applyBorder="1" applyAlignment="1">
      <alignment vertical="center" wrapText="1"/>
    </xf>
    <xf numFmtId="0" fontId="30" fillId="0" borderId="71" xfId="2" applyFont="1" applyBorder="1" applyAlignment="1">
      <alignment vertical="center" wrapText="1"/>
    </xf>
    <xf numFmtId="0" fontId="30" fillId="0" borderId="6" xfId="2" applyFont="1" applyBorder="1" applyAlignment="1">
      <alignment horizontal="center" vertical="center" wrapText="1"/>
    </xf>
    <xf numFmtId="0" fontId="30" fillId="0" borderId="53" xfId="2" applyFont="1" applyBorder="1" applyAlignment="1">
      <alignment horizontal="center" vertical="center" wrapText="1"/>
    </xf>
    <xf numFmtId="0" fontId="29" fillId="0" borderId="83" xfId="2" applyFont="1" applyBorder="1" applyAlignment="1">
      <alignment vertical="center" wrapText="1"/>
    </xf>
    <xf numFmtId="0" fontId="29" fillId="0" borderId="82" xfId="2" applyFont="1" applyBorder="1" applyAlignment="1">
      <alignment vertical="center" wrapText="1"/>
    </xf>
    <xf numFmtId="0" fontId="29" fillId="0" borderId="81" xfId="2" applyFont="1" applyBorder="1" applyAlignment="1">
      <alignment vertical="center" wrapText="1"/>
    </xf>
    <xf numFmtId="0" fontId="28" fillId="0" borderId="10" xfId="2" applyFont="1" applyBorder="1" applyAlignment="1">
      <alignment horizontal="center" vertical="center" shrinkToFit="1"/>
    </xf>
    <xf numFmtId="0" fontId="30" fillId="0" borderId="1" xfId="2" applyFont="1" applyBorder="1" applyAlignment="1">
      <alignment horizontal="center" vertical="center" wrapText="1"/>
    </xf>
    <xf numFmtId="0" fontId="30" fillId="0" borderId="70" xfId="2" applyFont="1" applyBorder="1" applyAlignment="1">
      <alignment horizontal="center" vertical="center" wrapText="1"/>
    </xf>
    <xf numFmtId="0" fontId="29" fillId="0" borderId="67" xfId="2" applyFont="1" applyBorder="1" applyAlignment="1">
      <alignment horizontal="distributed" vertical="center"/>
    </xf>
    <xf numFmtId="0" fontId="29" fillId="0" borderId="95" xfId="2" applyFont="1" applyBorder="1" applyAlignment="1">
      <alignment horizontal="distributed" vertical="center"/>
    </xf>
    <xf numFmtId="0" fontId="28" fillId="0" borderId="66" xfId="2" applyFont="1" applyBorder="1" applyAlignment="1">
      <alignment vertical="center" shrinkToFit="1"/>
    </xf>
    <xf numFmtId="0" fontId="28" fillId="0" borderId="82" xfId="2" applyFont="1" applyBorder="1" applyAlignment="1">
      <alignment vertical="center" shrinkToFit="1"/>
    </xf>
    <xf numFmtId="0" fontId="28" fillId="0" borderId="94" xfId="2" applyFont="1" applyBorder="1" applyAlignment="1">
      <alignment vertical="center" shrinkToFit="1"/>
    </xf>
    <xf numFmtId="0" fontId="43" fillId="0" borderId="0" xfId="2" applyFont="1" applyAlignment="1" applyProtection="1">
      <alignment horizontal="center" vertical="center"/>
    </xf>
    <xf numFmtId="0" fontId="29" fillId="0" borderId="95" xfId="2" applyFont="1" applyBorder="1" applyAlignment="1" applyProtection="1">
      <alignment horizontal="distributed" vertical="center"/>
    </xf>
    <xf numFmtId="0" fontId="28" fillId="0" borderId="95" xfId="2" applyFont="1" applyBorder="1" applyAlignment="1" applyProtection="1">
      <alignment vertical="center" shrinkToFit="1"/>
    </xf>
    <xf numFmtId="0" fontId="29" fillId="0" borderId="8" xfId="2" applyFont="1" applyBorder="1" applyAlignment="1" applyProtection="1">
      <alignment horizontal="distributed" vertical="center"/>
    </xf>
    <xf numFmtId="0" fontId="28" fillId="0" borderId="8" xfId="2" applyFont="1" applyBorder="1" applyAlignment="1" applyProtection="1">
      <alignment vertical="center" shrinkToFit="1"/>
    </xf>
    <xf numFmtId="0" fontId="28" fillId="0" borderId="63" xfId="2" applyFont="1" applyBorder="1" applyAlignment="1" applyProtection="1">
      <alignment vertical="center" shrinkToFit="1"/>
    </xf>
    <xf numFmtId="0" fontId="29" fillId="0" borderId="71" xfId="2" applyFont="1" applyBorder="1" applyAlignment="1" applyProtection="1">
      <alignment horizontal="distributed" vertical="center"/>
    </xf>
    <xf numFmtId="0" fontId="28" fillId="0" borderId="71" xfId="2" applyFont="1" applyBorder="1" applyAlignment="1" applyProtection="1">
      <alignment vertical="center" shrinkToFit="1"/>
    </xf>
    <xf numFmtId="0" fontId="28" fillId="0" borderId="51" xfId="2" applyFont="1" applyBorder="1" applyAlignment="1" applyProtection="1">
      <alignment vertical="center" shrinkToFit="1"/>
    </xf>
    <xf numFmtId="0" fontId="28" fillId="0" borderId="128" xfId="2" applyFont="1" applyBorder="1" applyAlignment="1" applyProtection="1">
      <alignment vertical="center" wrapText="1"/>
    </xf>
    <xf numFmtId="0" fontId="29" fillId="0" borderId="127" xfId="2" applyFont="1" applyBorder="1" applyAlignment="1" applyProtection="1">
      <alignment vertical="center" wrapText="1"/>
    </xf>
    <xf numFmtId="0" fontId="29" fillId="0" borderId="127" xfId="2" applyFont="1" applyBorder="1" applyProtection="1">
      <alignment vertical="center"/>
    </xf>
    <xf numFmtId="0" fontId="30" fillId="0" borderId="50" xfId="2" applyFont="1" applyBorder="1" applyAlignment="1" applyProtection="1">
      <alignment horizontal="center" vertical="center" wrapText="1"/>
    </xf>
    <xf numFmtId="0" fontId="30" fillId="0" borderId="49" xfId="2" applyFont="1" applyBorder="1" applyAlignment="1" applyProtection="1">
      <alignment horizontal="center" vertical="center" wrapText="1"/>
    </xf>
    <xf numFmtId="0" fontId="30" fillId="0" borderId="48" xfId="2" applyFont="1" applyBorder="1" applyAlignment="1" applyProtection="1">
      <alignment horizontal="center" vertical="center" wrapText="1"/>
    </xf>
    <xf numFmtId="0" fontId="28" fillId="0" borderId="50" xfId="2" applyFont="1" applyBorder="1" applyAlignment="1" applyProtection="1">
      <alignment horizontal="center" vertical="center"/>
    </xf>
    <xf numFmtId="0" fontId="28" fillId="0" borderId="49" xfId="2" applyFont="1" applyBorder="1" applyAlignment="1" applyProtection="1">
      <alignment horizontal="center" vertical="center"/>
    </xf>
    <xf numFmtId="0" fontId="28" fillId="7" borderId="49" xfId="2" applyFont="1" applyFill="1" applyBorder="1" applyAlignment="1" applyProtection="1">
      <alignment horizontal="center" vertical="center"/>
    </xf>
    <xf numFmtId="0" fontId="28" fillId="0" borderId="48" xfId="2" applyFont="1" applyBorder="1" applyAlignment="1" applyProtection="1">
      <alignment horizontal="center" vertical="center"/>
    </xf>
    <xf numFmtId="0" fontId="28" fillId="2" borderId="103" xfId="2" applyFont="1" applyFill="1" applyBorder="1" applyAlignment="1" applyProtection="1">
      <alignment horizontal="right" vertical="center"/>
      <protection locked="0"/>
    </xf>
    <xf numFmtId="0" fontId="28" fillId="2" borderId="102" xfId="2" applyFont="1" applyFill="1" applyBorder="1" applyAlignment="1" applyProtection="1">
      <alignment horizontal="right" vertical="center"/>
      <protection locked="0"/>
    </xf>
    <xf numFmtId="0" fontId="28" fillId="2" borderId="31" xfId="2" applyFont="1" applyFill="1" applyBorder="1" applyAlignment="1" applyProtection="1">
      <alignment horizontal="right" vertical="center"/>
      <protection locked="0"/>
    </xf>
    <xf numFmtId="0" fontId="29" fillId="2" borderId="40" xfId="2" applyFont="1" applyFill="1" applyBorder="1" applyAlignment="1" applyProtection="1">
      <alignment horizontal="right" vertical="center"/>
      <protection locked="0"/>
    </xf>
    <xf numFmtId="0" fontId="28" fillId="0" borderId="129" xfId="2" applyFont="1" applyBorder="1" applyAlignment="1" applyProtection="1">
      <alignment horizontal="left" vertical="center" wrapText="1"/>
    </xf>
    <xf numFmtId="0" fontId="28" fillId="0" borderId="97" xfId="2" applyFont="1" applyBorder="1" applyAlignment="1" applyProtection="1">
      <alignment horizontal="left" vertical="center" wrapText="1"/>
    </xf>
    <xf numFmtId="0" fontId="28" fillId="0" borderId="107" xfId="2" applyFont="1" applyBorder="1" applyAlignment="1" applyProtection="1">
      <alignment horizontal="left" vertical="center" wrapText="1"/>
    </xf>
    <xf numFmtId="0" fontId="28" fillId="2" borderId="121" xfId="2" applyFont="1" applyFill="1" applyBorder="1" applyAlignment="1" applyProtection="1">
      <alignment horizontal="right" vertical="center"/>
      <protection locked="0"/>
    </xf>
    <xf numFmtId="0" fontId="29" fillId="2" borderId="68" xfId="2" applyFont="1" applyFill="1" applyBorder="1" applyAlignment="1" applyProtection="1">
      <alignment horizontal="right" vertical="center"/>
      <protection locked="0"/>
    </xf>
    <xf numFmtId="0" fontId="92" fillId="0" borderId="0" xfId="0" applyFont="1" applyAlignment="1">
      <alignment horizontal="center" vertical="center"/>
    </xf>
    <xf numFmtId="0" fontId="28" fillId="0" borderId="178" xfId="2" applyFont="1" applyFill="1" applyBorder="1" applyAlignment="1" applyProtection="1">
      <alignment horizontal="center" vertical="center"/>
    </xf>
    <xf numFmtId="0" fontId="28" fillId="0" borderId="179" xfId="2" applyFont="1" applyFill="1" applyBorder="1" applyAlignment="1" applyProtection="1">
      <alignment horizontal="center" vertical="center"/>
    </xf>
    <xf numFmtId="0" fontId="28" fillId="0" borderId="180" xfId="2" applyFont="1" applyFill="1" applyBorder="1" applyAlignment="1" applyProtection="1">
      <alignment horizontal="center" vertical="center"/>
    </xf>
    <xf numFmtId="0" fontId="28" fillId="0" borderId="167" xfId="2" applyFont="1" applyFill="1" applyBorder="1" applyAlignment="1" applyProtection="1">
      <alignment horizontal="center" vertical="center"/>
    </xf>
    <xf numFmtId="0" fontId="28" fillId="0" borderId="168" xfId="2" applyFont="1" applyFill="1" applyBorder="1" applyAlignment="1" applyProtection="1">
      <alignment horizontal="center" vertical="center"/>
    </xf>
    <xf numFmtId="0" fontId="28" fillId="0" borderId="176" xfId="2" applyFont="1" applyFill="1" applyBorder="1" applyAlignment="1" applyProtection="1">
      <alignment horizontal="center" vertical="center"/>
    </xf>
    <xf numFmtId="0" fontId="28" fillId="0" borderId="177" xfId="2" applyFont="1" applyFill="1" applyBorder="1" applyAlignment="1" applyProtection="1">
      <alignment horizontal="center" vertical="center"/>
    </xf>
    <xf numFmtId="0" fontId="28" fillId="0" borderId="57" xfId="2" applyFont="1" applyBorder="1" applyProtection="1">
      <alignment vertical="center"/>
    </xf>
    <xf numFmtId="0" fontId="7" fillId="0" borderId="59" xfId="2" applyBorder="1" applyProtection="1">
      <alignment vertical="center"/>
    </xf>
    <xf numFmtId="0" fontId="7" fillId="0" borderId="58" xfId="2" applyBorder="1" applyProtection="1">
      <alignment vertical="center"/>
    </xf>
    <xf numFmtId="0" fontId="7" fillId="0" borderId="76" xfId="2" applyBorder="1" applyProtection="1">
      <alignment vertical="center"/>
    </xf>
    <xf numFmtId="0" fontId="7" fillId="0" borderId="72" xfId="2" applyBorder="1" applyProtection="1">
      <alignment vertical="center"/>
    </xf>
    <xf numFmtId="0" fontId="28" fillId="0" borderId="95" xfId="2" applyFont="1" applyBorder="1" applyAlignment="1" applyProtection="1">
      <alignment horizontal="center" vertical="center" wrapText="1"/>
    </xf>
    <xf numFmtId="0" fontId="29" fillId="0" borderId="95" xfId="2" applyFont="1" applyBorder="1" applyProtection="1">
      <alignment vertical="center"/>
    </xf>
    <xf numFmtId="38" fontId="28" fillId="0" borderId="159" xfId="3" applyFont="1" applyFill="1" applyBorder="1" applyAlignment="1" applyProtection="1">
      <alignment horizontal="right" vertical="center"/>
    </xf>
    <xf numFmtId="38" fontId="28" fillId="0" borderId="158" xfId="3" applyFont="1" applyFill="1" applyBorder="1" applyAlignment="1" applyProtection="1">
      <alignment horizontal="right" vertical="center"/>
    </xf>
    <xf numFmtId="38" fontId="28" fillId="0" borderId="160" xfId="3" applyFont="1" applyFill="1" applyBorder="1" applyAlignment="1" applyProtection="1">
      <alignment horizontal="right" vertical="center"/>
    </xf>
    <xf numFmtId="38" fontId="28" fillId="0" borderId="161" xfId="3" applyFont="1" applyFill="1" applyBorder="1" applyAlignment="1" applyProtection="1">
      <alignment horizontal="right" vertical="center"/>
    </xf>
    <xf numFmtId="38" fontId="28" fillId="0" borderId="162" xfId="3" applyFont="1" applyFill="1" applyBorder="1" applyAlignment="1" applyProtection="1">
      <alignment horizontal="right" vertical="center"/>
    </xf>
    <xf numFmtId="38" fontId="28" fillId="0" borderId="163" xfId="3" applyFont="1" applyFill="1" applyBorder="1" applyAlignment="1" applyProtection="1">
      <alignment horizontal="right" vertical="center"/>
    </xf>
    <xf numFmtId="0" fontId="32" fillId="0" borderId="165" xfId="2" applyFont="1" applyFill="1" applyBorder="1" applyAlignment="1" applyProtection="1">
      <alignment horizontal="center" vertical="center"/>
    </xf>
    <xf numFmtId="0" fontId="28" fillId="0" borderId="5" xfId="2" applyFont="1" applyBorder="1" applyAlignment="1" applyProtection="1">
      <alignment horizontal="center" vertical="center" wrapText="1"/>
    </xf>
    <xf numFmtId="0" fontId="28" fillId="0" borderId="7" xfId="2" applyFont="1" applyBorder="1" applyAlignment="1" applyProtection="1">
      <alignment horizontal="center" vertical="center" wrapText="1"/>
    </xf>
    <xf numFmtId="0" fontId="28" fillId="0" borderId="6" xfId="2" applyFont="1" applyBorder="1" applyAlignment="1" applyProtection="1">
      <alignment horizontal="center" vertical="center" wrapText="1"/>
    </xf>
    <xf numFmtId="0" fontId="28" fillId="0" borderId="104" xfId="2" applyFont="1" applyFill="1" applyBorder="1" applyAlignment="1" applyProtection="1">
      <alignment horizontal="right" vertical="center"/>
    </xf>
    <xf numFmtId="0" fontId="7" fillId="0" borderId="49" xfId="2" applyFill="1" applyBorder="1" applyAlignment="1" applyProtection="1">
      <alignment horizontal="right" vertical="center"/>
    </xf>
    <xf numFmtId="0" fontId="28" fillId="0" borderId="126" xfId="2" applyFont="1" applyBorder="1" applyAlignment="1" applyProtection="1">
      <alignment horizontal="center" vertical="center" wrapText="1"/>
    </xf>
    <xf numFmtId="38" fontId="28" fillId="0" borderId="153" xfId="3" applyFont="1" applyFill="1" applyBorder="1" applyAlignment="1" applyProtection="1">
      <alignment horizontal="right" vertical="center"/>
    </xf>
    <xf numFmtId="38" fontId="28" fillId="0" borderId="164" xfId="3" applyFont="1" applyFill="1" applyBorder="1" applyAlignment="1" applyProtection="1">
      <alignment horizontal="right" vertical="center"/>
    </xf>
    <xf numFmtId="0" fontId="28" fillId="0" borderId="169" xfId="2" applyFont="1" applyFill="1" applyBorder="1" applyAlignment="1" applyProtection="1">
      <alignment horizontal="center" vertical="center"/>
    </xf>
    <xf numFmtId="0" fontId="28" fillId="0" borderId="170" xfId="2" applyFont="1" applyFill="1" applyBorder="1" applyAlignment="1" applyProtection="1">
      <alignment horizontal="center" vertical="center"/>
    </xf>
    <xf numFmtId="0" fontId="28" fillId="0" borderId="171" xfId="2" applyFont="1" applyFill="1" applyBorder="1" applyAlignment="1" applyProtection="1">
      <alignment horizontal="center" vertical="center"/>
    </xf>
    <xf numFmtId="0" fontId="33" fillId="0" borderId="59" xfId="2" applyFont="1" applyBorder="1" applyAlignment="1" applyProtection="1">
      <alignment vertical="center" wrapText="1"/>
    </xf>
    <xf numFmtId="0" fontId="7" fillId="0" borderId="59" xfId="2" applyBorder="1" applyAlignment="1" applyProtection="1">
      <alignment vertical="center" wrapText="1"/>
    </xf>
    <xf numFmtId="0" fontId="7" fillId="0" borderId="68" xfId="2" applyBorder="1" applyAlignment="1" applyProtection="1">
      <alignment vertical="center" wrapText="1"/>
    </xf>
    <xf numFmtId="0" fontId="29" fillId="2" borderId="57" xfId="2" applyFont="1" applyFill="1" applyBorder="1" applyAlignment="1" applyProtection="1">
      <alignment horizontal="center" vertical="center"/>
      <protection locked="0"/>
    </xf>
    <xf numFmtId="0" fontId="29" fillId="2" borderId="59" xfId="2" applyFont="1" applyFill="1" applyBorder="1" applyAlignment="1" applyProtection="1">
      <alignment horizontal="center" vertical="center"/>
      <protection locked="0"/>
    </xf>
    <xf numFmtId="0" fontId="29" fillId="2" borderId="58" xfId="2" applyFont="1" applyFill="1" applyBorder="1" applyAlignment="1" applyProtection="1">
      <alignment horizontal="center" vertical="center"/>
      <protection locked="0"/>
    </xf>
    <xf numFmtId="0" fontId="29" fillId="2" borderId="100" xfId="2" applyFont="1" applyFill="1" applyBorder="1" applyAlignment="1" applyProtection="1">
      <alignment horizontal="center" vertical="center"/>
      <protection locked="0"/>
    </xf>
    <xf numFmtId="0" fontId="29" fillId="2" borderId="68" xfId="2" applyFont="1" applyFill="1" applyBorder="1" applyAlignment="1" applyProtection="1">
      <alignment horizontal="center" vertical="center"/>
      <protection locked="0"/>
    </xf>
    <xf numFmtId="0" fontId="29" fillId="2" borderId="99" xfId="2" applyFont="1" applyFill="1" applyBorder="1" applyAlignment="1" applyProtection="1">
      <alignment horizontal="center" vertical="center"/>
      <protection locked="0"/>
    </xf>
    <xf numFmtId="0" fontId="29" fillId="0" borderId="65" xfId="2" applyFont="1" applyBorder="1" applyProtection="1">
      <alignment vertical="center"/>
    </xf>
    <xf numFmtId="0" fontId="28" fillId="0" borderId="181" xfId="2" applyFont="1" applyFill="1" applyBorder="1" applyAlignment="1" applyProtection="1">
      <alignment horizontal="center" vertical="center"/>
    </xf>
    <xf numFmtId="0" fontId="28" fillId="0" borderId="182" xfId="2" applyFont="1" applyFill="1" applyBorder="1" applyAlignment="1" applyProtection="1">
      <alignment horizontal="center" vertical="center"/>
    </xf>
    <xf numFmtId="0" fontId="28" fillId="0" borderId="183" xfId="2" applyFont="1" applyFill="1" applyBorder="1" applyAlignment="1" applyProtection="1">
      <alignment horizontal="center" vertical="center"/>
    </xf>
    <xf numFmtId="0" fontId="29" fillId="0" borderId="4" xfId="2" applyFont="1" applyBorder="1" applyAlignment="1" applyProtection="1">
      <alignment horizontal="center" vertical="center"/>
    </xf>
    <xf numFmtId="0" fontId="29" fillId="0" borderId="111" xfId="2" applyFont="1" applyBorder="1" applyAlignment="1" applyProtection="1">
      <alignment horizontal="center" vertical="center"/>
    </xf>
    <xf numFmtId="0" fontId="29" fillId="0" borderId="108" xfId="2" applyFont="1" applyBorder="1" applyAlignment="1" applyProtection="1">
      <alignment horizontal="center" vertical="center"/>
    </xf>
    <xf numFmtId="0" fontId="28" fillId="0" borderId="103" xfId="2" applyFont="1" applyFill="1" applyBorder="1" applyAlignment="1" applyProtection="1">
      <alignment horizontal="right" vertical="center"/>
    </xf>
    <xf numFmtId="0" fontId="28" fillId="0" borderId="102" xfId="2" applyFont="1" applyFill="1" applyBorder="1" applyAlignment="1" applyProtection="1">
      <alignment horizontal="right" vertical="center"/>
    </xf>
    <xf numFmtId="0" fontId="28" fillId="0" borderId="59" xfId="2" applyFont="1" applyBorder="1" applyAlignment="1" applyProtection="1">
      <alignment horizontal="center" vertical="center" wrapText="1"/>
    </xf>
    <xf numFmtId="0" fontId="28" fillId="0" borderId="58" xfId="2" applyFont="1" applyBorder="1" applyAlignment="1" applyProtection="1">
      <alignment horizontal="center" vertical="center" wrapText="1"/>
    </xf>
    <xf numFmtId="0" fontId="28" fillId="0" borderId="112" xfId="2" applyFont="1" applyBorder="1" applyAlignment="1" applyProtection="1">
      <alignment horizontal="center" vertical="center" wrapText="1"/>
    </xf>
    <xf numFmtId="0" fontId="28" fillId="0" borderId="0" xfId="2" applyFont="1" applyAlignment="1" applyProtection="1">
      <alignment horizontal="center" vertical="center" wrapText="1"/>
    </xf>
    <xf numFmtId="0" fontId="28" fillId="0" borderId="105" xfId="2" applyFont="1" applyBorder="1" applyAlignment="1" applyProtection="1">
      <alignment horizontal="center" vertical="center" wrapText="1"/>
    </xf>
    <xf numFmtId="0" fontId="28" fillId="0" borderId="100" xfId="2" applyFont="1" applyBorder="1" applyAlignment="1" applyProtection="1">
      <alignment horizontal="center" vertical="center" wrapText="1"/>
    </xf>
    <xf numFmtId="0" fontId="28" fillId="0" borderId="68" xfId="2" applyFont="1" applyBorder="1" applyAlignment="1" applyProtection="1">
      <alignment horizontal="center" vertical="center" wrapText="1"/>
    </xf>
    <xf numFmtId="0" fontId="28" fillId="0" borderId="99" xfId="2" applyFont="1" applyBorder="1" applyAlignment="1" applyProtection="1">
      <alignment horizontal="center" vertical="center" wrapText="1"/>
    </xf>
    <xf numFmtId="0" fontId="38" fillId="0" borderId="37" xfId="2" applyFont="1" applyBorder="1" applyAlignment="1" applyProtection="1">
      <alignment horizontal="left" vertical="center" wrapText="1"/>
    </xf>
    <xf numFmtId="0" fontId="38" fillId="0" borderId="38" xfId="2" applyFont="1" applyBorder="1" applyAlignment="1" applyProtection="1">
      <alignment horizontal="left" vertical="center" wrapText="1"/>
    </xf>
    <xf numFmtId="0" fontId="38" fillId="0" borderId="114" xfId="2" applyFont="1" applyBorder="1" applyAlignment="1" applyProtection="1">
      <alignment horizontal="left" vertical="center" wrapText="1"/>
    </xf>
    <xf numFmtId="0" fontId="28" fillId="2" borderId="59" xfId="2" applyFont="1" applyFill="1" applyBorder="1" applyAlignment="1" applyProtection="1">
      <alignment horizontal="center" vertical="center"/>
      <protection locked="0"/>
    </xf>
    <xf numFmtId="0" fontId="7" fillId="2" borderId="59" xfId="2" applyFill="1" applyBorder="1" applyAlignment="1" applyProtection="1">
      <alignment horizontal="center" vertical="center"/>
      <protection locked="0"/>
    </xf>
    <xf numFmtId="0" fontId="28" fillId="0" borderId="165" xfId="2" applyFont="1" applyFill="1" applyBorder="1" applyAlignment="1" applyProtection="1">
      <alignment horizontal="center" vertical="center"/>
    </xf>
    <xf numFmtId="0" fontId="7" fillId="0" borderId="165" xfId="2" applyFill="1" applyBorder="1" applyAlignment="1" applyProtection="1">
      <alignment horizontal="center" vertical="center"/>
    </xf>
    <xf numFmtId="0" fontId="28" fillId="0" borderId="175" xfId="2" applyFont="1" applyFill="1" applyBorder="1" applyAlignment="1" applyProtection="1">
      <alignment horizontal="center" vertical="center"/>
    </xf>
    <xf numFmtId="0" fontId="38" fillId="0" borderId="98" xfId="2" applyFont="1" applyBorder="1" applyAlignment="1" applyProtection="1">
      <alignment horizontal="left" vertical="center" shrinkToFit="1"/>
    </xf>
    <xf numFmtId="0" fontId="28" fillId="0" borderId="97" xfId="2" applyFont="1" applyBorder="1" applyAlignment="1" applyProtection="1">
      <alignment horizontal="left" vertical="center" shrinkToFit="1"/>
    </xf>
    <xf numFmtId="0" fontId="28" fillId="0" borderId="96" xfId="2" applyFont="1" applyBorder="1" applyAlignment="1" applyProtection="1">
      <alignment horizontal="left" vertical="center" shrinkToFit="1"/>
    </xf>
    <xf numFmtId="0" fontId="28" fillId="0" borderId="187" xfId="2" applyFont="1" applyFill="1" applyBorder="1" applyAlignment="1" applyProtection="1">
      <alignment horizontal="center" vertical="center"/>
    </xf>
    <xf numFmtId="0" fontId="28" fillId="0" borderId="188" xfId="2" applyFont="1" applyFill="1" applyBorder="1" applyAlignment="1" applyProtection="1">
      <alignment horizontal="center" vertical="center"/>
    </xf>
    <xf numFmtId="38" fontId="28" fillId="0" borderId="3" xfId="3" applyFont="1" applyFill="1" applyBorder="1" applyAlignment="1" applyProtection="1">
      <alignment horizontal="right" vertical="center"/>
    </xf>
    <xf numFmtId="38" fontId="28" fillId="0" borderId="2" xfId="3" applyFont="1" applyFill="1" applyBorder="1" applyAlignment="1" applyProtection="1">
      <alignment horizontal="right" vertical="center"/>
    </xf>
    <xf numFmtId="38" fontId="28" fillId="0" borderId="13" xfId="3" applyFont="1" applyFill="1" applyBorder="1" applyAlignment="1" applyProtection="1">
      <alignment horizontal="right" vertical="center"/>
    </xf>
    <xf numFmtId="38" fontId="28" fillId="0" borderId="0" xfId="3" applyFont="1" applyFill="1" applyBorder="1" applyAlignment="1" applyProtection="1">
      <alignment horizontal="right" vertical="center"/>
    </xf>
    <xf numFmtId="38" fontId="28" fillId="0" borderId="121" xfId="3" applyFont="1" applyFill="1" applyBorder="1" applyAlignment="1" applyProtection="1">
      <alignment horizontal="right" vertical="center"/>
    </xf>
    <xf numFmtId="38" fontId="28" fillId="0" borderId="68" xfId="3" applyFont="1" applyFill="1" applyBorder="1" applyAlignment="1" applyProtection="1">
      <alignment horizontal="right" vertical="center"/>
    </xf>
    <xf numFmtId="0" fontId="29" fillId="0" borderId="125" xfId="2" applyFont="1" applyBorder="1" applyAlignment="1" applyProtection="1">
      <alignment horizontal="center" vertical="center"/>
    </xf>
    <xf numFmtId="0" fontId="29" fillId="0" borderId="105" xfId="2" applyFont="1" applyBorder="1" applyAlignment="1" applyProtection="1">
      <alignment horizontal="center" vertical="center"/>
    </xf>
    <xf numFmtId="0" fontId="29" fillId="0" borderId="99" xfId="2" applyFont="1" applyBorder="1" applyAlignment="1" applyProtection="1">
      <alignment horizontal="center" vertical="center"/>
    </xf>
    <xf numFmtId="0" fontId="28" fillId="0" borderId="57" xfId="2" applyFont="1" applyBorder="1" applyAlignment="1" applyProtection="1">
      <alignment vertical="center" wrapText="1"/>
    </xf>
    <xf numFmtId="0" fontId="29" fillId="0" borderId="59" xfId="2" applyFont="1" applyBorder="1" applyAlignment="1" applyProtection="1">
      <alignment vertical="center" wrapText="1"/>
    </xf>
    <xf numFmtId="0" fontId="29" fillId="0" borderId="58" xfId="2" applyFont="1" applyBorder="1" applyAlignment="1" applyProtection="1">
      <alignment vertical="center" wrapText="1"/>
    </xf>
    <xf numFmtId="0" fontId="29" fillId="0" borderId="100" xfId="2" applyFont="1" applyBorder="1" applyAlignment="1" applyProtection="1">
      <alignment vertical="center" wrapText="1"/>
    </xf>
    <xf numFmtId="0" fontId="29" fillId="0" borderId="68" xfId="2" applyFont="1" applyBorder="1" applyAlignment="1" applyProtection="1">
      <alignment vertical="center" wrapText="1"/>
    </xf>
    <xf numFmtId="0" fontId="29" fillId="0" borderId="99" xfId="2" applyFont="1" applyBorder="1" applyAlignment="1" applyProtection="1">
      <alignment vertical="center" wrapText="1"/>
    </xf>
    <xf numFmtId="0" fontId="28" fillId="0" borderId="67" xfId="2" applyFont="1" applyBorder="1" applyAlignment="1" applyProtection="1">
      <alignment horizontal="left" vertical="center" wrapText="1"/>
    </xf>
    <xf numFmtId="0" fontId="29" fillId="0" borderId="95" xfId="2" applyFont="1" applyBorder="1" applyAlignment="1" applyProtection="1">
      <alignment horizontal="left" vertical="center" wrapText="1"/>
    </xf>
    <xf numFmtId="0" fontId="29" fillId="0" borderId="65" xfId="2" applyFont="1" applyBorder="1" applyAlignment="1" applyProtection="1">
      <alignment horizontal="left" vertical="center" wrapText="1"/>
    </xf>
    <xf numFmtId="0" fontId="28" fillId="0" borderId="124" xfId="2" applyFont="1" applyBorder="1" applyAlignment="1" applyProtection="1">
      <alignment horizontal="left" vertical="center" wrapText="1"/>
    </xf>
    <xf numFmtId="0" fontId="29" fillId="0" borderId="14" xfId="2" applyFont="1" applyBorder="1" applyAlignment="1" applyProtection="1">
      <alignment horizontal="left" vertical="center" wrapText="1"/>
    </xf>
    <xf numFmtId="0" fontId="29" fillId="0" borderId="123" xfId="2" applyFont="1" applyBorder="1" applyAlignment="1" applyProtection="1">
      <alignment horizontal="left" vertical="center" wrapText="1"/>
    </xf>
    <xf numFmtId="0" fontId="29" fillId="0" borderId="62" xfId="2" applyFont="1" applyBorder="1" applyAlignment="1" applyProtection="1">
      <alignment horizontal="left" vertical="center" wrapText="1"/>
    </xf>
    <xf numFmtId="0" fontId="29" fillId="0" borderId="71" xfId="2" applyFont="1" applyBorder="1" applyAlignment="1" applyProtection="1">
      <alignment horizontal="left" vertical="center" wrapText="1"/>
    </xf>
    <xf numFmtId="0" fontId="29" fillId="0" borderId="51" xfId="2" applyFont="1" applyBorder="1" applyAlignment="1" applyProtection="1">
      <alignment horizontal="left" vertical="center" wrapText="1"/>
    </xf>
    <xf numFmtId="0" fontId="28" fillId="0" borderId="173" xfId="2" applyFont="1" applyFill="1" applyBorder="1" applyAlignment="1" applyProtection="1">
      <alignment horizontal="center" vertical="center"/>
    </xf>
    <xf numFmtId="0" fontId="28" fillId="0" borderId="174" xfId="2" applyFont="1" applyFill="1" applyBorder="1" applyAlignment="1" applyProtection="1">
      <alignment horizontal="center" vertical="center"/>
    </xf>
    <xf numFmtId="0" fontId="28" fillId="0" borderId="57" xfId="2" applyFont="1" applyBorder="1" applyAlignment="1" applyProtection="1">
      <alignment horizontal="center" vertical="center" textRotation="255" wrapText="1" shrinkToFit="1"/>
    </xf>
    <xf numFmtId="0" fontId="28" fillId="0" borderId="106" xfId="2" applyFont="1" applyBorder="1" applyAlignment="1" applyProtection="1">
      <alignment horizontal="center" vertical="center" textRotation="255" wrapText="1" shrinkToFit="1"/>
    </xf>
    <xf numFmtId="0" fontId="28" fillId="0" borderId="112" xfId="2" applyFont="1" applyBorder="1" applyAlignment="1" applyProtection="1">
      <alignment horizontal="center" vertical="center" textRotation="255" wrapText="1" shrinkToFit="1"/>
    </xf>
    <xf numFmtId="0" fontId="28" fillId="0" borderId="111" xfId="2" applyFont="1" applyBorder="1" applyAlignment="1" applyProtection="1">
      <alignment horizontal="center" vertical="center" textRotation="255" wrapText="1" shrinkToFit="1"/>
    </xf>
    <xf numFmtId="0" fontId="28" fillId="0" borderId="100" xfId="2" applyFont="1" applyBorder="1" applyAlignment="1" applyProtection="1">
      <alignment horizontal="center" vertical="center" textRotation="255" wrapText="1" shrinkToFit="1"/>
    </xf>
    <xf numFmtId="0" fontId="28" fillId="0" borderId="108" xfId="2" applyFont="1" applyBorder="1" applyAlignment="1" applyProtection="1">
      <alignment horizontal="center" vertical="center" textRotation="255" wrapText="1" shrinkToFit="1"/>
    </xf>
    <xf numFmtId="0" fontId="28" fillId="0" borderId="107" xfId="2" applyFont="1" applyBorder="1" applyAlignment="1" applyProtection="1">
      <alignment horizontal="left" vertical="center" shrinkToFit="1"/>
    </xf>
    <xf numFmtId="0" fontId="28" fillId="0" borderId="184" xfId="2" applyFont="1" applyFill="1" applyBorder="1" applyAlignment="1" applyProtection="1">
      <alignment horizontal="center" vertical="center"/>
    </xf>
    <xf numFmtId="0" fontId="29" fillId="0" borderId="185" xfId="2" applyFont="1" applyFill="1" applyBorder="1" applyAlignment="1" applyProtection="1">
      <alignment horizontal="center" vertical="center"/>
    </xf>
    <xf numFmtId="0" fontId="29" fillId="0" borderId="186" xfId="2" applyFont="1" applyFill="1" applyBorder="1" applyAlignment="1" applyProtection="1">
      <alignment horizontal="center" vertical="center"/>
    </xf>
    <xf numFmtId="0" fontId="28" fillId="0" borderId="98" xfId="2" applyFont="1" applyFill="1" applyBorder="1" applyAlignment="1" applyProtection="1">
      <alignment horizontal="right" vertical="center"/>
    </xf>
    <xf numFmtId="0" fontId="29" fillId="0" borderId="97" xfId="2" applyFont="1" applyFill="1" applyBorder="1" applyAlignment="1" applyProtection="1">
      <alignment horizontal="right" vertical="center"/>
    </xf>
    <xf numFmtId="0" fontId="28" fillId="0" borderId="119" xfId="2" applyFont="1" applyBorder="1" applyAlignment="1" applyProtection="1">
      <alignment horizontal="center" vertical="center" textRotation="255" wrapText="1" shrinkToFit="1"/>
    </xf>
    <xf numFmtId="0" fontId="28" fillId="0" borderId="12" xfId="2" applyFont="1" applyBorder="1" applyAlignment="1" applyProtection="1">
      <alignment horizontal="center" vertical="center" textRotation="255" wrapText="1" shrinkToFit="1"/>
    </xf>
    <xf numFmtId="0" fontId="28" fillId="0" borderId="57" xfId="2" applyFont="1" applyBorder="1" applyAlignment="1" applyProtection="1">
      <alignment horizontal="center" vertical="center" textRotation="255" shrinkToFit="1"/>
    </xf>
    <xf numFmtId="0" fontId="28" fillId="0" borderId="106" xfId="2" applyFont="1" applyBorder="1" applyAlignment="1" applyProtection="1">
      <alignment horizontal="center" vertical="center" textRotation="255" shrinkToFit="1"/>
    </xf>
    <xf numFmtId="0" fontId="28" fillId="0" borderId="112" xfId="2" applyFont="1" applyBorder="1" applyAlignment="1" applyProtection="1">
      <alignment horizontal="center" vertical="center" textRotation="255" shrinkToFit="1"/>
    </xf>
    <xf numFmtId="0" fontId="28" fillId="0" borderId="111" xfId="2" applyFont="1" applyBorder="1" applyAlignment="1" applyProtection="1">
      <alignment horizontal="center" vertical="center" textRotation="255" shrinkToFit="1"/>
    </xf>
    <xf numFmtId="0" fontId="28" fillId="0" borderId="119" xfId="2" applyFont="1" applyBorder="1" applyAlignment="1" applyProtection="1">
      <alignment horizontal="center" vertical="center" textRotation="255" shrinkToFit="1"/>
    </xf>
    <xf numFmtId="0" fontId="28" fillId="0" borderId="12" xfId="2" applyFont="1" applyBorder="1" applyAlignment="1" applyProtection="1">
      <alignment horizontal="center" vertical="center" textRotation="255" shrinkToFit="1"/>
    </xf>
    <xf numFmtId="0" fontId="28" fillId="0" borderId="166" xfId="2" applyFont="1" applyFill="1" applyBorder="1" applyAlignment="1" applyProtection="1">
      <alignment horizontal="center" vertical="center"/>
    </xf>
    <xf numFmtId="0" fontId="38" fillId="0" borderId="117" xfId="2" applyFont="1" applyBorder="1" applyAlignment="1" applyProtection="1">
      <alignment horizontal="left" vertical="center" shrinkToFit="1"/>
    </xf>
    <xf numFmtId="0" fontId="28" fillId="0" borderId="116" xfId="2" applyFont="1" applyBorder="1" applyAlignment="1" applyProtection="1">
      <alignment horizontal="left" vertical="center" shrinkToFit="1"/>
    </xf>
    <xf numFmtId="0" fontId="28" fillId="0" borderId="118" xfId="2" applyFont="1" applyBorder="1" applyAlignment="1" applyProtection="1">
      <alignment horizontal="left" vertical="center" shrinkToFit="1"/>
    </xf>
    <xf numFmtId="0" fontId="28" fillId="0" borderId="172" xfId="2" applyFont="1" applyFill="1" applyBorder="1" applyAlignment="1" applyProtection="1">
      <alignment horizontal="center" vertical="center"/>
    </xf>
    <xf numFmtId="0" fontId="7" fillId="0" borderId="58" xfId="2" applyBorder="1" applyAlignment="1" applyProtection="1">
      <alignment vertical="center" wrapText="1"/>
    </xf>
    <xf numFmtId="0" fontId="7" fillId="0" borderId="100" xfId="2" applyBorder="1" applyAlignment="1" applyProtection="1">
      <alignment vertical="center" wrapText="1"/>
    </xf>
    <xf numFmtId="0" fontId="7" fillId="0" borderId="99" xfId="2" applyBorder="1" applyAlignment="1" applyProtection="1">
      <alignment vertical="center" wrapText="1"/>
    </xf>
    <xf numFmtId="0" fontId="7" fillId="0" borderId="106" xfId="2" applyBorder="1" applyProtection="1">
      <alignment vertical="center"/>
    </xf>
    <xf numFmtId="0" fontId="28" fillId="0" borderId="54" xfId="2" applyFont="1" applyBorder="1" applyProtection="1">
      <alignment vertical="center"/>
    </xf>
    <xf numFmtId="0" fontId="7" fillId="0" borderId="92" xfId="2" applyBorder="1" applyProtection="1">
      <alignment vertical="center"/>
    </xf>
    <xf numFmtId="0" fontId="7" fillId="0" borderId="53" xfId="2" applyBorder="1" applyProtection="1">
      <alignment vertical="center"/>
    </xf>
    <xf numFmtId="0" fontId="29" fillId="0" borderId="56" xfId="2" applyFont="1" applyBorder="1" applyAlignment="1" applyProtection="1">
      <alignment horizontal="center" vertical="center" wrapText="1"/>
    </xf>
    <xf numFmtId="0" fontId="7" fillId="0" borderId="59" xfId="2" applyBorder="1" applyAlignment="1" applyProtection="1">
      <alignment horizontal="center" vertical="center"/>
    </xf>
    <xf numFmtId="0" fontId="29" fillId="0" borderId="52" xfId="2" applyFont="1" applyBorder="1" applyAlignment="1" applyProtection="1">
      <alignment horizontal="center" vertical="center" wrapText="1"/>
    </xf>
    <xf numFmtId="0" fontId="7" fillId="0" borderId="92" xfId="2" applyBorder="1" applyAlignment="1" applyProtection="1">
      <alignment horizontal="center" vertical="center"/>
    </xf>
    <xf numFmtId="0" fontId="28" fillId="0" borderId="89" xfId="2" applyFont="1" applyBorder="1" applyAlignment="1" applyProtection="1">
      <alignment horizontal="center" vertical="center" textRotation="255" shrinkToFit="1"/>
    </xf>
    <xf numFmtId="0" fontId="28" fillId="0" borderId="4" xfId="2" applyFont="1" applyBorder="1" applyAlignment="1" applyProtection="1">
      <alignment horizontal="center" vertical="center" textRotation="255" shrinkToFit="1"/>
    </xf>
    <xf numFmtId="0" fontId="28" fillId="0" borderId="100" xfId="2" applyFont="1" applyBorder="1" applyAlignment="1" applyProtection="1">
      <alignment horizontal="center" vertical="center" textRotation="255" shrinkToFit="1"/>
    </xf>
    <xf numFmtId="0" fontId="28" fillId="0" borderId="108" xfId="2" applyFont="1" applyBorder="1" applyAlignment="1" applyProtection="1">
      <alignment horizontal="center" vertical="center" textRotation="255" shrinkToFit="1"/>
    </xf>
    <xf numFmtId="0" fontId="28" fillId="0" borderId="201" xfId="4" applyFont="1" applyBorder="1" applyAlignment="1">
      <alignment horizontal="left" vertical="center"/>
    </xf>
    <xf numFmtId="0" fontId="28" fillId="0" borderId="202" xfId="4" applyFont="1" applyBorder="1" applyAlignment="1">
      <alignment horizontal="left" vertical="center"/>
    </xf>
    <xf numFmtId="184" fontId="93" fillId="19" borderId="203" xfId="4" applyNumberFormat="1" applyFont="1" applyFill="1" applyBorder="1" applyAlignment="1">
      <alignment horizontal="right" vertical="center"/>
    </xf>
    <xf numFmtId="184" fontId="93" fillId="19" borderId="202" xfId="4" applyNumberFormat="1" applyFont="1" applyFill="1" applyBorder="1" applyAlignment="1">
      <alignment horizontal="right" vertical="center"/>
    </xf>
    <xf numFmtId="0" fontId="28" fillId="0" borderId="57" xfId="4" applyFont="1" applyBorder="1" applyAlignment="1">
      <alignment vertical="center"/>
    </xf>
    <xf numFmtId="0" fontId="46" fillId="0" borderId="59" xfId="4" applyBorder="1" applyAlignment="1">
      <alignment vertical="center"/>
    </xf>
    <xf numFmtId="0" fontId="46" fillId="0" borderId="58" xfId="4" applyBorder="1" applyAlignment="1">
      <alignment vertical="center"/>
    </xf>
    <xf numFmtId="0" fontId="46" fillId="0" borderId="76" xfId="4" applyBorder="1" applyAlignment="1">
      <alignment vertical="center"/>
    </xf>
    <xf numFmtId="0" fontId="46" fillId="0" borderId="72" xfId="4" applyBorder="1" applyAlignment="1">
      <alignment vertical="center"/>
    </xf>
    <xf numFmtId="0" fontId="33" fillId="0" borderId="59" xfId="4" applyFont="1" applyBorder="1" applyAlignment="1">
      <alignment vertical="center" wrapText="1"/>
    </xf>
    <xf numFmtId="0" fontId="46" fillId="0" borderId="59" xfId="4" applyBorder="1" applyAlignment="1">
      <alignment vertical="center" wrapText="1"/>
    </xf>
    <xf numFmtId="0" fontId="46" fillId="0" borderId="58" xfId="4" applyBorder="1" applyAlignment="1">
      <alignment vertical="center" wrapText="1"/>
    </xf>
    <xf numFmtId="0" fontId="46" fillId="0" borderId="68" xfId="4" applyBorder="1" applyAlignment="1">
      <alignment vertical="center" wrapText="1"/>
    </xf>
    <xf numFmtId="0" fontId="46" fillId="0" borderId="99" xfId="4" applyBorder="1" applyAlignment="1">
      <alignment vertical="center" wrapText="1"/>
    </xf>
    <xf numFmtId="0" fontId="29" fillId="19" borderId="57" xfId="4" applyFont="1" applyFill="1" applyBorder="1" applyAlignment="1" applyProtection="1">
      <alignment horizontal="center" vertical="center"/>
      <protection locked="0"/>
    </xf>
    <xf numFmtId="0" fontId="29" fillId="19" borderId="59" xfId="4" applyFont="1" applyFill="1" applyBorder="1" applyAlignment="1" applyProtection="1">
      <alignment horizontal="center" vertical="center"/>
      <protection locked="0"/>
    </xf>
    <xf numFmtId="0" fontId="29" fillId="19" borderId="58" xfId="4" applyFont="1" applyFill="1" applyBorder="1" applyAlignment="1" applyProtection="1">
      <alignment horizontal="center" vertical="center"/>
      <protection locked="0"/>
    </xf>
    <xf numFmtId="0" fontId="29" fillId="19" borderId="100" xfId="4" applyFont="1" applyFill="1" applyBorder="1" applyAlignment="1" applyProtection="1">
      <alignment horizontal="center" vertical="center"/>
      <protection locked="0"/>
    </xf>
    <xf numFmtId="0" fontId="29" fillId="19" borderId="68" xfId="4" applyFont="1" applyFill="1" applyBorder="1" applyAlignment="1" applyProtection="1">
      <alignment horizontal="center" vertical="center"/>
      <protection locked="0"/>
    </xf>
    <xf numFmtId="0" fontId="29" fillId="19" borderId="99" xfId="4" applyFont="1" applyFill="1" applyBorder="1" applyAlignment="1" applyProtection="1">
      <alignment horizontal="center" vertical="center"/>
      <protection locked="0"/>
    </xf>
    <xf numFmtId="0" fontId="28" fillId="0" borderId="5" xfId="4" applyFont="1" applyBorder="1" applyAlignment="1">
      <alignment horizontal="left" vertical="center" wrapText="1"/>
    </xf>
    <xf numFmtId="0" fontId="28" fillId="0" borderId="7" xfId="4" applyFont="1" applyBorder="1" applyAlignment="1">
      <alignment horizontal="left" vertical="center"/>
    </xf>
    <xf numFmtId="184" fontId="28" fillId="0" borderId="5" xfId="4" applyNumberFormat="1" applyFont="1" applyBorder="1" applyAlignment="1">
      <alignment horizontal="right" vertical="center"/>
    </xf>
    <xf numFmtId="184" fontId="28" fillId="0" borderId="7" xfId="4" applyNumberFormat="1" applyFont="1" applyBorder="1" applyAlignment="1">
      <alignment horizontal="right" vertical="center"/>
    </xf>
    <xf numFmtId="0" fontId="28" fillId="0" borderId="3" xfId="4" applyFont="1" applyBorder="1" applyAlignment="1">
      <alignment horizontal="left" vertical="center"/>
    </xf>
    <xf numFmtId="0" fontId="28" fillId="0" borderId="2" xfId="4" applyFont="1" applyBorder="1" applyAlignment="1">
      <alignment horizontal="left" vertical="center"/>
    </xf>
    <xf numFmtId="184" fontId="28" fillId="0" borderId="3" xfId="4" applyNumberFormat="1" applyFont="1" applyBorder="1" applyAlignment="1">
      <alignment horizontal="right" vertical="center"/>
    </xf>
    <xf numFmtId="184" fontId="28" fillId="0" borderId="2" xfId="4" applyNumberFormat="1" applyFont="1" applyBorder="1" applyAlignment="1">
      <alignment horizontal="right" vertical="center"/>
    </xf>
    <xf numFmtId="0" fontId="28" fillId="0" borderId="197" xfId="4" applyFont="1" applyBorder="1" applyAlignment="1">
      <alignment horizontal="left" vertical="center"/>
    </xf>
    <xf numFmtId="0" fontId="28" fillId="0" borderId="198" xfId="4" applyFont="1" applyBorder="1" applyAlignment="1">
      <alignment horizontal="left" vertical="center"/>
    </xf>
    <xf numFmtId="184" fontId="93" fillId="0" borderId="199" xfId="4" applyNumberFormat="1" applyFont="1" applyBorder="1" applyAlignment="1">
      <alignment horizontal="right" vertical="center"/>
    </xf>
    <xf numFmtId="184" fontId="93" fillId="0" borderId="198" xfId="4" applyNumberFormat="1" applyFont="1" applyBorder="1" applyAlignment="1">
      <alignment horizontal="right" vertical="center"/>
    </xf>
    <xf numFmtId="0" fontId="29" fillId="0" borderId="0" xfId="2" applyFont="1" applyAlignment="1" applyProtection="1">
      <alignment horizontal="center" vertical="center"/>
    </xf>
    <xf numFmtId="0" fontId="29" fillId="0" borderId="3" xfId="2" applyFont="1" applyBorder="1" applyAlignment="1" applyProtection="1">
      <alignment horizontal="left" vertical="center" wrapText="1"/>
    </xf>
    <xf numFmtId="0" fontId="29" fillId="0" borderId="2" xfId="2" applyFont="1" applyBorder="1" applyAlignment="1" applyProtection="1">
      <alignment horizontal="left" vertical="center" wrapText="1"/>
    </xf>
    <xf numFmtId="0" fontId="29" fillId="0" borderId="4" xfId="2" applyFont="1" applyBorder="1" applyAlignment="1" applyProtection="1">
      <alignment horizontal="left" vertical="center" wrapText="1"/>
    </xf>
    <xf numFmtId="0" fontId="28" fillId="0" borderId="7" xfId="2" applyFont="1" applyBorder="1" applyAlignment="1" applyProtection="1">
      <alignment horizontal="distributed"/>
    </xf>
    <xf numFmtId="0" fontId="33" fillId="0" borderId="0" xfId="2" applyFont="1" applyAlignment="1" applyProtection="1">
      <alignment horizontal="left" vertical="top" wrapText="1"/>
    </xf>
    <xf numFmtId="0" fontId="7" fillId="0" borderId="0" xfId="2" applyAlignment="1" applyProtection="1">
      <alignment horizontal="left" vertical="top" wrapText="1"/>
    </xf>
    <xf numFmtId="0" fontId="28" fillId="2" borderId="0" xfId="2" applyFont="1" applyFill="1" applyAlignment="1" applyProtection="1">
      <alignment horizontal="left" shrinkToFit="1"/>
      <protection locked="0"/>
    </xf>
    <xf numFmtId="0" fontId="28" fillId="0" borderId="0" xfId="2" applyFont="1" applyAlignment="1" applyProtection="1">
      <alignment horizontal="center" vertical="center"/>
    </xf>
    <xf numFmtId="0" fontId="28" fillId="0" borderId="10" xfId="2" applyFont="1" applyBorder="1" applyAlignment="1" applyProtection="1">
      <alignment horizontal="distributed"/>
    </xf>
    <xf numFmtId="184" fontId="44" fillId="0" borderId="7" xfId="2" applyNumberFormat="1" applyFont="1" applyBorder="1" applyAlignment="1" applyProtection="1">
      <alignment horizontal="right" vertical="center"/>
    </xf>
    <xf numFmtId="0" fontId="29" fillId="0" borderId="5" xfId="2" applyFont="1" applyBorder="1" applyAlignment="1" applyProtection="1">
      <alignment horizontal="left" vertical="center" wrapText="1"/>
    </xf>
    <xf numFmtId="0" fontId="29" fillId="0" borderId="7" xfId="2" applyFont="1" applyBorder="1" applyAlignment="1" applyProtection="1">
      <alignment horizontal="left" vertical="center" wrapText="1"/>
    </xf>
    <xf numFmtId="0" fontId="29" fillId="0" borderId="6" xfId="2" applyFont="1" applyBorder="1" applyAlignment="1" applyProtection="1">
      <alignment horizontal="left" vertical="center" wrapText="1"/>
    </xf>
    <xf numFmtId="38" fontId="44" fillId="7" borderId="5" xfId="2" applyNumberFormat="1" applyFont="1" applyFill="1" applyBorder="1" applyAlignment="1" applyProtection="1">
      <alignment horizontal="right"/>
    </xf>
    <xf numFmtId="38" fontId="44" fillId="7" borderId="7" xfId="2" applyNumberFormat="1" applyFont="1" applyFill="1" applyBorder="1" applyAlignment="1" applyProtection="1">
      <alignment horizontal="right"/>
    </xf>
    <xf numFmtId="38" fontId="44" fillId="7" borderId="6" xfId="2" applyNumberFormat="1" applyFont="1" applyFill="1" applyBorder="1" applyAlignment="1" applyProtection="1">
      <alignment horizontal="right"/>
    </xf>
    <xf numFmtId="0" fontId="29" fillId="2" borderId="5" xfId="2" applyFont="1" applyFill="1" applyBorder="1" applyAlignment="1" applyProtection="1">
      <alignment horizontal="center" vertical="center" wrapText="1"/>
      <protection locked="0"/>
    </xf>
    <xf numFmtId="0" fontId="29" fillId="2" borderId="7" xfId="2" applyFont="1" applyFill="1" applyBorder="1" applyAlignment="1" applyProtection="1">
      <alignment horizontal="center" vertical="center" wrapText="1"/>
      <protection locked="0"/>
    </xf>
    <xf numFmtId="0" fontId="29" fillId="2" borderId="6" xfId="2" applyFont="1" applyFill="1" applyBorder="1" applyAlignment="1" applyProtection="1">
      <alignment horizontal="center" vertical="center" wrapText="1"/>
      <protection locked="0"/>
    </xf>
    <xf numFmtId="184" fontId="44" fillId="2" borderId="7" xfId="2" applyNumberFormat="1" applyFont="1" applyFill="1" applyBorder="1" applyAlignment="1" applyProtection="1">
      <alignment horizontal="right" vertical="center"/>
      <protection locked="0"/>
    </xf>
    <xf numFmtId="0" fontId="45" fillId="12" borderId="7" xfId="2" applyFont="1" applyFill="1" applyBorder="1" applyAlignment="1" applyProtection="1">
      <alignment horizontal="left" vertical="center" wrapText="1"/>
    </xf>
    <xf numFmtId="0" fontId="45" fillId="12" borderId="6" xfId="2" applyFont="1" applyFill="1" applyBorder="1" applyAlignment="1" applyProtection="1">
      <alignment horizontal="left" vertical="center" wrapText="1"/>
    </xf>
    <xf numFmtId="184" fontId="44" fillId="7" borderId="7" xfId="2" applyNumberFormat="1" applyFont="1" applyFill="1" applyBorder="1" applyAlignment="1" applyProtection="1">
      <alignment horizontal="right" vertical="center"/>
    </xf>
    <xf numFmtId="0" fontId="28" fillId="0" borderId="135" xfId="2" applyFont="1" applyBorder="1" applyAlignment="1" applyProtection="1">
      <alignment horizontal="left" vertical="center"/>
    </xf>
    <xf numFmtId="0" fontId="28" fillId="0" borderId="134" xfId="2" applyFont="1" applyBorder="1" applyAlignment="1" applyProtection="1">
      <alignment horizontal="left" vertical="center"/>
    </xf>
    <xf numFmtId="0" fontId="28" fillId="0" borderId="133" xfId="2" applyFont="1" applyBorder="1" applyAlignment="1" applyProtection="1">
      <alignment horizontal="left" vertical="center"/>
    </xf>
    <xf numFmtId="0" fontId="29" fillId="0" borderId="8" xfId="2" applyFont="1" applyBorder="1" applyAlignment="1" applyProtection="1">
      <alignment horizontal="left" vertical="center" wrapText="1"/>
    </xf>
    <xf numFmtId="184" fontId="44" fillId="0" borderId="7" xfId="2" applyNumberFormat="1" applyFont="1" applyFill="1" applyBorder="1" applyAlignment="1" applyProtection="1">
      <alignment horizontal="right" vertical="center"/>
    </xf>
    <xf numFmtId="0" fontId="28" fillId="0" borderId="132" xfId="2" applyFont="1" applyBorder="1" applyAlignment="1" applyProtection="1">
      <alignment horizontal="left" vertical="center"/>
    </xf>
    <xf numFmtId="0" fontId="28" fillId="0" borderId="70" xfId="2" applyFont="1" applyBorder="1" applyAlignment="1" applyProtection="1">
      <alignment horizontal="left" vertical="center"/>
    </xf>
    <xf numFmtId="0" fontId="28" fillId="0" borderId="69" xfId="2" applyFont="1" applyBorder="1" applyAlignment="1" applyProtection="1">
      <alignment horizontal="left" vertical="center"/>
    </xf>
    <xf numFmtId="0" fontId="28" fillId="0" borderId="5" xfId="2" applyFont="1" applyBorder="1" applyAlignment="1" applyProtection="1">
      <alignment horizontal="center" vertical="center"/>
    </xf>
    <xf numFmtId="0" fontId="28" fillId="0" borderId="7" xfId="2" applyFont="1" applyBorder="1" applyAlignment="1" applyProtection="1">
      <alignment horizontal="center" vertical="center"/>
    </xf>
    <xf numFmtId="0" fontId="28" fillId="0" borderId="6" xfId="2" applyFont="1" applyBorder="1" applyAlignment="1" applyProtection="1">
      <alignment horizontal="center" vertical="center"/>
    </xf>
    <xf numFmtId="0" fontId="28" fillId="0" borderId="121" xfId="2" applyFont="1" applyBorder="1" applyAlignment="1" applyProtection="1">
      <alignment vertical="center" shrinkToFit="1"/>
    </xf>
    <xf numFmtId="0" fontId="28" fillId="0" borderId="68" xfId="2" applyFont="1" applyBorder="1" applyAlignment="1" applyProtection="1">
      <alignment vertical="center" shrinkToFit="1"/>
    </xf>
    <xf numFmtId="0" fontId="28" fillId="0" borderId="99" xfId="2" applyFont="1" applyBorder="1" applyAlignment="1" applyProtection="1">
      <alignment vertical="center" shrinkToFit="1"/>
    </xf>
    <xf numFmtId="0" fontId="28" fillId="0" borderId="82" xfId="2" applyFont="1" applyBorder="1" applyAlignment="1" applyProtection="1">
      <alignment vertical="center" shrinkToFit="1"/>
    </xf>
    <xf numFmtId="0" fontId="28" fillId="0" borderId="94" xfId="2" applyFont="1" applyBorder="1" applyAlignment="1" applyProtection="1">
      <alignment vertical="center" shrinkToFit="1"/>
    </xf>
    <xf numFmtId="0" fontId="28" fillId="0" borderId="11" xfId="2" applyFont="1" applyBorder="1" applyAlignment="1" applyProtection="1">
      <alignment vertical="center" shrinkToFit="1"/>
    </xf>
    <xf numFmtId="0" fontId="28" fillId="0" borderId="10" xfId="2" applyFont="1" applyBorder="1" applyAlignment="1" applyProtection="1">
      <alignment vertical="center" shrinkToFit="1"/>
    </xf>
    <xf numFmtId="0" fontId="28" fillId="0" borderId="77" xfId="2" applyFont="1" applyBorder="1" applyAlignment="1" applyProtection="1">
      <alignment vertical="center" shrinkToFit="1"/>
    </xf>
    <xf numFmtId="0" fontId="59" fillId="12" borderId="6" xfId="6" applyNumberFormat="1" applyFont="1" applyFill="1" applyBorder="1" applyAlignment="1" applyProtection="1">
      <alignment horizontal="left" vertical="center" shrinkToFit="1"/>
      <protection locked="0"/>
    </xf>
    <xf numFmtId="0" fontId="59" fillId="12" borderId="8" xfId="6" applyNumberFormat="1" applyFont="1" applyFill="1" applyBorder="1" applyAlignment="1" applyProtection="1">
      <alignment horizontal="left" vertical="center" shrinkToFit="1"/>
      <protection locked="0"/>
    </xf>
    <xf numFmtId="0" fontId="52" fillId="0" borderId="8" xfId="6" applyFont="1" applyBorder="1" applyAlignment="1" applyProtection="1">
      <alignment horizontal="left" vertical="center" shrinkToFit="1"/>
      <protection locked="0"/>
    </xf>
    <xf numFmtId="0" fontId="52" fillId="0" borderId="6" xfId="6" applyNumberFormat="1" applyFont="1" applyBorder="1" applyAlignment="1" applyProtection="1">
      <alignment horizontal="left" vertical="center" shrinkToFit="1"/>
      <protection locked="0"/>
    </xf>
    <xf numFmtId="0" fontId="52" fillId="0" borderId="8" xfId="6" applyNumberFormat="1" applyFont="1" applyBorder="1" applyAlignment="1" applyProtection="1">
      <alignment horizontal="left" vertical="center" shrinkToFit="1"/>
      <protection locked="0"/>
    </xf>
    <xf numFmtId="0" fontId="52" fillId="0" borderId="50" xfId="6" applyFont="1" applyBorder="1" applyAlignment="1">
      <alignment horizontal="center" vertical="center" shrinkToFit="1"/>
    </xf>
    <xf numFmtId="0" fontId="52" fillId="0" borderId="49" xfId="6" applyFont="1" applyBorder="1" applyAlignment="1">
      <alignment horizontal="center" vertical="center" shrinkToFit="1"/>
    </xf>
    <xf numFmtId="0" fontId="52" fillId="0" borderId="5" xfId="6" applyFont="1" applyBorder="1" applyAlignment="1" applyProtection="1">
      <alignment horizontal="left" vertical="center" shrinkToFit="1"/>
      <protection locked="0"/>
    </xf>
    <xf numFmtId="0" fontId="52" fillId="0" borderId="7" xfId="6" applyFont="1" applyBorder="1" applyAlignment="1" applyProtection="1">
      <alignment horizontal="left" vertical="center" shrinkToFit="1"/>
      <protection locked="0"/>
    </xf>
    <xf numFmtId="0" fontId="52" fillId="0" borderId="6" xfId="6" applyFont="1" applyBorder="1" applyAlignment="1" applyProtection="1">
      <alignment horizontal="left" vertical="center" shrinkToFit="1"/>
      <protection locked="0"/>
    </xf>
    <xf numFmtId="0" fontId="57" fillId="12" borderId="3" xfId="7" applyFont="1" applyFill="1" applyBorder="1" applyAlignment="1">
      <alignment horizontal="center" vertical="center" wrapText="1" shrinkToFit="1"/>
    </xf>
    <xf numFmtId="0" fontId="57" fillId="12" borderId="13" xfId="7" applyFont="1" applyFill="1" applyBorder="1" applyAlignment="1">
      <alignment horizontal="center" vertical="center" wrapText="1" shrinkToFit="1"/>
    </xf>
    <xf numFmtId="0" fontId="57" fillId="12" borderId="11" xfId="7" applyFont="1" applyFill="1" applyBorder="1" applyAlignment="1">
      <alignment horizontal="center" vertical="center" wrapText="1" shrinkToFit="1"/>
    </xf>
    <xf numFmtId="0" fontId="52" fillId="0" borderId="0" xfId="4" applyFont="1" applyAlignment="1">
      <alignment horizontal="left" vertical="top" wrapText="1"/>
    </xf>
    <xf numFmtId="0" fontId="52" fillId="0" borderId="0" xfId="4" applyFont="1" applyAlignment="1">
      <alignment horizontal="left" vertical="top"/>
    </xf>
    <xf numFmtId="0" fontId="52" fillId="0" borderId="0" xfId="6" applyFont="1" applyAlignment="1">
      <alignment horizontal="left" vertical="top" wrapText="1" shrinkToFit="1"/>
    </xf>
    <xf numFmtId="0" fontId="52" fillId="0" borderId="0" xfId="6" applyFont="1" applyAlignment="1">
      <alignment horizontal="left" vertical="top" shrinkToFit="1"/>
    </xf>
    <xf numFmtId="0" fontId="52" fillId="12" borderId="137" xfId="6" applyNumberFormat="1" applyFont="1" applyFill="1" applyBorder="1" applyAlignment="1">
      <alignment horizontal="left" vertical="center" shrinkToFit="1"/>
    </xf>
    <xf numFmtId="0" fontId="52" fillId="12" borderId="136" xfId="6" applyNumberFormat="1" applyFont="1" applyFill="1" applyBorder="1" applyAlignment="1">
      <alignment horizontal="left" vertical="center" shrinkToFit="1"/>
    </xf>
    <xf numFmtId="0" fontId="57" fillId="0" borderId="5" xfId="4" applyFont="1" applyBorder="1" applyAlignment="1">
      <alignment horizontal="left" vertical="center" wrapText="1"/>
    </xf>
    <xf numFmtId="0" fontId="57" fillId="0" borderId="7" xfId="4" applyFont="1" applyBorder="1" applyAlignment="1">
      <alignment horizontal="left" vertical="center" wrapText="1"/>
    </xf>
    <xf numFmtId="0" fontId="57" fillId="0" borderId="6" xfId="4" applyFont="1" applyBorder="1" applyAlignment="1">
      <alignment horizontal="left" vertical="center" wrapText="1"/>
    </xf>
    <xf numFmtId="0" fontId="52" fillId="0" borderId="14" xfId="6" applyFont="1" applyBorder="1" applyAlignment="1" applyProtection="1">
      <alignment horizontal="left" vertical="center" shrinkToFit="1"/>
      <protection locked="0"/>
    </xf>
    <xf numFmtId="0" fontId="59" fillId="12" borderId="6" xfId="6" applyNumberFormat="1" applyFont="1" applyFill="1" applyBorder="1" applyAlignment="1" applyProtection="1">
      <alignment horizontal="left" vertical="center" wrapText="1" shrinkToFit="1"/>
      <protection locked="0"/>
    </xf>
    <xf numFmtId="0" fontId="52" fillId="0" borderId="9" xfId="6" applyFont="1" applyBorder="1" applyAlignment="1" applyProtection="1">
      <alignment horizontal="left" vertical="center" shrinkToFit="1"/>
      <protection locked="0"/>
    </xf>
    <xf numFmtId="38" fontId="52" fillId="12" borderId="154" xfId="6" applyNumberFormat="1" applyFont="1" applyFill="1" applyBorder="1" applyAlignment="1" applyProtection="1">
      <alignment horizontal="center" vertical="center" shrinkToFit="1"/>
    </xf>
    <xf numFmtId="38" fontId="52" fillId="12" borderId="142" xfId="6" applyNumberFormat="1" applyFont="1" applyFill="1" applyBorder="1" applyAlignment="1" applyProtection="1">
      <alignment horizontal="center" vertical="center" shrinkToFit="1"/>
    </xf>
    <xf numFmtId="0" fontId="52" fillId="12" borderId="154" xfId="6" applyFont="1" applyFill="1" applyBorder="1" applyAlignment="1" applyProtection="1">
      <alignment horizontal="center" vertical="center" shrinkToFit="1"/>
    </xf>
    <xf numFmtId="0" fontId="52" fillId="12" borderId="142" xfId="6" applyFont="1" applyFill="1" applyBorder="1" applyAlignment="1" applyProtection="1">
      <alignment horizontal="center" vertical="center" shrinkToFit="1"/>
    </xf>
    <xf numFmtId="0" fontId="52" fillId="12" borderId="141" xfId="6" applyFont="1" applyFill="1" applyBorder="1" applyAlignment="1" applyProtection="1">
      <alignment horizontal="center" vertical="center" shrinkToFit="1"/>
    </xf>
    <xf numFmtId="38" fontId="52" fillId="0" borderId="153" xfId="6" applyNumberFormat="1" applyFont="1" applyBorder="1" applyAlignment="1" applyProtection="1">
      <alignment horizontal="center" vertical="center" shrinkToFit="1"/>
    </xf>
    <xf numFmtId="38" fontId="52" fillId="0" borderId="148" xfId="6" applyNumberFormat="1" applyFont="1" applyBorder="1" applyAlignment="1" applyProtection="1">
      <alignment horizontal="center" vertical="center" shrinkToFit="1"/>
    </xf>
    <xf numFmtId="38" fontId="52" fillId="0" borderId="140" xfId="6" applyNumberFormat="1" applyFont="1" applyBorder="1" applyAlignment="1" applyProtection="1">
      <alignment horizontal="center" vertical="center" shrinkToFit="1"/>
    </xf>
    <xf numFmtId="0" fontId="57" fillId="12" borderId="6" xfId="7" applyFont="1" applyFill="1" applyBorder="1" applyAlignment="1">
      <alignment horizontal="center" vertical="center" wrapText="1" shrinkToFit="1"/>
    </xf>
    <xf numFmtId="0" fontId="57" fillId="12" borderId="8" xfId="7" applyFont="1" applyFill="1" applyBorder="1" applyAlignment="1">
      <alignment horizontal="center" vertical="center" wrapText="1" shrinkToFit="1"/>
    </xf>
    <xf numFmtId="0" fontId="57" fillId="14" borderId="63" xfId="7" applyFont="1" applyFill="1" applyBorder="1" applyAlignment="1">
      <alignment horizontal="center" vertical="center" wrapText="1" shrinkToFit="1"/>
    </xf>
    <xf numFmtId="0" fontId="57" fillId="12" borderId="55" xfId="7" applyFont="1" applyFill="1" applyBorder="1" applyAlignment="1">
      <alignment horizontal="center" vertical="center" wrapText="1" shrinkToFit="1"/>
    </xf>
    <xf numFmtId="0" fontId="57" fillId="12" borderId="123" xfId="7" applyFont="1" applyFill="1" applyBorder="1" applyAlignment="1">
      <alignment horizontal="center" vertical="center" wrapText="1" shrinkToFit="1"/>
    </xf>
    <xf numFmtId="0" fontId="57" fillId="12" borderId="5" xfId="7" applyFont="1" applyFill="1" applyBorder="1" applyAlignment="1">
      <alignment horizontal="center" vertical="center" shrinkToFit="1"/>
    </xf>
    <xf numFmtId="0" fontId="57" fillId="12" borderId="7" xfId="7" applyFont="1" applyFill="1" applyBorder="1" applyAlignment="1">
      <alignment horizontal="center" vertical="center" shrinkToFit="1"/>
    </xf>
    <xf numFmtId="0" fontId="57" fillId="12" borderId="1" xfId="6" applyFont="1" applyFill="1" applyBorder="1" applyAlignment="1">
      <alignment horizontal="center" vertical="center" wrapText="1"/>
    </xf>
    <xf numFmtId="0" fontId="57" fillId="12" borderId="9" xfId="6" applyFont="1" applyFill="1" applyBorder="1" applyAlignment="1">
      <alignment horizontal="center" vertical="center" wrapText="1"/>
    </xf>
    <xf numFmtId="0" fontId="59" fillId="0" borderId="6" xfId="6" applyNumberFormat="1" applyFont="1" applyBorder="1" applyAlignment="1" applyProtection="1">
      <alignment horizontal="left" vertical="center" shrinkToFit="1"/>
      <protection locked="0"/>
    </xf>
    <xf numFmtId="0" fontId="59" fillId="0" borderId="8" xfId="6" applyNumberFormat="1" applyFont="1" applyBorder="1" applyAlignment="1" applyProtection="1">
      <alignment horizontal="left" vertical="center" shrinkToFit="1"/>
      <protection locked="0"/>
    </xf>
    <xf numFmtId="38" fontId="52" fillId="0" borderId="63" xfId="6" applyNumberFormat="1" applyFont="1" applyBorder="1" applyAlignment="1" applyProtection="1">
      <alignment horizontal="center" vertical="center" shrinkToFit="1"/>
    </xf>
    <xf numFmtId="0" fontId="57" fillId="12" borderId="147" xfId="7" applyFont="1" applyFill="1" applyBorder="1" applyAlignment="1">
      <alignment horizontal="center" vertical="center" wrapText="1" shrinkToFit="1"/>
    </xf>
    <xf numFmtId="0" fontId="57" fillId="12" borderId="5" xfId="6" applyFont="1" applyFill="1" applyBorder="1" applyAlignment="1">
      <alignment horizontal="center" vertical="center" wrapText="1"/>
    </xf>
    <xf numFmtId="0" fontId="57" fillId="12" borderId="7" xfId="6" applyFont="1" applyFill="1" applyBorder="1" applyAlignment="1">
      <alignment horizontal="center" vertical="center" wrapText="1"/>
    </xf>
    <xf numFmtId="0" fontId="57" fillId="12" borderId="6" xfId="6" applyFont="1" applyFill="1" applyBorder="1" applyAlignment="1">
      <alignment horizontal="center" vertical="center" wrapText="1"/>
    </xf>
    <xf numFmtId="38" fontId="52" fillId="0" borderId="152" xfId="6" applyNumberFormat="1" applyFont="1" applyBorder="1" applyAlignment="1" applyProtection="1">
      <alignment horizontal="center" vertical="center" shrinkToFit="1"/>
    </xf>
    <xf numFmtId="38" fontId="52" fillId="0" borderId="146" xfId="6" applyNumberFormat="1" applyFont="1" applyBorder="1" applyAlignment="1" applyProtection="1">
      <alignment horizontal="center" vertical="center" shrinkToFit="1"/>
    </xf>
    <xf numFmtId="38" fontId="52" fillId="0" borderId="139" xfId="6" applyNumberFormat="1" applyFont="1" applyBorder="1" applyAlignment="1" applyProtection="1">
      <alignment horizontal="center" vertical="center" shrinkToFit="1"/>
    </xf>
    <xf numFmtId="0" fontId="65" fillId="0" borderId="61" xfId="6" applyFont="1" applyBorder="1" applyAlignment="1">
      <alignment horizontal="center" vertical="center"/>
    </xf>
    <xf numFmtId="0" fontId="65" fillId="0" borderId="76" xfId="6" applyFont="1" applyBorder="1" applyAlignment="1">
      <alignment horizontal="center" vertical="center"/>
    </xf>
    <xf numFmtId="0" fontId="65" fillId="0" borderId="72" xfId="6" applyFont="1" applyBorder="1" applyAlignment="1">
      <alignment horizontal="center" vertical="center"/>
    </xf>
    <xf numFmtId="0" fontId="64" fillId="0" borderId="59" xfId="4" applyFont="1" applyBorder="1" applyAlignment="1">
      <alignment horizontal="center" vertical="center" wrapText="1"/>
    </xf>
    <xf numFmtId="0" fontId="64" fillId="0" borderId="58" xfId="4" applyFont="1" applyBorder="1" applyAlignment="1">
      <alignment horizontal="center" vertical="center" wrapText="1"/>
    </xf>
    <xf numFmtId="0" fontId="64" fillId="0" borderId="0" xfId="4" applyFont="1" applyAlignment="1">
      <alignment horizontal="center" vertical="center" wrapText="1"/>
    </xf>
    <xf numFmtId="0" fontId="64" fillId="0" borderId="105" xfId="4" applyFont="1" applyBorder="1" applyAlignment="1">
      <alignment horizontal="center" vertical="center" wrapText="1"/>
    </xf>
    <xf numFmtId="0" fontId="64" fillId="0" borderId="68" xfId="4" applyFont="1" applyBorder="1" applyAlignment="1">
      <alignment horizontal="center" vertical="center" wrapText="1"/>
    </xf>
    <xf numFmtId="0" fontId="64" fillId="0" borderId="99" xfId="4" applyFont="1" applyBorder="1" applyAlignment="1">
      <alignment horizontal="center" vertical="center" wrapText="1"/>
    </xf>
    <xf numFmtId="0" fontId="62" fillId="0" borderId="0" xfId="6" applyFont="1" applyAlignment="1">
      <alignment horizontal="left" vertical="center"/>
    </xf>
    <xf numFmtId="0" fontId="52" fillId="0" borderId="8" xfId="6" applyFont="1" applyBorder="1" applyAlignment="1">
      <alignment horizontal="center" vertical="center"/>
    </xf>
    <xf numFmtId="0" fontId="52" fillId="0" borderId="8" xfId="6" applyFont="1" applyBorder="1" applyAlignment="1">
      <alignment horizontal="center" vertical="center" wrapText="1"/>
    </xf>
    <xf numFmtId="0" fontId="52" fillId="0" borderId="6" xfId="6" applyFont="1" applyBorder="1" applyAlignment="1">
      <alignment horizontal="center" vertical="center" wrapText="1" shrinkToFit="1"/>
    </xf>
    <xf numFmtId="0" fontId="52" fillId="0" borderId="8" xfId="6" applyFont="1" applyBorder="1" applyAlignment="1">
      <alignment horizontal="center" vertical="center" wrapText="1" shrinkToFit="1"/>
    </xf>
    <xf numFmtId="0" fontId="61" fillId="12" borderId="125" xfId="6" applyFont="1" applyFill="1" applyBorder="1" applyAlignment="1">
      <alignment horizontal="center" vertical="center"/>
    </xf>
    <xf numFmtId="0" fontId="61" fillId="12" borderId="77" xfId="6" applyFont="1" applyFill="1" applyBorder="1" applyAlignment="1">
      <alignment horizontal="center" vertical="center"/>
    </xf>
    <xf numFmtId="0" fontId="61" fillId="12" borderId="5" xfId="4" applyFont="1" applyFill="1" applyBorder="1" applyAlignment="1">
      <alignment horizontal="center" vertical="center"/>
    </xf>
    <xf numFmtId="0" fontId="61" fillId="12" borderId="7" xfId="4" applyFont="1" applyFill="1" applyBorder="1" applyAlignment="1">
      <alignment horizontal="center" vertical="center"/>
    </xf>
    <xf numFmtId="0" fontId="61" fillId="12" borderId="6" xfId="4" applyFont="1" applyFill="1" applyBorder="1" applyAlignment="1">
      <alignment horizontal="center" vertical="center"/>
    </xf>
    <xf numFmtId="0" fontId="57" fillId="12" borderId="64" xfId="7" applyFont="1" applyFill="1" applyBorder="1" applyAlignment="1">
      <alignment horizontal="center" vertical="center" wrapText="1" shrinkToFit="1"/>
    </xf>
    <xf numFmtId="0" fontId="57" fillId="14" borderId="8" xfId="7" applyFont="1" applyFill="1" applyBorder="1" applyAlignment="1">
      <alignment horizontal="center" vertical="center" wrapText="1" shrinkToFit="1"/>
    </xf>
    <xf numFmtId="0" fontId="62" fillId="12" borderId="67" xfId="6" applyFont="1" applyFill="1" applyBorder="1" applyAlignment="1">
      <alignment horizontal="center" vertical="center"/>
    </xf>
    <xf numFmtId="0" fontId="62" fillId="12" borderId="95" xfId="6" applyFont="1" applyFill="1" applyBorder="1" applyAlignment="1">
      <alignment horizontal="center" vertical="center"/>
    </xf>
    <xf numFmtId="0" fontId="62" fillId="12" borderId="66" xfId="6" applyFont="1" applyFill="1" applyBorder="1" applyAlignment="1">
      <alignment horizontal="center" vertical="center"/>
    </xf>
    <xf numFmtId="0" fontId="62" fillId="12" borderId="65" xfId="6" applyFont="1" applyFill="1" applyBorder="1" applyAlignment="1">
      <alignment horizontal="center" vertical="center"/>
    </xf>
    <xf numFmtId="0" fontId="62" fillId="12" borderId="83" xfId="4" applyFont="1" applyFill="1" applyBorder="1" applyAlignment="1">
      <alignment horizontal="center" vertical="center"/>
    </xf>
    <xf numFmtId="0" fontId="62" fillId="12" borderId="59" xfId="4" applyFont="1" applyFill="1" applyBorder="1" applyAlignment="1">
      <alignment horizontal="center" vertical="center"/>
    </xf>
    <xf numFmtId="0" fontId="62" fillId="12" borderId="82" xfId="4" applyFont="1" applyFill="1" applyBorder="1" applyAlignment="1">
      <alignment horizontal="center" vertical="center"/>
    </xf>
    <xf numFmtId="0" fontId="62" fillId="12" borderId="94" xfId="4" applyFont="1" applyFill="1" applyBorder="1" applyAlignment="1">
      <alignment horizontal="center" vertical="center"/>
    </xf>
    <xf numFmtId="0" fontId="28" fillId="0" borderId="155" xfId="2" applyFont="1" applyBorder="1" applyAlignment="1">
      <alignment horizontal="center" vertical="center" wrapText="1"/>
    </xf>
    <xf numFmtId="0" fontId="28" fillId="0" borderId="69" xfId="2" applyFont="1" applyBorder="1" applyAlignment="1">
      <alignment horizontal="center" vertical="center" wrapText="1"/>
    </xf>
    <xf numFmtId="0" fontId="28" fillId="0" borderId="54" xfId="2" applyFont="1" applyBorder="1" applyAlignment="1">
      <alignment horizontal="center" vertical="center"/>
    </xf>
    <xf numFmtId="0" fontId="28" fillId="0" borderId="92" xfId="2" applyFont="1" applyBorder="1" applyAlignment="1">
      <alignment horizontal="center" vertical="center"/>
    </xf>
    <xf numFmtId="0" fontId="28" fillId="0" borderId="53" xfId="2" applyFont="1" applyBorder="1" applyAlignment="1">
      <alignment horizontal="center" vertical="center"/>
    </xf>
    <xf numFmtId="0" fontId="28" fillId="0" borderId="0" xfId="2" applyFont="1" applyAlignment="1">
      <alignment vertical="top" wrapText="1"/>
    </xf>
    <xf numFmtId="0" fontId="28" fillId="0" borderId="0" xfId="2" applyFont="1" applyAlignment="1">
      <alignment vertical="top"/>
    </xf>
    <xf numFmtId="0" fontId="28" fillId="0" borderId="50" xfId="2" applyFont="1" applyBorder="1" applyAlignment="1">
      <alignment horizontal="center" vertical="center"/>
    </xf>
    <xf numFmtId="0" fontId="28" fillId="0" borderId="48" xfId="2" applyFont="1" applyBorder="1" applyAlignment="1">
      <alignment horizontal="center" vertical="center"/>
    </xf>
    <xf numFmtId="0" fontId="28" fillId="0" borderId="128" xfId="2" applyFont="1" applyBorder="1" applyAlignment="1">
      <alignment horizontal="center" vertical="center"/>
    </xf>
    <xf numFmtId="0" fontId="28" fillId="0" borderId="132" xfId="2" applyFont="1" applyBorder="1" applyAlignment="1">
      <alignment horizontal="center" vertical="center"/>
    </xf>
    <xf numFmtId="0" fontId="28" fillId="0" borderId="127" xfId="2" applyFont="1" applyBorder="1" applyAlignment="1">
      <alignment horizontal="center" vertical="center"/>
    </xf>
    <xf numFmtId="0" fontId="28" fillId="0" borderId="70" xfId="2" applyFont="1" applyBorder="1" applyAlignment="1">
      <alignment horizontal="center" vertical="center"/>
    </xf>
    <xf numFmtId="0" fontId="28" fillId="0" borderId="127" xfId="2" applyFont="1" applyBorder="1" applyAlignment="1">
      <alignment horizontal="center" vertical="center" wrapText="1"/>
    </xf>
    <xf numFmtId="0" fontId="28" fillId="0" borderId="70" xfId="2" applyFont="1" applyBorder="1" applyAlignment="1">
      <alignment horizontal="center" vertical="center" wrapText="1"/>
    </xf>
    <xf numFmtId="0" fontId="29" fillId="0" borderId="5" xfId="2" applyFont="1" applyBorder="1" applyAlignment="1" applyProtection="1">
      <alignment horizontal="center" vertical="center" wrapText="1"/>
    </xf>
    <xf numFmtId="0" fontId="29" fillId="0" borderId="7" xfId="2" applyFont="1" applyBorder="1" applyAlignment="1" applyProtection="1">
      <alignment horizontal="center" vertical="center" wrapText="1"/>
    </xf>
    <xf numFmtId="0" fontId="29" fillId="0" borderId="6" xfId="2" applyFont="1" applyBorder="1" applyAlignment="1" applyProtection="1">
      <alignment horizontal="center" vertical="center" wrapText="1"/>
    </xf>
    <xf numFmtId="0" fontId="28" fillId="0" borderId="7" xfId="2" applyFont="1" applyBorder="1" applyAlignment="1" applyProtection="1">
      <alignment horizontal="distributed" vertical="center"/>
    </xf>
    <xf numFmtId="0" fontId="28" fillId="2" borderId="0" xfId="2" applyFont="1" applyFill="1" applyAlignment="1" applyProtection="1">
      <alignment horizontal="left" vertical="center" shrinkToFit="1"/>
      <protection locked="0"/>
    </xf>
    <xf numFmtId="0" fontId="28" fillId="0" borderId="0" xfId="2" applyFont="1" applyAlignment="1" applyProtection="1">
      <alignment horizontal="left" vertical="center" wrapText="1"/>
    </xf>
    <xf numFmtId="0" fontId="33" fillId="0" borderId="0" xfId="2" applyFont="1" applyAlignment="1" applyProtection="1">
      <alignment horizontal="left" vertical="center" wrapText="1"/>
    </xf>
    <xf numFmtId="0" fontId="29" fillId="2" borderId="8" xfId="2" applyFont="1" applyFill="1" applyBorder="1" applyAlignment="1" applyProtection="1">
      <alignment horizontal="center" vertical="center"/>
      <protection locked="0"/>
    </xf>
    <xf numFmtId="0" fontId="33" fillId="0" borderId="8" xfId="2" applyFont="1" applyBorder="1" applyAlignment="1" applyProtection="1">
      <alignment horizontal="left" vertical="center" wrapText="1"/>
    </xf>
    <xf numFmtId="0" fontId="30" fillId="0" borderId="0" xfId="2" applyFont="1" applyAlignment="1" applyProtection="1">
      <alignment horizontal="left" vertical="top" wrapText="1"/>
    </xf>
    <xf numFmtId="0" fontId="28" fillId="0" borderId="10" xfId="2" applyFont="1" applyBorder="1" applyAlignment="1" applyProtection="1">
      <alignment horizontal="distributed" vertical="center"/>
    </xf>
    <xf numFmtId="0" fontId="70" fillId="2" borderId="11" xfId="2" applyFont="1" applyFill="1" applyBorder="1" applyProtection="1">
      <alignment vertical="center"/>
      <protection locked="0"/>
    </xf>
    <xf numFmtId="0" fontId="70" fillId="2" borderId="10" xfId="2" applyFont="1" applyFill="1" applyBorder="1" applyProtection="1">
      <alignment vertical="center"/>
      <protection locked="0"/>
    </xf>
    <xf numFmtId="0" fontId="70" fillId="2" borderId="12" xfId="2" applyFont="1" applyFill="1" applyBorder="1" applyProtection="1">
      <alignment vertical="center"/>
      <protection locked="0"/>
    </xf>
    <xf numFmtId="0" fontId="70" fillId="2" borderId="5" xfId="2" applyFont="1" applyFill="1" applyBorder="1" applyProtection="1">
      <alignment vertical="center"/>
      <protection locked="0"/>
    </xf>
    <xf numFmtId="0" fontId="70" fillId="2" borderId="7" xfId="2" applyFont="1" applyFill="1" applyBorder="1" applyProtection="1">
      <alignment vertical="center"/>
      <protection locked="0"/>
    </xf>
    <xf numFmtId="0" fontId="70" fillId="2" borderId="6" xfId="2" applyFont="1" applyFill="1" applyBorder="1" applyProtection="1">
      <alignment vertical="center"/>
      <protection locked="0"/>
    </xf>
    <xf numFmtId="0" fontId="70" fillId="12" borderId="3" xfId="2" applyFont="1" applyFill="1" applyBorder="1" applyAlignment="1" applyProtection="1">
      <alignment horizontal="left" vertical="center" wrapText="1"/>
    </xf>
    <xf numFmtId="0" fontId="70" fillId="12" borderId="2" xfId="2" applyFont="1" applyFill="1" applyBorder="1" applyAlignment="1" applyProtection="1">
      <alignment horizontal="left" vertical="center" wrapText="1"/>
    </xf>
    <xf numFmtId="0" fontId="70" fillId="12" borderId="4" xfId="2" applyFont="1" applyFill="1" applyBorder="1" applyAlignment="1" applyProtection="1">
      <alignment horizontal="left" vertical="center" wrapText="1"/>
    </xf>
    <xf numFmtId="0" fontId="29" fillId="12" borderId="64" xfId="2" applyFont="1" applyFill="1" applyBorder="1" applyAlignment="1" applyProtection="1">
      <alignment horizontal="center" vertical="center"/>
    </xf>
    <xf numFmtId="0" fontId="29" fillId="12" borderId="8" xfId="2" applyFont="1" applyFill="1" applyBorder="1" applyAlignment="1" applyProtection="1">
      <alignment horizontal="center" vertical="center"/>
    </xf>
    <xf numFmtId="0" fontId="28" fillId="2" borderId="12" xfId="2" applyFont="1" applyFill="1" applyBorder="1" applyAlignment="1" applyProtection="1">
      <alignment vertical="center" shrinkToFit="1"/>
      <protection locked="0"/>
    </xf>
    <xf numFmtId="0" fontId="28" fillId="2" borderId="9" xfId="2" applyFont="1" applyFill="1" applyBorder="1" applyAlignment="1" applyProtection="1">
      <alignment vertical="center" shrinkToFit="1"/>
      <protection locked="0"/>
    </xf>
    <xf numFmtId="0" fontId="28" fillId="2" borderId="157" xfId="2" applyFont="1" applyFill="1" applyBorder="1" applyAlignment="1" applyProtection="1">
      <alignment vertical="center" shrinkToFit="1"/>
      <protection locked="0"/>
    </xf>
    <xf numFmtId="0" fontId="29" fillId="12" borderId="132" xfId="2" applyFont="1" applyFill="1" applyBorder="1" applyAlignment="1" applyProtection="1">
      <alignment horizontal="center" vertical="center"/>
    </xf>
    <xf numFmtId="0" fontId="29" fillId="12" borderId="70" xfId="2" applyFont="1" applyFill="1" applyBorder="1" applyAlignment="1" applyProtection="1">
      <alignment horizontal="center" vertical="center"/>
    </xf>
    <xf numFmtId="0" fontId="73" fillId="12" borderId="0" xfId="2" applyFont="1" applyFill="1" applyAlignment="1" applyProtection="1">
      <alignment horizontal="right" vertical="center" shrinkToFit="1"/>
    </xf>
    <xf numFmtId="0" fontId="73" fillId="12" borderId="0" xfId="2" applyFont="1" applyFill="1" applyAlignment="1" applyProtection="1">
      <alignment horizontal="center" vertical="center"/>
    </xf>
    <xf numFmtId="0" fontId="70" fillId="12" borderId="16" xfId="2" applyFont="1" applyFill="1" applyBorder="1" applyAlignment="1" applyProtection="1">
      <alignment horizontal="left" vertical="center" wrapText="1"/>
    </xf>
    <xf numFmtId="0" fontId="70" fillId="12" borderId="156" xfId="2" applyFont="1" applyFill="1" applyBorder="1" applyAlignment="1" applyProtection="1">
      <alignment horizontal="left" vertical="center" wrapText="1"/>
    </xf>
    <xf numFmtId="0" fontId="70" fillId="12" borderId="17" xfId="2" applyFont="1" applyFill="1" applyBorder="1" applyAlignment="1" applyProtection="1">
      <alignment horizontal="left" vertical="center" wrapText="1"/>
    </xf>
    <xf numFmtId="0" fontId="29" fillId="12" borderId="67" xfId="2" applyFont="1" applyFill="1" applyBorder="1" applyAlignment="1" applyProtection="1">
      <alignment horizontal="center" vertical="center"/>
    </xf>
    <xf numFmtId="0" fontId="29" fillId="12" borderId="95" xfId="2" applyFont="1" applyFill="1" applyBorder="1" applyAlignment="1" applyProtection="1">
      <alignment horizontal="center" vertical="center"/>
    </xf>
    <xf numFmtId="0" fontId="28" fillId="2" borderId="108" xfId="2" applyFont="1" applyFill="1" applyBorder="1" applyAlignment="1" applyProtection="1">
      <alignment vertical="center" shrinkToFit="1"/>
      <protection locked="0"/>
    </xf>
    <xf numFmtId="0" fontId="28" fillId="2" borderId="70" xfId="2" applyFont="1" applyFill="1" applyBorder="1" applyAlignment="1" applyProtection="1">
      <alignment vertical="center" shrinkToFit="1"/>
      <protection locked="0"/>
    </xf>
    <xf numFmtId="0" fontId="28" fillId="2" borderId="69" xfId="2" applyFont="1" applyFill="1" applyBorder="1" applyAlignment="1" applyProtection="1">
      <alignment vertical="center" shrinkToFit="1"/>
      <protection locked="0"/>
    </xf>
  </cellXfs>
  <cellStyles count="9">
    <cellStyle name="桁区切り" xfId="1" builtinId="6"/>
    <cellStyle name="桁区切り 2" xfId="3" xr:uid="{B10754C9-B17A-4444-B47C-9C4C772DCD73}"/>
    <cellStyle name="標準" xfId="0" builtinId="0"/>
    <cellStyle name="標準 2 3" xfId="7" xr:uid="{DAC5DE42-C626-44DA-9B8C-D4B7AB63B070}"/>
    <cellStyle name="標準 3" xfId="4" xr:uid="{36DF2EDC-C935-4444-B9EA-B411077DDA09}"/>
    <cellStyle name="標準 3 2" xfId="5" xr:uid="{C6D7A581-609E-4964-BD49-53D0A0C71246}"/>
    <cellStyle name="標準 4" xfId="8" xr:uid="{06F1B1B7-1D0E-4635-84D5-B4C551F0741B}"/>
    <cellStyle name="標準 4 2" xfId="2" xr:uid="{779A6857-3F95-450B-AFA7-21CBB90FE4C2}"/>
    <cellStyle name="標準_賃金改善内訳表" xfId="6" xr:uid="{16AE3724-27FE-4E66-91D5-B38A52C2AB7A}"/>
  </cellStyles>
  <dxfs count="2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top style="hair">
          <color indexed="64"/>
        </top>
        <bottom/>
        <vertical/>
        <horizontal/>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border diagonalUp="0" diagonalDown="0">
        <left style="thin">
          <color theme="4" tint="0.39997558519241921"/>
        </left>
        <right/>
        <top style="hair">
          <color indexed="64"/>
        </top>
        <bottom/>
        <vertical/>
        <horizontal/>
      </border>
    </dxf>
    <dxf>
      <border outline="0">
        <top style="thin">
          <color theme="4" tint="0.39997558519241921"/>
        </top>
        <bottom style="thin">
          <color indexed="64"/>
        </bottom>
      </border>
    </dxf>
    <dxf>
      <font>
        <b val="0"/>
        <i val="0"/>
        <strike val="0"/>
        <condense val="0"/>
        <extend val="0"/>
        <outline val="0"/>
        <shadow val="0"/>
        <u val="none"/>
        <vertAlign val="baseline"/>
        <sz val="9"/>
        <color rgb="FFC00000"/>
        <name val="メイリオ"/>
        <family val="3"/>
        <charset val="128"/>
        <scheme val="none"/>
      </font>
      <fill>
        <patternFill patternType="solid">
          <fgColor theme="4" tint="0.79998168889431442"/>
          <bgColor theme="4" tint="0.79998168889431442"/>
        </patternFill>
      </fill>
      <alignment horizontal="general" vertical="center" textRotation="0" wrapText="0" indent="0" justifyLastLine="0" shrinkToFit="1" readingOrder="0"/>
    </dxf>
    <dxf>
      <font>
        <b/>
        <i val="0"/>
        <strike val="0"/>
        <condense val="0"/>
        <extend val="0"/>
        <outline val="0"/>
        <shadow val="0"/>
        <u val="none"/>
        <vertAlign val="baseline"/>
        <sz val="11"/>
        <color theme="0"/>
        <name val="游ゴシック"/>
        <family val="2"/>
        <charset val="128"/>
        <scheme val="minor"/>
      </font>
      <fill>
        <patternFill patternType="solid">
          <fgColor theme="4"/>
          <bgColor theme="4"/>
        </patternFill>
      </fill>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E8D30B46-4039-47DE-A8B8-24EA9390EC65}"/>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B037E4A5-21AF-4FFB-A296-EDEA7EC0CFB4}"/>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2DB179C3-BC8F-42BD-9206-F8B15A3DE6A1}"/>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117E486-55C1-4B68-9FAC-3EEA9C9CDBA7}"/>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BC70776-768A-490B-9F20-F03BA1857514}"/>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1380A37B-88F3-4BAC-94CB-304C6E55844C}"/>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7B5A7AB1-CA38-42C1-931C-5A44F1D90474}"/>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5FBF7019-EFA2-44A0-8B38-4E5F5858EAFA}"/>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7</xdr:row>
      <xdr:rowOff>42333</xdr:rowOff>
    </xdr:from>
    <xdr:ext cx="4762499" cy="2465162"/>
    <xdr:sp macro="" textlink="">
      <xdr:nvSpPr>
        <xdr:cNvPr id="3" name="テキスト ボックス 2">
          <a:extLst>
            <a:ext uri="{FF2B5EF4-FFF2-40B4-BE49-F238E27FC236}">
              <a16:creationId xmlns:a16="http://schemas.microsoft.com/office/drawing/2014/main" id="{37EB4201-215F-447D-B877-BFD56C9E5026}"/>
            </a:ext>
          </a:extLst>
        </xdr:cNvPr>
        <xdr:cNvSpPr txBox="1"/>
      </xdr:nvSpPr>
      <xdr:spPr>
        <a:xfrm>
          <a:off x="28941183" y="1413933"/>
          <a:ext cx="4762499" cy="24651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1CC0F932-BC1D-4809-A08D-18C6E84D0194}"/>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DA858D1A-9F07-45B0-8D9F-1DC05460CF46}"/>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D3B35340-7F2A-4A2C-9F9E-37ABF603DD8F}"/>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9CA09245-F9EB-4D08-B62B-BF3C1D4270A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E4C8C834-B79C-46C6-A2B1-3126A79D57BF}"/>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593AB448-817D-4BB6-A1DF-578309136D06}"/>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5BE7181F-B456-4C51-BE56-BBCB28409B5E}"/>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T2:W11" totalsRowShown="0" headerRowDxfId="26" dataDxfId="25" tableBorderDxfId="24" dataCellStyle="標準 4 2">
  <autoFilter ref="T2:W11" xr:uid="{4D10CB30-28E6-48D2-8B56-05A7B47A5BF8}"/>
  <tableColumns count="4">
    <tableColumn id="1" xr3:uid="{7FF36326-26FF-4AC6-9CDD-EB20B010ABBE}" name="列1" dataDxfId="23" dataCellStyle="標準 4 2"/>
    <tableColumn id="2" xr3:uid="{E341003B-6E7A-4FF6-A172-56DFDABBAB5B}" name="列2" dataDxfId="22" dataCellStyle="標準 4 2"/>
    <tableColumn id="3" xr3:uid="{30942BC7-8EDC-4707-A158-55C1B472466E}" name="列3" dataDxfId="21" dataCellStyle="標準 4 2"/>
    <tableColumn id="4" xr3:uid="{FF7BCE3C-F6AD-44E9-9EDB-313DC555B42B}" name="列4" dataDxfId="20"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AFCDA3-43FD-4667-B284-327C08D0C811}" name="家庭的単価" displayName="家庭的単価" ref="F2:Q13" totalsRowShown="0" headerRowDxfId="19" dataDxfId="18" tableBorderDxfId="17" dataCellStyle="標準 4 2">
  <autoFilter ref="F2:Q13" xr:uid="{1AAFCDA3-43FD-4667-B284-327C08D0C811}"/>
  <tableColumns count="12">
    <tableColumn id="1" xr3:uid="{1C8376AA-158A-467B-9628-A2C52D329536}" name="列1" dataDxfId="16">
      <calculatedColumnFormula>D3&amp;E3</calculatedColumnFormula>
    </tableColumn>
    <tableColumn id="2" xr3:uid="{AC5FB2F7-8D8E-4FBD-A7DA-CC4BF4010B66}" name="列2" dataDxfId="15" dataCellStyle="標準 4 2"/>
    <tableColumn id="3" xr3:uid="{5276D8B4-8E9A-4186-B6DE-FC305F1ACF95}" name="列3" dataDxfId="14" dataCellStyle="標準 4 2"/>
    <tableColumn id="4" xr3:uid="{7F0E2645-AC87-4BD2-8EB1-34E149045773}" name="列4" dataDxfId="13" dataCellStyle="標準 4 2"/>
    <tableColumn id="5" xr3:uid="{667D4793-3637-4C3C-BAF2-9FB8137B9979}" name="列5" dataDxfId="12" dataCellStyle="標準 4 2"/>
    <tableColumn id="6" xr3:uid="{654BB87C-D545-4613-85FE-DAB6F428A832}" name="列10" dataDxfId="11" dataCellStyle="標準 4 2"/>
    <tableColumn id="7" xr3:uid="{78E32D65-13C0-4242-B7F5-33C715130289}" name="列6"/>
    <tableColumn id="8" xr3:uid="{B1FDF2AA-8EC5-4315-9094-74586C7EBA31}" name="列7"/>
    <tableColumn id="9" xr3:uid="{49A69C9D-ACF5-429B-A0F5-7748FC552F2B}" name="列8"/>
    <tableColumn id="10" xr3:uid="{BCF0E603-6604-4FE8-A2F1-976DBDDFA6D2}" name="列9"/>
    <tableColumn id="11" xr3:uid="{38BB51C8-ADF7-4836-B70D-73D40C83ADF3}" name="列102"/>
    <tableColumn id="12" xr3:uid="{6DF61DCB-00B4-4A98-AF92-0FE704767711}" name="列11"/>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86F1-AD3F-49CF-BB6C-B01E2E858F71}">
  <sheetPr>
    <pageSetUpPr fitToPage="1"/>
  </sheetPr>
  <dimension ref="A1:I46"/>
  <sheetViews>
    <sheetView tabSelected="1" view="pageBreakPreview" zoomScale="85" zoomScaleNormal="85" zoomScaleSheetLayoutView="85" workbookViewId="0">
      <selection activeCell="F6" sqref="F6"/>
    </sheetView>
  </sheetViews>
  <sheetFormatPr defaultRowHeight="16.5"/>
  <cols>
    <col min="1" max="1" width="3.5" style="147" customWidth="1"/>
    <col min="2" max="2" width="3.25" style="147" customWidth="1"/>
    <col min="3" max="3" width="10.25" style="147" customWidth="1"/>
    <col min="4" max="4" width="39.5" style="147" customWidth="1"/>
    <col min="5" max="7" width="9" style="147"/>
    <col min="8" max="8" width="17.375" style="147" customWidth="1"/>
    <col min="9" max="9" width="21.375" style="147" bestFit="1" customWidth="1"/>
    <col min="10" max="16384" width="9" style="147"/>
  </cols>
  <sheetData>
    <row r="1" spans="1:5">
      <c r="A1" s="147" t="s">
        <v>143</v>
      </c>
    </row>
    <row r="2" spans="1:5" ht="17.25" thickBot="1">
      <c r="B2" s="147" t="s">
        <v>142</v>
      </c>
    </row>
    <row r="3" spans="1:5" ht="17.25" thickBot="1">
      <c r="B3" s="455" t="s">
        <v>141</v>
      </c>
      <c r="C3" s="456"/>
      <c r="D3" s="457"/>
    </row>
    <row r="4" spans="1:5" ht="17.25" thickBot="1">
      <c r="B4" s="157" t="s">
        <v>140</v>
      </c>
      <c r="C4" s="156"/>
      <c r="D4" s="275"/>
    </row>
    <row r="5" spans="1:5" ht="17.25" thickBot="1">
      <c r="B5" s="157" t="s">
        <v>139</v>
      </c>
      <c r="C5" s="156"/>
      <c r="D5" s="274"/>
    </row>
    <row r="7" spans="1:5">
      <c r="B7" s="147" t="s">
        <v>137</v>
      </c>
    </row>
    <row r="8" spans="1:5" ht="17.25" thickBot="1">
      <c r="C8" s="147" t="s">
        <v>136</v>
      </c>
    </row>
    <row r="9" spans="1:5" ht="17.25" thickBot="1">
      <c r="D9" s="274"/>
    </row>
    <row r="10" spans="1:5" ht="17.25" thickBot="1">
      <c r="C10" s="147" t="s">
        <v>135</v>
      </c>
    </row>
    <row r="11" spans="1:5" ht="17.25" thickBot="1">
      <c r="D11" s="274"/>
    </row>
    <row r="12" spans="1:5" ht="17.25" thickBot="1">
      <c r="C12" s="147" t="s">
        <v>134</v>
      </c>
    </row>
    <row r="13" spans="1:5" ht="17.25" thickBot="1">
      <c r="D13" s="274"/>
      <c r="E13" s="147" t="str">
        <f>IF(D11='【リスト】 (2)'!$B$3,"←記入は不要です","")</f>
        <v/>
      </c>
    </row>
    <row r="14" spans="1:5" ht="17.25" thickBot="1">
      <c r="C14" s="147" t="s">
        <v>133</v>
      </c>
    </row>
    <row r="15" spans="1:5" ht="17.25" thickBot="1">
      <c r="D15" s="274"/>
    </row>
    <row r="16" spans="1:5" ht="17.25" thickBot="1">
      <c r="C16" s="147" t="s">
        <v>132</v>
      </c>
    </row>
    <row r="17" spans="2:5" ht="17.25" thickBot="1">
      <c r="D17" s="274"/>
      <c r="E17" s="147" t="str">
        <f>IF(D15='【リスト】 (2)'!$B$3,"←記入は不要です","")</f>
        <v/>
      </c>
    </row>
    <row r="18" spans="2:5" ht="17.25" thickBot="1">
      <c r="C18" s="147" t="s">
        <v>131</v>
      </c>
    </row>
    <row r="19" spans="2:5" ht="17.25" thickBot="1">
      <c r="D19" s="274"/>
    </row>
    <row r="20" spans="2:5" ht="17.25" thickBot="1">
      <c r="C20" s="147" t="s">
        <v>130</v>
      </c>
    </row>
    <row r="21" spans="2:5" ht="17.25" thickBot="1">
      <c r="D21" s="274"/>
      <c r="E21" s="147" t="str">
        <f>IF(D19='【リスト】 (2)'!$B$3,"←記入は不要です","")</f>
        <v/>
      </c>
    </row>
    <row r="23" spans="2:5" ht="17.25" thickBot="1">
      <c r="B23" s="147" t="s">
        <v>129</v>
      </c>
    </row>
    <row r="24" spans="2:5" ht="17.25" thickBot="1">
      <c r="B24" s="157" t="s">
        <v>48</v>
      </c>
      <c r="C24" s="156"/>
      <c r="D24" s="274"/>
    </row>
    <row r="25" spans="2:5" ht="17.25" thickBot="1">
      <c r="B25" s="157" t="s">
        <v>49</v>
      </c>
      <c r="C25" s="156"/>
      <c r="D25" s="274"/>
    </row>
    <row r="26" spans="2:5" ht="17.25" thickBot="1">
      <c r="B26" s="157" t="s">
        <v>111</v>
      </c>
      <c r="C26" s="156"/>
      <c r="D26" s="274"/>
    </row>
    <row r="28" spans="2:5" ht="17.25" thickBot="1">
      <c r="B28" s="147" t="s">
        <v>127</v>
      </c>
    </row>
    <row r="29" spans="2:5" ht="17.25" thickBot="1">
      <c r="D29" s="276"/>
    </row>
    <row r="30" spans="2:5">
      <c r="D30" s="155" t="str">
        <f>IF(D29='【リスト】 (2)'!$D$3,"「該当する」は例外的な取扱いです。本当に該当するか再度ご確認ください","")</f>
        <v/>
      </c>
    </row>
    <row r="31" spans="2:5">
      <c r="B31" s="147" t="s">
        <v>125</v>
      </c>
      <c r="D31" s="155"/>
    </row>
    <row r="32" spans="2:5" ht="17.25" thickBot="1">
      <c r="C32" s="147" t="s">
        <v>124</v>
      </c>
    </row>
    <row r="33" spans="2:9" ht="17.25" thickBot="1">
      <c r="D33" s="277"/>
      <c r="E33" s="147" t="str">
        <f>IF(D25='【リスト】 (2)'!$C$3,"←記入は不要です","")</f>
        <v/>
      </c>
    </row>
    <row r="35" spans="2:9" ht="20.25" thickBot="1">
      <c r="B35" s="154"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152" t="s">
        <v>166</v>
      </c>
      <c r="D36" s="151"/>
      <c r="E36" s="151"/>
      <c r="F36" s="150"/>
      <c r="G36" s="149"/>
      <c r="H36" s="148" t="str">
        <f>IF($B$35='【リスト】 (2)'!$F$3,"-",IF(OR(D24='【リスト】 (2)'!$C$2,D25='【リスト】 (2)'!$C$2,D26='【リスト】 (2)'!$C$2),"●",""))</f>
        <v>-</v>
      </c>
      <c r="I36" s="153"/>
    </row>
    <row r="37" spans="2:9" customFormat="1" ht="36" customHeight="1" thickBot="1">
      <c r="C37" s="152" t="s">
        <v>122</v>
      </c>
      <c r="D37" s="151"/>
      <c r="E37" s="151"/>
      <c r="F37" s="150"/>
      <c r="G37" s="149"/>
      <c r="H37" s="148" t="str">
        <f>IF($B$35='【リスト】 (2)'!$F$3,"-",IF(OR(D24='【リスト】 (2)'!$C$2,D25='【リスト】 (2)'!$C$2,D26='【リスト】 (2)'!$C$2),"●",""))</f>
        <v>-</v>
      </c>
    </row>
    <row r="38" spans="2:9" customFormat="1" ht="36" customHeight="1" thickBot="1">
      <c r="C38" s="152" t="s">
        <v>121</v>
      </c>
      <c r="D38" s="151"/>
      <c r="E38" s="151"/>
      <c r="F38" s="150"/>
      <c r="G38" s="149"/>
      <c r="H38" s="148" t="str">
        <f>IF($B$35='【リスト】 (2)'!$F$3,"-",IF(OR(D24='【リスト】 (2)'!$C$3,D26='【リスト】 (2)'!$C$2),"",IF(OR(D11&lt;&gt;'【リスト】 (2)'!$B$2,D13&lt;&gt;'【リスト】 (2)'!$B$2),"●","")))</f>
        <v>-</v>
      </c>
    </row>
    <row r="39" spans="2:9" customFormat="1" ht="36" customHeight="1" thickBot="1">
      <c r="C39" s="152" t="s">
        <v>457</v>
      </c>
      <c r="D39" s="151"/>
      <c r="E39" s="151"/>
      <c r="F39" s="150"/>
      <c r="G39" s="149"/>
      <c r="H39" s="148" t="str">
        <f>IF($B$35='【リスト】 (2)'!$F$3,"-",IF(H38="●","●",""))</f>
        <v>-</v>
      </c>
    </row>
    <row r="40" spans="2:9" customFormat="1" ht="36" customHeight="1" thickBot="1">
      <c r="C40" s="152" t="s">
        <v>120</v>
      </c>
      <c r="D40" s="151"/>
      <c r="E40" s="151"/>
      <c r="F40" s="150"/>
      <c r="G40" s="149"/>
      <c r="H40" s="148" t="str">
        <f>IF($B$35='【リスト】 (2)'!$F$3,"-",IF(D26='【リスト】 (2)'!$C$3,"","●"))</f>
        <v>-</v>
      </c>
    </row>
    <row r="41" spans="2:9" customFormat="1" ht="36" customHeight="1" thickBot="1">
      <c r="C41" s="152" t="s">
        <v>119</v>
      </c>
      <c r="D41" s="151"/>
      <c r="E41" s="151"/>
      <c r="F41" s="150"/>
      <c r="G41" s="149"/>
      <c r="H41" s="148" t="str">
        <f>IF($B$35='【リスト】 (2)'!$F$3,"-",IF(AND(D25='【リスト】 (2)'!$C$3,D26='【リスト】 (2)'!$C$3),"",
IF(AND(D25='【リスト】 (2)'!$C$2,OR(D15&lt;&gt;'【リスト】 (2)'!$B$2,D17&lt;&gt;'【リスト】 (2)'!$B$2)),"●",
IF(AND(D26='【リスト】 (2)'!$C$2,OR(D19&lt;&gt;'【リスト】 (2)'!$B$2,D21&lt;&gt;'【リスト】 (2)'!$B$2)),"●",""))))</f>
        <v>-</v>
      </c>
    </row>
    <row r="42" spans="2:9" customFormat="1" ht="36" customHeight="1" thickBot="1">
      <c r="C42" s="152" t="s">
        <v>118</v>
      </c>
      <c r="D42" s="151"/>
      <c r="E42" s="151"/>
      <c r="F42" s="150"/>
      <c r="G42" s="149"/>
      <c r="H42" s="148" t="str">
        <f>IF($B$35='【リスト】 (2)'!$F$3,"-",IF(H41="●","●",""))</f>
        <v>-</v>
      </c>
    </row>
    <row r="43" spans="2:9" customFormat="1" ht="36" customHeight="1" thickBot="1">
      <c r="C43" s="152" t="s">
        <v>117</v>
      </c>
      <c r="D43" s="151"/>
      <c r="E43" s="151"/>
      <c r="F43" s="150"/>
      <c r="G43" s="149"/>
      <c r="H43" s="148" t="str">
        <f>IF($B$35='【リスト】 (2)'!$F$3,"-",IF(AND(D33='【リスト】 (2)'!$E$3,H42="●"),"●",""))</f>
        <v>-</v>
      </c>
    </row>
    <row r="44" spans="2:9" customFormat="1" ht="36" customHeight="1" thickBot="1">
      <c r="C44" s="152" t="s">
        <v>116</v>
      </c>
      <c r="D44" s="151"/>
      <c r="E44" s="151"/>
      <c r="F44" s="150"/>
      <c r="G44" s="149"/>
      <c r="H44" s="148" t="str">
        <f>IF($B$35='【リスト】 (2)'!$F$3,"-",IF(AND(OR(D25='【リスト】 (2)'!$C$2,D26='【リスト】 (2)'!$C$2),H41="",H42="",H43=""),"●",""))</f>
        <v>-</v>
      </c>
    </row>
    <row r="45" spans="2:9" customFormat="1" ht="36" customHeight="1" thickBot="1">
      <c r="C45" s="152" t="s">
        <v>115</v>
      </c>
      <c r="D45" s="151"/>
      <c r="E45" s="151"/>
      <c r="F45" s="150"/>
      <c r="G45" s="149"/>
      <c r="H45" s="148" t="str">
        <f>IF($B$35='【リスト】 (2)'!$F$3,"-",IF(D29='【リスト】 (2)'!$D$3,"●",""))</f>
        <v>-</v>
      </c>
    </row>
    <row r="46" spans="2:9" ht="24.75" thickBot="1">
      <c r="C46" s="527" t="s">
        <v>518</v>
      </c>
      <c r="D46" s="151"/>
      <c r="E46" s="151"/>
      <c r="F46" s="150"/>
      <c r="G46" s="149"/>
      <c r="H46" s="148" t="s">
        <v>38</v>
      </c>
    </row>
  </sheetData>
  <sheetProtection algorithmName="SHA-512" hashValue="NaDD/xagdBXW1FpQjzDclN24oMSEBFyPuT27c+i0BXNV+Rgg2X6uWSD3FITfTXuB4/0sgPeSj/CrXhxym5f/xA==" saltValue="FNFqVC/590wF3eQC8lN17w==" spinCount="100000" sheet="1" objects="1" scenarios="1"/>
  <phoneticPr fontId="4"/>
  <conditionalFormatting sqref="D13">
    <cfRule type="expression" dxfId="10" priority="4">
      <formula>E13&lt;&gt;""</formula>
    </cfRule>
  </conditionalFormatting>
  <conditionalFormatting sqref="D17">
    <cfRule type="expression" dxfId="9" priority="3">
      <formula>E17&lt;&gt;""</formula>
    </cfRule>
  </conditionalFormatting>
  <conditionalFormatting sqref="D21">
    <cfRule type="expression" dxfId="8" priority="2">
      <formula>E21&lt;&gt;""</formula>
    </cfRule>
  </conditionalFormatting>
  <conditionalFormatting sqref="D33">
    <cfRule type="expression" dxfId="7"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D534D8B-41BB-4CC3-99FC-F909A7C29970}">
          <x14:formula1>
            <xm:f>'【リスト】 (2)'!$E$2:$E$3</xm:f>
          </x14:formula1>
          <xm:sqref>D33</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8BBBECF9-7AAF-40EB-B15D-468E9D2ECCA5}">
          <x14:formula1>
            <xm:f>'【リスト】 (2)'!$A$2:$A$11</xm:f>
          </x14:formula1>
          <xm:sqref>D5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4E0E-D5D0-4286-8282-777571718776}">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279" customWidth="1"/>
    <col min="2" max="28" width="3.125" style="279" customWidth="1"/>
    <col min="29" max="29" width="1.625" style="279" customWidth="1"/>
    <col min="30" max="30" width="3" style="279" hidden="1" customWidth="1"/>
    <col min="31" max="31" width="3" style="279" customWidth="1"/>
    <col min="32" max="16384" width="9" style="279"/>
  </cols>
  <sheetData>
    <row r="1" spans="1:28" ht="18" customHeight="1">
      <c r="A1" s="278" t="s">
        <v>433</v>
      </c>
    </row>
    <row r="2" spans="1:28" ht="18" customHeight="1">
      <c r="A2" s="764" t="str">
        <f>様式1!$AQ$1&amp;様式1!$AQ$2&amp;"年度　賃金改善の誓約書"</f>
        <v>令和７年度　賃金改善の誓約書</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row>
    <row r="3" spans="1:28" ht="33" customHeight="1" thickBot="1">
      <c r="A3" s="426"/>
      <c r="B3" s="426"/>
      <c r="C3" s="426"/>
      <c r="D3" s="426"/>
      <c r="E3" s="426"/>
      <c r="F3" s="426"/>
      <c r="G3" s="426"/>
      <c r="H3" s="426"/>
      <c r="I3" s="426"/>
      <c r="J3" s="426"/>
      <c r="K3" s="426"/>
      <c r="L3" s="426"/>
      <c r="M3" s="426"/>
      <c r="N3" s="426"/>
      <c r="O3" s="426"/>
      <c r="P3" s="426"/>
      <c r="Q3" s="426"/>
      <c r="R3" s="426"/>
      <c r="S3" s="426"/>
      <c r="T3" s="426"/>
      <c r="U3" s="426"/>
      <c r="V3" s="426"/>
      <c r="W3" s="426"/>
      <c r="X3" s="426"/>
      <c r="Y3" s="426"/>
      <c r="Z3" s="283"/>
    </row>
    <row r="4" spans="1:28" ht="17.25" customHeight="1">
      <c r="B4" s="285"/>
      <c r="C4" s="285"/>
      <c r="D4" s="285"/>
      <c r="E4" s="285"/>
      <c r="H4" s="427"/>
      <c r="I4" s="691" t="s">
        <v>181</v>
      </c>
      <c r="J4" s="765"/>
      <c r="K4" s="765"/>
      <c r="L4" s="765"/>
      <c r="M4" s="765"/>
      <c r="N4" s="765"/>
      <c r="O4" s="692" t="str">
        <f>様式3!U8</f>
        <v>横須賀市</v>
      </c>
      <c r="P4" s="1000"/>
      <c r="Q4" s="1000"/>
      <c r="R4" s="1000"/>
      <c r="S4" s="1000"/>
      <c r="T4" s="1000"/>
      <c r="U4" s="1000"/>
      <c r="V4" s="1000"/>
      <c r="W4" s="1000"/>
      <c r="X4" s="1000"/>
      <c r="Y4" s="1000"/>
      <c r="Z4" s="1000"/>
      <c r="AA4" s="1000"/>
      <c r="AB4" s="1001"/>
    </row>
    <row r="5" spans="1:28" ht="17.25" customHeight="1">
      <c r="B5" s="285"/>
      <c r="C5" s="285"/>
      <c r="I5" s="698" t="s">
        <v>180</v>
      </c>
      <c r="J5" s="767"/>
      <c r="K5" s="767"/>
      <c r="L5" s="767"/>
      <c r="M5" s="767"/>
      <c r="N5" s="767"/>
      <c r="O5" s="1002">
        <f>様式3!U9</f>
        <v>0</v>
      </c>
      <c r="P5" s="1003"/>
      <c r="Q5" s="1003"/>
      <c r="R5" s="1003"/>
      <c r="S5" s="1003"/>
      <c r="T5" s="1003"/>
      <c r="U5" s="1003"/>
      <c r="V5" s="1003"/>
      <c r="W5" s="1003"/>
      <c r="X5" s="1003"/>
      <c r="Y5" s="1003"/>
      <c r="Z5" s="1003"/>
      <c r="AA5" s="1003"/>
      <c r="AB5" s="1004"/>
    </row>
    <row r="6" spans="1:28" ht="17.25" customHeight="1" thickBot="1">
      <c r="B6" s="285"/>
      <c r="C6" s="285"/>
      <c r="I6" s="701" t="s">
        <v>179</v>
      </c>
      <c r="J6" s="770"/>
      <c r="K6" s="770"/>
      <c r="L6" s="770"/>
      <c r="M6" s="770"/>
      <c r="N6" s="770"/>
      <c r="O6" s="997">
        <f>様式3!U10</f>
        <v>0</v>
      </c>
      <c r="P6" s="998"/>
      <c r="Q6" s="998"/>
      <c r="R6" s="998"/>
      <c r="S6" s="998"/>
      <c r="T6" s="998"/>
      <c r="U6" s="998"/>
      <c r="V6" s="998"/>
      <c r="W6" s="998"/>
      <c r="X6" s="998"/>
      <c r="Y6" s="998"/>
      <c r="Z6" s="998"/>
      <c r="AA6" s="998"/>
      <c r="AB6" s="999"/>
    </row>
    <row r="7" spans="1:28" ht="18" customHeight="1">
      <c r="K7" s="287"/>
      <c r="L7" s="287"/>
      <c r="M7" s="287"/>
      <c r="N7" s="287"/>
      <c r="O7" s="287"/>
      <c r="P7" s="287"/>
      <c r="Q7" s="287"/>
      <c r="R7" s="287"/>
      <c r="S7" s="287"/>
    </row>
    <row r="8" spans="1:28" ht="30" customHeight="1">
      <c r="B8" s="279" t="s">
        <v>432</v>
      </c>
      <c r="K8" s="287"/>
      <c r="L8" s="287"/>
      <c r="M8" s="287"/>
      <c r="N8" s="287"/>
      <c r="O8" s="287"/>
      <c r="P8" s="287"/>
      <c r="Q8" s="287"/>
      <c r="R8" s="287"/>
      <c r="S8" s="287"/>
    </row>
    <row r="9" spans="1:28" s="428" customFormat="1" ht="35.25" customHeight="1">
      <c r="B9" s="994"/>
      <c r="C9" s="995"/>
      <c r="D9" s="995"/>
      <c r="E9" s="995"/>
      <c r="F9" s="995"/>
      <c r="G9" s="995"/>
      <c r="H9" s="995"/>
      <c r="I9" s="995"/>
      <c r="J9" s="995"/>
      <c r="K9" s="814" t="s">
        <v>287</v>
      </c>
      <c r="L9" s="815"/>
      <c r="M9" s="815"/>
      <c r="N9" s="815"/>
      <c r="O9" s="815"/>
      <c r="P9" s="815"/>
      <c r="Q9" s="815"/>
      <c r="R9" s="815"/>
      <c r="S9" s="816"/>
      <c r="T9" s="994" t="s">
        <v>316</v>
      </c>
      <c r="U9" s="995"/>
      <c r="V9" s="995"/>
      <c r="W9" s="995"/>
      <c r="X9" s="995"/>
      <c r="Y9" s="995"/>
      <c r="Z9" s="995"/>
      <c r="AA9" s="995"/>
      <c r="AB9" s="996"/>
    </row>
    <row r="10" spans="1:28" s="428" customFormat="1" ht="27.75" customHeight="1">
      <c r="B10" s="1101" t="s">
        <v>314</v>
      </c>
      <c r="C10" s="1102"/>
      <c r="D10" s="1102"/>
      <c r="E10" s="1102"/>
      <c r="F10" s="1102"/>
      <c r="G10" s="1102"/>
      <c r="H10" s="1102"/>
      <c r="I10" s="1102"/>
      <c r="J10" s="1103"/>
      <c r="K10" s="982" t="e">
        <f>'1_加算額計算表'!$E$35</f>
        <v>#N/A</v>
      </c>
      <c r="L10" s="982"/>
      <c r="M10" s="982"/>
      <c r="N10" s="982"/>
      <c r="O10" s="982"/>
      <c r="P10" s="982"/>
      <c r="Q10" s="982"/>
      <c r="R10" s="982"/>
      <c r="S10" s="399" t="s">
        <v>284</v>
      </c>
      <c r="T10" s="990">
        <f>'1_加算額計算表'!$E$36</f>
        <v>0</v>
      </c>
      <c r="U10" s="990"/>
      <c r="V10" s="990"/>
      <c r="W10" s="990"/>
      <c r="X10" s="990"/>
      <c r="Y10" s="990"/>
      <c r="Z10" s="990"/>
      <c r="AA10" s="990"/>
      <c r="AB10" s="399" t="s">
        <v>284</v>
      </c>
    </row>
    <row r="11" spans="1:28" s="429" customFormat="1" ht="18" customHeight="1">
      <c r="B11" s="430"/>
      <c r="K11" s="431"/>
      <c r="L11" s="431"/>
      <c r="M11" s="431"/>
      <c r="N11" s="431"/>
      <c r="O11" s="431"/>
      <c r="P11" s="431"/>
      <c r="Q11" s="431"/>
      <c r="R11" s="431"/>
      <c r="S11" s="431"/>
    </row>
    <row r="12" spans="1:28" ht="24.75" customHeight="1">
      <c r="B12" s="1106" t="s">
        <v>431</v>
      </c>
      <c r="C12" s="1106"/>
      <c r="D12" s="1106"/>
      <c r="E12" s="1106"/>
      <c r="F12" s="1106"/>
      <c r="G12" s="1106"/>
      <c r="H12" s="1106"/>
      <c r="I12" s="1106"/>
      <c r="J12" s="1106"/>
      <c r="K12" s="1106"/>
      <c r="L12" s="1106"/>
      <c r="M12" s="1106"/>
      <c r="N12" s="1106"/>
      <c r="O12" s="1106"/>
      <c r="P12" s="1106"/>
      <c r="Q12" s="1106"/>
      <c r="R12" s="1106"/>
      <c r="S12" s="1106"/>
      <c r="T12" s="1106"/>
      <c r="U12" s="1106"/>
      <c r="V12" s="1106"/>
      <c r="W12" s="1106"/>
      <c r="X12" s="1106"/>
      <c r="Y12" s="1106"/>
      <c r="Z12" s="1106"/>
      <c r="AA12" s="1106"/>
      <c r="AB12" s="1106"/>
    </row>
    <row r="13" spans="1:28" s="289" customFormat="1" ht="30.75" customHeight="1">
      <c r="B13" s="1107" t="s">
        <v>430</v>
      </c>
      <c r="C13" s="1107"/>
      <c r="D13" s="1107"/>
      <c r="E13" s="1107"/>
      <c r="F13" s="1107"/>
      <c r="G13" s="1107"/>
      <c r="H13" s="1107"/>
      <c r="I13" s="1107"/>
      <c r="J13" s="1107"/>
      <c r="K13" s="1107"/>
      <c r="L13" s="1107"/>
      <c r="M13" s="1107"/>
      <c r="N13" s="1107"/>
      <c r="O13" s="1107"/>
      <c r="P13" s="1107"/>
      <c r="Q13" s="1107"/>
      <c r="R13" s="1107"/>
      <c r="S13" s="1107"/>
      <c r="T13" s="1107"/>
      <c r="U13" s="1107"/>
      <c r="V13" s="1107"/>
      <c r="W13" s="1107"/>
      <c r="X13" s="1107"/>
      <c r="Y13" s="1107"/>
      <c r="Z13" s="1107"/>
      <c r="AA13" s="1107"/>
      <c r="AB13" s="1107"/>
    </row>
    <row r="14" spans="1:28" ht="33" customHeight="1">
      <c r="B14" s="1108" t="s">
        <v>428</v>
      </c>
      <c r="C14" s="1108"/>
      <c r="D14" s="1109" t="s">
        <v>429</v>
      </c>
      <c r="E14" s="1109"/>
      <c r="F14" s="1109"/>
      <c r="G14" s="1109"/>
      <c r="H14" s="1109"/>
      <c r="I14" s="1109"/>
      <c r="J14" s="1109"/>
      <c r="K14" s="1109"/>
      <c r="L14" s="1109"/>
      <c r="M14" s="1109"/>
      <c r="N14" s="1109"/>
      <c r="O14" s="1109"/>
      <c r="P14" s="1109"/>
      <c r="Q14" s="1109"/>
      <c r="R14" s="1109"/>
      <c r="S14" s="1109"/>
      <c r="T14" s="1109"/>
      <c r="U14" s="1109"/>
      <c r="V14" s="1109"/>
      <c r="W14" s="1109"/>
      <c r="X14" s="1109"/>
      <c r="Y14" s="1109"/>
      <c r="Z14" s="1109"/>
      <c r="AA14" s="1109"/>
      <c r="AB14" s="1109"/>
    </row>
    <row r="15" spans="1:28" ht="33" customHeight="1">
      <c r="B15" s="1108" t="s">
        <v>428</v>
      </c>
      <c r="C15" s="1108"/>
      <c r="D15" s="1109" t="s">
        <v>427</v>
      </c>
      <c r="E15" s="1109"/>
      <c r="F15" s="1109"/>
      <c r="G15" s="1109"/>
      <c r="H15" s="1109"/>
      <c r="I15" s="1109"/>
      <c r="J15" s="1109"/>
      <c r="K15" s="1109"/>
      <c r="L15" s="1109"/>
      <c r="M15" s="1109"/>
      <c r="N15" s="1109"/>
      <c r="O15" s="1109"/>
      <c r="P15" s="1109"/>
      <c r="Q15" s="1109"/>
      <c r="R15" s="1109"/>
      <c r="S15" s="1109"/>
      <c r="T15" s="1109"/>
      <c r="U15" s="1109"/>
      <c r="V15" s="1109"/>
      <c r="W15" s="1109"/>
      <c r="X15" s="1109"/>
      <c r="Y15" s="1109"/>
      <c r="Z15" s="1109"/>
      <c r="AA15" s="1109"/>
      <c r="AB15" s="1109"/>
    </row>
    <row r="16" spans="1:28" s="429" customFormat="1" ht="13.5" customHeight="1">
      <c r="B16" s="430"/>
      <c r="K16" s="431"/>
      <c r="L16" s="431"/>
      <c r="M16" s="431"/>
      <c r="N16" s="431"/>
      <c r="O16" s="431"/>
      <c r="P16" s="431"/>
      <c r="Q16" s="431"/>
      <c r="R16" s="431"/>
      <c r="S16" s="431"/>
    </row>
    <row r="17" spans="1:28" ht="118.15" customHeight="1">
      <c r="A17" s="432"/>
      <c r="B17" s="1110" t="s">
        <v>426</v>
      </c>
      <c r="C17" s="1110"/>
      <c r="D17" s="1110"/>
      <c r="E17" s="1110"/>
      <c r="F17" s="1110"/>
      <c r="G17" s="1110"/>
      <c r="H17" s="1110"/>
      <c r="I17" s="1110"/>
      <c r="J17" s="1110"/>
      <c r="K17" s="1110"/>
      <c r="L17" s="1110"/>
      <c r="M17" s="1110"/>
      <c r="N17" s="1110"/>
      <c r="O17" s="1110"/>
      <c r="P17" s="1110"/>
      <c r="Q17" s="1110"/>
      <c r="R17" s="1110"/>
      <c r="S17" s="1110"/>
      <c r="T17" s="1110"/>
      <c r="U17" s="1110"/>
      <c r="V17" s="1110"/>
      <c r="W17" s="1110"/>
      <c r="X17" s="1110"/>
      <c r="Y17" s="1110"/>
      <c r="Z17" s="1110"/>
      <c r="AA17" s="1110"/>
      <c r="AB17" s="1110"/>
    </row>
    <row r="18" spans="1:28" ht="10.15" customHeight="1">
      <c r="A18" s="416"/>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3"/>
    </row>
    <row r="19" spans="1:28" ht="36" customHeight="1">
      <c r="B19" s="1106" t="s">
        <v>425</v>
      </c>
      <c r="C19" s="1106"/>
      <c r="D19" s="1106"/>
      <c r="E19" s="1106"/>
      <c r="F19" s="1106"/>
      <c r="G19" s="1106"/>
      <c r="H19" s="1106"/>
      <c r="I19" s="1106"/>
      <c r="J19" s="1106"/>
      <c r="K19" s="1106"/>
      <c r="L19" s="1106"/>
      <c r="M19" s="1106"/>
      <c r="N19" s="1106"/>
      <c r="O19" s="1106"/>
      <c r="P19" s="1106"/>
      <c r="Q19" s="1106"/>
      <c r="R19" s="1106"/>
      <c r="S19" s="1106"/>
      <c r="T19" s="1106"/>
      <c r="U19" s="1106"/>
      <c r="V19" s="1106"/>
      <c r="W19" s="1106"/>
      <c r="X19" s="1106"/>
      <c r="Y19" s="1106"/>
      <c r="Z19" s="1106"/>
      <c r="AA19" s="1106"/>
      <c r="AB19" s="1106"/>
    </row>
    <row r="21" spans="1:28" ht="18" customHeight="1">
      <c r="J21" s="1105" t="s">
        <v>187</v>
      </c>
      <c r="K21" s="1105"/>
      <c r="L21" s="1105"/>
      <c r="M21" s="1105"/>
      <c r="N21" s="1105"/>
      <c r="O21" s="1105"/>
      <c r="P21" s="1105"/>
      <c r="R21" s="970"/>
      <c r="S21" s="970"/>
      <c r="T21" s="970"/>
      <c r="U21" s="970"/>
      <c r="V21" s="970"/>
      <c r="W21" s="970"/>
      <c r="X21" s="970"/>
      <c r="Y21" s="970"/>
      <c r="Z21" s="970"/>
      <c r="AA21" s="970"/>
      <c r="AB21" s="970"/>
    </row>
    <row r="22" spans="1:28" ht="18" customHeight="1">
      <c r="L22" s="1111" t="s">
        <v>186</v>
      </c>
      <c r="M22" s="1111"/>
      <c r="N22" s="1111"/>
      <c r="O22" s="1111"/>
      <c r="P22" s="1111"/>
      <c r="Q22" s="1111"/>
      <c r="R22" s="720"/>
      <c r="S22" s="720"/>
      <c r="T22" s="720"/>
      <c r="U22" s="720"/>
      <c r="V22" s="720"/>
      <c r="W22" s="720"/>
      <c r="X22" s="720"/>
      <c r="Y22" s="720"/>
      <c r="Z22" s="720"/>
      <c r="AA22" s="720"/>
      <c r="AB22" s="720"/>
    </row>
    <row r="23" spans="1:28" ht="18" customHeight="1">
      <c r="L23" s="1104" t="s">
        <v>185</v>
      </c>
      <c r="M23" s="1104"/>
      <c r="N23" s="1104"/>
      <c r="O23" s="1104"/>
      <c r="P23" s="1104"/>
      <c r="Q23" s="1104"/>
      <c r="R23" s="711"/>
      <c r="S23" s="711"/>
      <c r="T23" s="711"/>
      <c r="U23" s="711"/>
      <c r="V23" s="711"/>
      <c r="W23" s="711"/>
      <c r="X23" s="711"/>
      <c r="Y23" s="711"/>
      <c r="Z23" s="711"/>
      <c r="AA23" s="711"/>
      <c r="AB23" s="711"/>
    </row>
  </sheetData>
  <sheetProtection algorithmName="SHA-512" hashValue="uLYoDJemGDd9iUnALE2lae8OCqKLA7CA4ZqmoI0YfP6Au+WtkoAKb4MSG4WPp4ysW7UsYDjTZ5Ch2Qn6XqMMqw==" saltValue="/oGISzD78em8y5yWU6vbZg==" spinCount="100000" sheet="1" objects="1" scenarios="1"/>
  <mergeCells count="27">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 ref="A2:AB2"/>
    <mergeCell ref="K9:S9"/>
    <mergeCell ref="T9:AB9"/>
    <mergeCell ref="B10:J10"/>
    <mergeCell ref="K10:R10"/>
    <mergeCell ref="T10:AA10"/>
    <mergeCell ref="I4:N4"/>
    <mergeCell ref="O4:AB4"/>
    <mergeCell ref="I5:N5"/>
    <mergeCell ref="O5:AB5"/>
    <mergeCell ref="I6:N6"/>
    <mergeCell ref="B9:J9"/>
    <mergeCell ref="O6:AB6"/>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F4E5B-8593-44F0-B3AF-C3B32149FD04}">
  <sheetPr>
    <pageSetUpPr fitToPage="1"/>
  </sheetPr>
  <dimension ref="A1:AL38"/>
  <sheetViews>
    <sheetView showGridLines="0" view="pageBreakPreview" zoomScale="85" zoomScaleNormal="70" zoomScaleSheetLayoutView="85" workbookViewId="0">
      <selection activeCell="AP17" sqref="AP17"/>
    </sheetView>
  </sheetViews>
  <sheetFormatPr defaultColWidth="2.375" defaultRowHeight="13.5"/>
  <cols>
    <col min="1" max="1" width="2.375" style="434"/>
    <col min="2" max="37" width="2.375" style="444"/>
    <col min="38" max="16384" width="2.375" style="434"/>
  </cols>
  <sheetData>
    <row r="1" spans="1:38">
      <c r="B1" s="435" t="s">
        <v>444</v>
      </c>
      <c r="C1" s="436"/>
      <c r="D1" s="436"/>
      <c r="E1" s="436"/>
      <c r="F1" s="436"/>
      <c r="G1" s="436"/>
      <c r="H1" s="436"/>
      <c r="I1" s="436"/>
      <c r="J1" s="436"/>
      <c r="K1" s="436"/>
      <c r="L1" s="436"/>
      <c r="M1" s="436"/>
      <c r="N1" s="436"/>
      <c r="O1" s="436"/>
      <c r="P1" s="436"/>
      <c r="Q1" s="436"/>
      <c r="R1" s="436"/>
      <c r="S1" s="436"/>
      <c r="T1" s="436"/>
      <c r="U1" s="436"/>
      <c r="V1" s="436"/>
      <c r="W1" s="436"/>
      <c r="X1" s="436"/>
      <c r="Y1" s="436"/>
      <c r="Z1" s="437"/>
      <c r="AA1" s="437"/>
      <c r="AB1" s="437"/>
      <c r="AC1" s="437"/>
      <c r="AD1" s="437"/>
      <c r="AE1" s="437"/>
      <c r="AF1" s="437"/>
      <c r="AG1" s="437"/>
      <c r="AH1" s="437"/>
      <c r="AI1" s="437"/>
      <c r="AJ1" s="437"/>
      <c r="AK1" s="437"/>
    </row>
    <row r="2" spans="1:38">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row>
    <row r="3" spans="1:38" ht="17.25">
      <c r="B3" s="1128" t="s">
        <v>443</v>
      </c>
      <c r="C3" s="1128"/>
      <c r="D3" s="1128"/>
      <c r="E3" s="1128"/>
      <c r="F3" s="1128"/>
      <c r="G3" s="1128"/>
      <c r="H3" s="1128"/>
      <c r="I3" s="1128"/>
      <c r="J3" s="1128"/>
      <c r="K3" s="1128"/>
      <c r="L3" s="1128"/>
      <c r="M3" s="1128"/>
      <c r="N3" s="1128"/>
      <c r="O3" s="1128"/>
      <c r="P3" s="1128"/>
      <c r="Q3" s="1128"/>
      <c r="R3" s="1128"/>
      <c r="S3" s="1128"/>
      <c r="T3" s="1128"/>
      <c r="U3" s="1128"/>
      <c r="V3" s="1128"/>
      <c r="W3" s="1128"/>
      <c r="X3" s="1129" t="str">
        <f>様式1!$AQ$2</f>
        <v>７</v>
      </c>
      <c r="Y3" s="1129"/>
      <c r="Z3" s="438" t="s">
        <v>442</v>
      </c>
      <c r="AA3" s="438"/>
      <c r="AB3" s="438"/>
      <c r="AC3" s="439"/>
      <c r="AD3" s="440"/>
      <c r="AE3" s="440"/>
      <c r="AF3" s="440"/>
      <c r="AG3" s="436"/>
      <c r="AH3" s="436"/>
      <c r="AI3" s="436"/>
      <c r="AJ3" s="436"/>
      <c r="AK3" s="436"/>
    </row>
    <row r="4" spans="1:38">
      <c r="B4" s="436"/>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row>
    <row r="5" spans="1:38" s="279" customFormat="1" ht="17.25" customHeight="1">
      <c r="A5" s="429"/>
      <c r="B5" s="429"/>
      <c r="F5" s="285"/>
      <c r="G5" s="285"/>
      <c r="M5" s="316"/>
      <c r="N5" s="316"/>
      <c r="O5" s="316"/>
      <c r="P5" s="316"/>
      <c r="Q5" s="429"/>
      <c r="R5" s="429"/>
      <c r="S5" s="429"/>
      <c r="T5" s="429"/>
      <c r="U5" s="429"/>
      <c r="V5" s="429"/>
      <c r="W5" s="429"/>
      <c r="X5" s="429"/>
      <c r="Y5" s="429"/>
      <c r="Z5" s="429"/>
      <c r="AA5" s="429"/>
      <c r="AB5" s="429"/>
      <c r="AC5" s="429"/>
      <c r="AD5" s="429"/>
      <c r="AE5" s="429"/>
      <c r="AF5" s="429"/>
      <c r="AG5" s="429"/>
      <c r="AH5" s="429"/>
      <c r="AI5" s="429"/>
      <c r="AJ5" s="429"/>
      <c r="AK5" s="429"/>
      <c r="AL5" s="429"/>
    </row>
    <row r="6" spans="1:38" s="279" customFormat="1" ht="17.25" customHeight="1">
      <c r="A6" s="429"/>
      <c r="B6" s="429"/>
      <c r="F6" s="690" t="str">
        <f>様式1!F5</f>
        <v>横須賀市長　殿</v>
      </c>
      <c r="G6" s="690"/>
      <c r="H6" s="690"/>
      <c r="I6" s="690"/>
      <c r="J6" s="690"/>
      <c r="K6" s="690"/>
      <c r="L6" s="690"/>
      <c r="M6" s="316"/>
      <c r="N6" s="316"/>
      <c r="O6" s="316"/>
      <c r="P6" s="429"/>
      <c r="Q6" s="429"/>
      <c r="R6" s="429"/>
      <c r="S6" s="429"/>
      <c r="T6" s="429"/>
      <c r="U6" s="429"/>
      <c r="V6" s="429"/>
      <c r="W6" s="429"/>
      <c r="X6" s="429"/>
      <c r="Y6" s="429"/>
      <c r="Z6" s="429"/>
      <c r="AA6" s="429"/>
      <c r="AB6" s="429"/>
      <c r="AC6" s="429"/>
      <c r="AD6" s="429"/>
      <c r="AE6" s="429"/>
      <c r="AF6" s="429"/>
      <c r="AG6" s="429"/>
      <c r="AH6" s="429"/>
      <c r="AI6" s="429"/>
      <c r="AJ6" s="429"/>
      <c r="AK6" s="429"/>
      <c r="AL6" s="429"/>
    </row>
    <row r="7" spans="1:38" s="279" customFormat="1" ht="17.25" customHeight="1" thickBot="1">
      <c r="A7" s="429"/>
      <c r="B7" s="429"/>
      <c r="C7" s="429"/>
      <c r="D7" s="429"/>
      <c r="E7" s="429"/>
      <c r="F7" s="316"/>
      <c r="G7" s="316"/>
      <c r="H7" s="316"/>
      <c r="I7" s="316"/>
      <c r="J7" s="316"/>
      <c r="K7" s="316"/>
      <c r="L7" s="316"/>
      <c r="M7" s="316"/>
      <c r="N7" s="316"/>
      <c r="O7" s="316"/>
      <c r="P7" s="316"/>
      <c r="Q7" s="316"/>
      <c r="R7" s="316"/>
      <c r="S7" s="316"/>
      <c r="T7" s="429"/>
      <c r="U7" s="429"/>
      <c r="V7" s="429"/>
      <c r="W7" s="429"/>
      <c r="X7" s="429"/>
      <c r="Z7" s="441"/>
      <c r="AL7" s="429"/>
    </row>
    <row r="8" spans="1:38" s="279" customFormat="1" ht="17.25" customHeight="1">
      <c r="A8" s="429"/>
      <c r="B8" s="429"/>
      <c r="C8" s="429"/>
      <c r="D8" s="429"/>
      <c r="E8" s="429"/>
      <c r="F8" s="316"/>
      <c r="G8" s="316"/>
      <c r="H8" s="429"/>
      <c r="I8" s="429"/>
      <c r="J8" s="429"/>
      <c r="K8" s="429"/>
      <c r="L8" s="429"/>
      <c r="M8" s="429"/>
      <c r="N8" s="429"/>
      <c r="O8" s="429"/>
      <c r="P8" s="429"/>
      <c r="Q8" s="1133" t="s">
        <v>181</v>
      </c>
      <c r="R8" s="1134"/>
      <c r="S8" s="1134"/>
      <c r="T8" s="1134"/>
      <c r="U8" s="1134"/>
      <c r="V8" s="1134"/>
      <c r="W8" s="1134"/>
      <c r="X8" s="1134"/>
      <c r="Y8" s="692" t="str">
        <f>様式1!U7</f>
        <v>横須賀市</v>
      </c>
      <c r="Z8" s="1000"/>
      <c r="AA8" s="1000"/>
      <c r="AB8" s="1000"/>
      <c r="AC8" s="1000"/>
      <c r="AD8" s="1000"/>
      <c r="AE8" s="1000"/>
      <c r="AF8" s="1000"/>
      <c r="AG8" s="1000"/>
      <c r="AH8" s="1000"/>
      <c r="AI8" s="1000"/>
      <c r="AJ8" s="1000"/>
      <c r="AK8" s="1001"/>
      <c r="AL8" s="429"/>
    </row>
    <row r="9" spans="1:38" s="279" customFormat="1" ht="17.25" customHeight="1">
      <c r="A9" s="429"/>
      <c r="B9" s="429"/>
      <c r="C9" s="429"/>
      <c r="D9" s="429"/>
      <c r="E9" s="429"/>
      <c r="F9" s="316"/>
      <c r="G9" s="316"/>
      <c r="H9" s="429"/>
      <c r="I9" s="429"/>
      <c r="J9" s="429"/>
      <c r="K9" s="429"/>
      <c r="L9" s="429"/>
      <c r="M9" s="429"/>
      <c r="N9" s="429"/>
      <c r="O9" s="429"/>
      <c r="P9" s="429"/>
      <c r="Q9" s="1121" t="s">
        <v>180</v>
      </c>
      <c r="R9" s="1122"/>
      <c r="S9" s="1122"/>
      <c r="T9" s="1122"/>
      <c r="U9" s="1122"/>
      <c r="V9" s="1122"/>
      <c r="W9" s="1122"/>
      <c r="X9" s="1122"/>
      <c r="Y9" s="1002">
        <f>様式1!U8</f>
        <v>0</v>
      </c>
      <c r="Z9" s="1003"/>
      <c r="AA9" s="1003"/>
      <c r="AB9" s="1003"/>
      <c r="AC9" s="1003"/>
      <c r="AD9" s="1003"/>
      <c r="AE9" s="1003"/>
      <c r="AF9" s="1003"/>
      <c r="AG9" s="1003"/>
      <c r="AH9" s="1003"/>
      <c r="AI9" s="1003"/>
      <c r="AJ9" s="1003"/>
      <c r="AK9" s="1004"/>
      <c r="AL9" s="429"/>
    </row>
    <row r="10" spans="1:38" s="279" customFormat="1" ht="17.25" customHeight="1">
      <c r="A10" s="429"/>
      <c r="B10" s="429"/>
      <c r="C10" s="429"/>
      <c r="D10" s="429"/>
      <c r="E10" s="429"/>
      <c r="F10" s="316"/>
      <c r="G10" s="316"/>
      <c r="H10" s="429"/>
      <c r="I10" s="429"/>
      <c r="J10" s="429"/>
      <c r="K10" s="429"/>
      <c r="L10" s="429"/>
      <c r="M10" s="429"/>
      <c r="N10" s="429"/>
      <c r="O10" s="429"/>
      <c r="P10" s="429"/>
      <c r="Q10" s="1121" t="s">
        <v>179</v>
      </c>
      <c r="R10" s="1122"/>
      <c r="S10" s="1122"/>
      <c r="T10" s="1122"/>
      <c r="U10" s="1122"/>
      <c r="V10" s="1122"/>
      <c r="W10" s="1122"/>
      <c r="X10" s="1122"/>
      <c r="Y10" s="1002">
        <f>様式1!U9</f>
        <v>0</v>
      </c>
      <c r="Z10" s="1003"/>
      <c r="AA10" s="1003"/>
      <c r="AB10" s="1003"/>
      <c r="AC10" s="1003"/>
      <c r="AD10" s="1003"/>
      <c r="AE10" s="1003"/>
      <c r="AF10" s="1003"/>
      <c r="AG10" s="1003"/>
      <c r="AH10" s="1003"/>
      <c r="AI10" s="1003"/>
      <c r="AJ10" s="1003"/>
      <c r="AK10" s="1004"/>
      <c r="AL10" s="429"/>
    </row>
    <row r="11" spans="1:38" s="279" customFormat="1" ht="17.25" customHeight="1">
      <c r="A11" s="429"/>
      <c r="B11" s="429"/>
      <c r="C11" s="429"/>
      <c r="D11" s="429"/>
      <c r="E11" s="429"/>
      <c r="F11" s="316"/>
      <c r="G11" s="316"/>
      <c r="H11" s="429"/>
      <c r="I11" s="429"/>
      <c r="J11" s="429"/>
      <c r="K11" s="429"/>
      <c r="L11" s="429"/>
      <c r="M11" s="429"/>
      <c r="N11" s="429"/>
      <c r="O11" s="429"/>
      <c r="P11" s="429"/>
      <c r="Q11" s="1121" t="s">
        <v>441</v>
      </c>
      <c r="R11" s="1122"/>
      <c r="S11" s="1122"/>
      <c r="T11" s="1122"/>
      <c r="U11" s="1122"/>
      <c r="V11" s="1122"/>
      <c r="W11" s="1122"/>
      <c r="X11" s="1122"/>
      <c r="Y11" s="1123"/>
      <c r="Z11" s="1124"/>
      <c r="AA11" s="1124"/>
      <c r="AB11" s="1124"/>
      <c r="AC11" s="1124"/>
      <c r="AD11" s="1124"/>
      <c r="AE11" s="1124"/>
      <c r="AF11" s="1124"/>
      <c r="AG11" s="1124"/>
      <c r="AH11" s="1124"/>
      <c r="AI11" s="1124"/>
      <c r="AJ11" s="1124"/>
      <c r="AK11" s="1125"/>
      <c r="AL11" s="429"/>
    </row>
    <row r="12" spans="1:38" s="279" customFormat="1" ht="17.25" customHeight="1" thickBot="1">
      <c r="A12" s="429"/>
      <c r="B12" s="429"/>
      <c r="C12" s="429"/>
      <c r="D12" s="429"/>
      <c r="E12" s="429"/>
      <c r="F12" s="316"/>
      <c r="G12" s="316"/>
      <c r="H12" s="429"/>
      <c r="I12" s="429"/>
      <c r="J12" s="429"/>
      <c r="K12" s="429"/>
      <c r="L12" s="429"/>
      <c r="M12" s="429"/>
      <c r="N12" s="429"/>
      <c r="O12" s="429"/>
      <c r="P12" s="429"/>
      <c r="Q12" s="1126" t="s">
        <v>185</v>
      </c>
      <c r="R12" s="1127"/>
      <c r="S12" s="1127"/>
      <c r="T12" s="1127"/>
      <c r="U12" s="1127"/>
      <c r="V12" s="1127"/>
      <c r="W12" s="1127"/>
      <c r="X12" s="1127"/>
      <c r="Y12" s="1135"/>
      <c r="Z12" s="1136"/>
      <c r="AA12" s="1136"/>
      <c r="AB12" s="1136"/>
      <c r="AC12" s="1136"/>
      <c r="AD12" s="1136"/>
      <c r="AE12" s="1136"/>
      <c r="AF12" s="1136"/>
      <c r="AG12" s="1136"/>
      <c r="AH12" s="1136"/>
      <c r="AI12" s="1136"/>
      <c r="AJ12" s="1136"/>
      <c r="AK12" s="1137"/>
      <c r="AL12" s="429"/>
    </row>
    <row r="13" spans="1:38">
      <c r="B13" s="436"/>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row>
    <row r="14" spans="1:38" ht="22.5" customHeight="1">
      <c r="B14" s="442" t="s">
        <v>440</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3"/>
    </row>
    <row r="15" spans="1:38" ht="46.5" customHeight="1">
      <c r="B15" s="1130" t="s">
        <v>439</v>
      </c>
      <c r="C15" s="1131"/>
      <c r="D15" s="1131"/>
      <c r="E15" s="1131"/>
      <c r="F15" s="1131"/>
      <c r="G15" s="1131"/>
      <c r="H15" s="1131"/>
      <c r="I15" s="1131"/>
      <c r="J15" s="1131"/>
      <c r="K15" s="1131"/>
      <c r="L15" s="1131"/>
      <c r="M15" s="1131"/>
      <c r="N15" s="1131"/>
      <c r="O15" s="1131"/>
      <c r="P15" s="1131"/>
      <c r="Q15" s="1131"/>
      <c r="R15" s="1131"/>
      <c r="S15" s="1131"/>
      <c r="T15" s="1131"/>
      <c r="U15" s="1131"/>
      <c r="V15" s="1131"/>
      <c r="W15" s="1131"/>
      <c r="X15" s="1131"/>
      <c r="Y15" s="1131"/>
      <c r="Z15" s="1131"/>
      <c r="AA15" s="1131"/>
      <c r="AB15" s="1131"/>
      <c r="AC15" s="1131"/>
      <c r="AD15" s="1131"/>
      <c r="AE15" s="1131"/>
      <c r="AF15" s="1131"/>
      <c r="AG15" s="1131"/>
      <c r="AH15" s="1131"/>
      <c r="AI15" s="1131"/>
      <c r="AJ15" s="1131"/>
      <c r="AK15" s="1132"/>
      <c r="AL15" s="443"/>
    </row>
    <row r="16" spans="1:38" ht="86.25" customHeight="1">
      <c r="B16" s="1112"/>
      <c r="C16" s="1113"/>
      <c r="D16" s="1113"/>
      <c r="E16" s="1113"/>
      <c r="F16" s="1113"/>
      <c r="G16" s="1113"/>
      <c r="H16" s="1113"/>
      <c r="I16" s="1113"/>
      <c r="J16" s="1113"/>
      <c r="K16" s="1113"/>
      <c r="L16" s="1113"/>
      <c r="M16" s="1113"/>
      <c r="N16" s="1113"/>
      <c r="O16" s="1113"/>
      <c r="P16" s="1113"/>
      <c r="Q16" s="1113"/>
      <c r="R16" s="1113"/>
      <c r="S16" s="1113"/>
      <c r="T16" s="1113"/>
      <c r="U16" s="1113"/>
      <c r="V16" s="1113"/>
      <c r="W16" s="1113"/>
      <c r="X16" s="1113"/>
      <c r="Y16" s="1113"/>
      <c r="Z16" s="1113"/>
      <c r="AA16" s="1113"/>
      <c r="AB16" s="1113"/>
      <c r="AC16" s="1113"/>
      <c r="AD16" s="1113"/>
      <c r="AE16" s="1113"/>
      <c r="AF16" s="1113"/>
      <c r="AG16" s="1113"/>
      <c r="AH16" s="1113"/>
      <c r="AI16" s="1113"/>
      <c r="AJ16" s="1113"/>
      <c r="AK16" s="1114"/>
      <c r="AL16" s="443"/>
    </row>
    <row r="17" spans="2:38">
      <c r="B17" s="442"/>
      <c r="C17" s="442"/>
      <c r="D17" s="442"/>
      <c r="E17" s="442"/>
      <c r="F17" s="442"/>
      <c r="G17" s="442"/>
      <c r="H17" s="442"/>
      <c r="I17" s="442"/>
      <c r="J17" s="442"/>
      <c r="K17" s="442"/>
      <c r="L17" s="442"/>
      <c r="M17" s="442"/>
      <c r="N17" s="442"/>
      <c r="O17" s="442"/>
      <c r="P17" s="442"/>
      <c r="Q17" s="442"/>
      <c r="R17" s="442"/>
      <c r="S17" s="442"/>
      <c r="T17" s="442"/>
      <c r="U17" s="442"/>
      <c r="V17" s="442"/>
      <c r="W17" s="442"/>
      <c r="X17" s="442"/>
      <c r="Y17" s="442"/>
      <c r="Z17" s="442"/>
      <c r="AA17" s="442"/>
      <c r="AB17" s="442"/>
      <c r="AC17" s="442"/>
      <c r="AD17" s="442"/>
      <c r="AE17" s="442"/>
      <c r="AF17" s="442"/>
      <c r="AG17" s="442"/>
      <c r="AH17" s="442"/>
      <c r="AI17" s="442"/>
      <c r="AJ17" s="442"/>
      <c r="AK17" s="442"/>
      <c r="AL17" s="443"/>
    </row>
    <row r="18" spans="2:38" ht="22.5" customHeight="1">
      <c r="B18" s="442" t="s">
        <v>438</v>
      </c>
      <c r="C18" s="442"/>
      <c r="D18" s="442"/>
      <c r="E18" s="442"/>
      <c r="F18" s="442"/>
      <c r="G18" s="442"/>
      <c r="H18" s="442"/>
      <c r="I18" s="442"/>
      <c r="J18" s="442"/>
      <c r="K18" s="442"/>
      <c r="L18" s="442"/>
      <c r="M18" s="442"/>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3"/>
    </row>
    <row r="19" spans="2:38" ht="86.25" customHeight="1">
      <c r="B19" s="1115"/>
      <c r="C19" s="1116"/>
      <c r="D19" s="1116"/>
      <c r="E19" s="1116"/>
      <c r="F19" s="1116"/>
      <c r="G19" s="1116"/>
      <c r="H19" s="1116"/>
      <c r="I19" s="1116"/>
      <c r="J19" s="1116"/>
      <c r="K19" s="1116"/>
      <c r="L19" s="1116"/>
      <c r="M19" s="1116"/>
      <c r="N19" s="1116"/>
      <c r="O19" s="1116"/>
      <c r="P19" s="1116"/>
      <c r="Q19" s="1116"/>
      <c r="R19" s="1116"/>
      <c r="S19" s="1116"/>
      <c r="T19" s="1116"/>
      <c r="U19" s="1116"/>
      <c r="V19" s="1116"/>
      <c r="W19" s="1116"/>
      <c r="X19" s="1116"/>
      <c r="Y19" s="1116"/>
      <c r="Z19" s="1116"/>
      <c r="AA19" s="1116"/>
      <c r="AB19" s="1116"/>
      <c r="AC19" s="1116"/>
      <c r="AD19" s="1116"/>
      <c r="AE19" s="1116"/>
      <c r="AF19" s="1116"/>
      <c r="AG19" s="1116"/>
      <c r="AH19" s="1116"/>
      <c r="AI19" s="1116"/>
      <c r="AJ19" s="1116"/>
      <c r="AK19" s="1117"/>
      <c r="AL19" s="443"/>
    </row>
    <row r="20" spans="2:38">
      <c r="B20" s="442"/>
      <c r="C20" s="442"/>
      <c r="D20" s="442"/>
      <c r="E20" s="442"/>
      <c r="F20" s="442"/>
      <c r="G20" s="442"/>
      <c r="H20" s="442"/>
      <c r="I20" s="442"/>
      <c r="J20" s="442"/>
      <c r="K20" s="442"/>
      <c r="L20" s="442"/>
      <c r="M20" s="442"/>
      <c r="N20" s="442"/>
      <c r="O20" s="442"/>
      <c r="P20" s="442"/>
      <c r="Q20" s="442"/>
      <c r="R20" s="442"/>
      <c r="S20" s="442"/>
      <c r="T20" s="442"/>
      <c r="U20" s="442"/>
      <c r="V20" s="442"/>
      <c r="W20" s="442"/>
      <c r="X20" s="442"/>
      <c r="Y20" s="442"/>
      <c r="Z20" s="442"/>
      <c r="AA20" s="442"/>
      <c r="AB20" s="442"/>
      <c r="AC20" s="442"/>
      <c r="AD20" s="442"/>
      <c r="AE20" s="442"/>
      <c r="AF20" s="442"/>
      <c r="AG20" s="442"/>
      <c r="AH20" s="442"/>
      <c r="AI20" s="442"/>
      <c r="AJ20" s="442"/>
      <c r="AK20" s="442"/>
      <c r="AL20" s="443"/>
    </row>
    <row r="21" spans="2:38" ht="22.5" customHeight="1">
      <c r="B21" s="442" t="s">
        <v>437</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3"/>
    </row>
    <row r="22" spans="2:38" ht="86.25" customHeight="1">
      <c r="B22" s="1115"/>
      <c r="C22" s="1116"/>
      <c r="D22" s="1116"/>
      <c r="E22" s="1116"/>
      <c r="F22" s="1116"/>
      <c r="G22" s="1116"/>
      <c r="H22" s="1116"/>
      <c r="I22" s="1116"/>
      <c r="J22" s="1116"/>
      <c r="K22" s="1116"/>
      <c r="L22" s="1116"/>
      <c r="M22" s="1116"/>
      <c r="N22" s="1116"/>
      <c r="O22" s="1116"/>
      <c r="P22" s="1116"/>
      <c r="Q22" s="1116"/>
      <c r="R22" s="1116"/>
      <c r="S22" s="1116"/>
      <c r="T22" s="1116"/>
      <c r="U22" s="1116"/>
      <c r="V22" s="1116"/>
      <c r="W22" s="1116"/>
      <c r="X22" s="1116"/>
      <c r="Y22" s="1116"/>
      <c r="Z22" s="1116"/>
      <c r="AA22" s="1116"/>
      <c r="AB22" s="1116"/>
      <c r="AC22" s="1116"/>
      <c r="AD22" s="1116"/>
      <c r="AE22" s="1116"/>
      <c r="AF22" s="1116"/>
      <c r="AG22" s="1116"/>
      <c r="AH22" s="1116"/>
      <c r="AI22" s="1116"/>
      <c r="AJ22" s="1116"/>
      <c r="AK22" s="1117"/>
      <c r="AL22" s="443"/>
    </row>
    <row r="23" spans="2:38">
      <c r="B23" s="442" t="s">
        <v>168</v>
      </c>
      <c r="C23" s="442" t="s">
        <v>436</v>
      </c>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2"/>
      <c r="AH23" s="442"/>
      <c r="AI23" s="442"/>
      <c r="AJ23" s="442"/>
      <c r="AK23" s="442"/>
      <c r="AL23" s="443"/>
    </row>
    <row r="24" spans="2:38">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3"/>
    </row>
    <row r="25" spans="2:38" ht="22.5" customHeight="1">
      <c r="B25" s="442" t="s">
        <v>435</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3"/>
    </row>
    <row r="26" spans="2:38">
      <c r="B26" s="1118" t="s">
        <v>434</v>
      </c>
      <c r="C26" s="1119"/>
      <c r="D26" s="1119"/>
      <c r="E26" s="1119"/>
      <c r="F26" s="1119"/>
      <c r="G26" s="1119"/>
      <c r="H26" s="1119"/>
      <c r="I26" s="1119"/>
      <c r="J26" s="1119"/>
      <c r="K26" s="1119"/>
      <c r="L26" s="1119"/>
      <c r="M26" s="1119"/>
      <c r="N26" s="1119"/>
      <c r="O26" s="1119"/>
      <c r="P26" s="1119"/>
      <c r="Q26" s="1119"/>
      <c r="R26" s="1119"/>
      <c r="S26" s="1119"/>
      <c r="T26" s="1119"/>
      <c r="U26" s="1119"/>
      <c r="V26" s="1119"/>
      <c r="W26" s="1119"/>
      <c r="X26" s="1119"/>
      <c r="Y26" s="1119"/>
      <c r="Z26" s="1119"/>
      <c r="AA26" s="1119"/>
      <c r="AB26" s="1119"/>
      <c r="AC26" s="1119"/>
      <c r="AD26" s="1119"/>
      <c r="AE26" s="1119"/>
      <c r="AF26" s="1119"/>
      <c r="AG26" s="1119"/>
      <c r="AH26" s="1119"/>
      <c r="AI26" s="1119"/>
      <c r="AJ26" s="1119"/>
      <c r="AK26" s="1120"/>
      <c r="AL26" s="443"/>
    </row>
    <row r="27" spans="2:38" ht="86.25" customHeight="1">
      <c r="B27" s="1112"/>
      <c r="C27" s="1113"/>
      <c r="D27" s="1113"/>
      <c r="E27" s="1113"/>
      <c r="F27" s="1113"/>
      <c r="G27" s="1113"/>
      <c r="H27" s="1113"/>
      <c r="I27" s="1113"/>
      <c r="J27" s="1113"/>
      <c r="K27" s="1113"/>
      <c r="L27" s="1113"/>
      <c r="M27" s="1113"/>
      <c r="N27" s="1113"/>
      <c r="O27" s="1113"/>
      <c r="P27" s="1113"/>
      <c r="Q27" s="1113"/>
      <c r="R27" s="1113"/>
      <c r="S27" s="1113"/>
      <c r="T27" s="1113"/>
      <c r="U27" s="1113"/>
      <c r="V27" s="1113"/>
      <c r="W27" s="1113"/>
      <c r="X27" s="1113"/>
      <c r="Y27" s="1113"/>
      <c r="Z27" s="1113"/>
      <c r="AA27" s="1113"/>
      <c r="AB27" s="1113"/>
      <c r="AC27" s="1113"/>
      <c r="AD27" s="1113"/>
      <c r="AE27" s="1113"/>
      <c r="AF27" s="1113"/>
      <c r="AG27" s="1113"/>
      <c r="AH27" s="1113"/>
      <c r="AI27" s="1113"/>
      <c r="AJ27" s="1113"/>
      <c r="AK27" s="1114"/>
      <c r="AL27" s="443"/>
    </row>
    <row r="28" spans="2:38" ht="21" customHeight="1">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3"/>
    </row>
    <row r="29" spans="2:38" ht="6" customHeight="1">
      <c r="B29" s="442"/>
      <c r="C29" s="442"/>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3"/>
    </row>
    <row r="36" ht="3.6" customHeight="1"/>
    <row r="37" hidden="1"/>
    <row r="38" hidden="1"/>
  </sheetData>
  <sheetProtection algorithmName="SHA-512" hashValue="RAgyorcGbDPw1BBhh+2Y3V05ojiwHmUAPJuIoYN0eVdDwJEIA7robolg7qrAgCBBv7hqy08O7EYmb6yNlMm7vw==" saltValue="ur8UGqD1w/H9GuqJsuM8Xg==" spinCount="100000" sheet="1" objects="1" scenarios="1"/>
  <mergeCells count="19">
    <mergeCell ref="B3:W3"/>
    <mergeCell ref="X3:Y3"/>
    <mergeCell ref="B15:AK15"/>
    <mergeCell ref="B16:AK16"/>
    <mergeCell ref="Y8:AK8"/>
    <mergeCell ref="Y9:AK9"/>
    <mergeCell ref="Y10:AK10"/>
    <mergeCell ref="Q8:X8"/>
    <mergeCell ref="Q9:X9"/>
    <mergeCell ref="Q10:X10"/>
    <mergeCell ref="Y12:AK12"/>
    <mergeCell ref="F6:L6"/>
    <mergeCell ref="B27:AK27"/>
    <mergeCell ref="B19:AK19"/>
    <mergeCell ref="B22:AK22"/>
    <mergeCell ref="B26:AK26"/>
    <mergeCell ref="Q11:X11"/>
    <mergeCell ref="Y11:AK11"/>
    <mergeCell ref="Q12:X12"/>
  </mergeCells>
  <phoneticPr fontId="4"/>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5"/>
  <sheetViews>
    <sheetView showGridLines="0" view="pageBreakPreview" zoomScale="70" zoomScaleNormal="70" zoomScaleSheetLayoutView="70" workbookViewId="0"/>
  </sheetViews>
  <sheetFormatPr defaultRowHeight="18.75"/>
  <cols>
    <col min="1" max="1" width="4.625" customWidth="1"/>
    <col min="2" max="2" width="35.375" customWidth="1"/>
    <col min="3" max="3" width="5.625" bestFit="1" customWidth="1"/>
    <col min="4" max="12" width="7.125" customWidth="1"/>
  </cols>
  <sheetData>
    <row r="1" spans="1:12">
      <c r="D1" s="93" t="s">
        <v>51</v>
      </c>
      <c r="E1" s="93" t="str">
        <f>D1</f>
        <v>D</v>
      </c>
      <c r="F1" s="93" t="s">
        <v>90</v>
      </c>
      <c r="G1" s="93" t="s">
        <v>52</v>
      </c>
      <c r="H1" s="93" t="str">
        <f>G1</f>
        <v>C</v>
      </c>
      <c r="I1" s="93" t="s">
        <v>91</v>
      </c>
      <c r="J1" s="93" t="s">
        <v>52</v>
      </c>
      <c r="K1" s="93" t="str">
        <f>J1</f>
        <v>C</v>
      </c>
      <c r="L1" s="93" t="s">
        <v>91</v>
      </c>
    </row>
    <row r="2" spans="1:12">
      <c r="D2" s="45"/>
      <c r="E2" s="45"/>
      <c r="F2" s="45"/>
      <c r="G2" s="45"/>
      <c r="H2" s="45"/>
      <c r="I2" s="45"/>
      <c r="J2" s="45"/>
      <c r="K2" s="45"/>
      <c r="L2" s="45"/>
    </row>
    <row r="3" spans="1:12">
      <c r="A3" t="s">
        <v>56</v>
      </c>
      <c r="D3" s="64">
        <v>0</v>
      </c>
      <c r="E3" s="64"/>
      <c r="F3" s="64"/>
      <c r="G3" s="64">
        <v>1</v>
      </c>
      <c r="H3" s="64"/>
      <c r="I3" s="64"/>
      <c r="J3" s="64">
        <v>2</v>
      </c>
      <c r="K3" s="64"/>
      <c r="L3" s="64"/>
    </row>
    <row r="4" spans="1:12">
      <c r="C4" s="43" t="s">
        <v>70</v>
      </c>
      <c r="D4" s="65" t="s">
        <v>55</v>
      </c>
      <c r="E4" s="83" t="s">
        <v>35</v>
      </c>
      <c r="F4" s="83" t="s">
        <v>87</v>
      </c>
      <c r="G4" s="65" t="s">
        <v>55</v>
      </c>
      <c r="H4" s="83" t="s">
        <v>35</v>
      </c>
      <c r="I4" s="83" t="s">
        <v>87</v>
      </c>
      <c r="J4" s="83" t="s">
        <v>55</v>
      </c>
      <c r="K4" s="83" t="s">
        <v>35</v>
      </c>
      <c r="L4" s="83" t="s">
        <v>87</v>
      </c>
    </row>
    <row r="5" spans="1:12">
      <c r="A5" s="46"/>
      <c r="B5" s="71" t="s">
        <v>59</v>
      </c>
      <c r="C5" s="66"/>
      <c r="D5" s="82">
        <f>'1_加算額計算表'!$D$9</f>
        <v>0</v>
      </c>
      <c r="E5" s="84">
        <f>'1_加算額計算表'!$E$9</f>
        <v>0</v>
      </c>
      <c r="F5" s="84">
        <f>'1_加算額計算表'!$H$9</f>
        <v>0</v>
      </c>
      <c r="G5" s="82">
        <f>'1_加算額計算表'!$D$10</f>
        <v>0</v>
      </c>
      <c r="H5" s="84">
        <f>'1_加算額計算表'!$E$10</f>
        <v>0</v>
      </c>
      <c r="I5" s="84">
        <f>'1_加算額計算表'!$H$10</f>
        <v>0</v>
      </c>
      <c r="J5" s="84">
        <f>'1_加算額計算表'!$D$11</f>
        <v>0</v>
      </c>
      <c r="K5" s="84">
        <f>'1_加算額計算表'!$E$11</f>
        <v>0</v>
      </c>
      <c r="L5" s="84">
        <f>'1_加算額計算表'!$H$11</f>
        <v>0</v>
      </c>
    </row>
    <row r="6" spans="1:12">
      <c r="A6" s="91" t="e">
        <f>VLOOKUP('1_加算額計算表'!$D$13,【リスト】!$D$2:$E$4,2,TRUE)</f>
        <v>#N/A</v>
      </c>
      <c r="B6" s="72" t="s">
        <v>85</v>
      </c>
      <c r="C6" s="67"/>
      <c r="D6" s="85" t="e">
        <f>VLOOKUP($A6,家庭的単価[],家庭的単価!$G$1,FALSE)*加算率a</f>
        <v>#N/A</v>
      </c>
      <c r="E6" s="87"/>
      <c r="F6" s="87"/>
      <c r="G6" s="85" t="e">
        <f>VLOOKUP($A6,家庭的単価[],家庭的単価!$G$1,FALSE)*加算率a</f>
        <v>#N/A</v>
      </c>
      <c r="H6" s="87"/>
      <c r="I6" s="87"/>
      <c r="J6" s="85" t="e">
        <f>VLOOKUP($A6,家庭的単価[],家庭的単価!$G$1,FALSE)*加算率a</f>
        <v>#N/A</v>
      </c>
      <c r="K6" s="87"/>
      <c r="L6" s="87"/>
    </row>
    <row r="7" spans="1:12">
      <c r="A7" s="91" t="e">
        <f>A6</f>
        <v>#N/A</v>
      </c>
      <c r="B7" s="73" t="s">
        <v>86</v>
      </c>
      <c r="C7" s="68"/>
      <c r="D7" s="86"/>
      <c r="E7" s="88" t="e">
        <f>VLOOKUP($A7,家庭的単価[],家庭的単価!$I$1,FALSE)*加算率a</f>
        <v>#N/A</v>
      </c>
      <c r="F7" s="87"/>
      <c r="G7" s="86"/>
      <c r="H7" s="88" t="e">
        <f>VLOOKUP($A7,家庭的単価[],家庭的単価!$I$1,FALSE)*加算率a</f>
        <v>#N/A</v>
      </c>
      <c r="I7" s="87"/>
      <c r="J7" s="89"/>
      <c r="K7" s="88" t="e">
        <f>VLOOKUP($A7,家庭的単価[],家庭的単価!$I$1,FALSE)*加算率a</f>
        <v>#N/A</v>
      </c>
      <c r="L7" s="87"/>
    </row>
    <row r="8" spans="1:12">
      <c r="A8" s="91" t="e">
        <f>A7</f>
        <v>#N/A</v>
      </c>
      <c r="B8" s="73" t="s">
        <v>88</v>
      </c>
      <c r="C8" s="68"/>
      <c r="D8" s="86"/>
      <c r="E8" s="89"/>
      <c r="F8" s="88" t="e">
        <f>VLOOKUP($A8,家庭的単価[],家庭的単価!$N$1,FALSE)*加算率a</f>
        <v>#N/A</v>
      </c>
      <c r="G8" s="86"/>
      <c r="H8" s="89"/>
      <c r="I8" s="88" t="e">
        <f>VLOOKUP($A8,家庭的単価[],家庭的単価!$N$1,FALSE)*加算率a</f>
        <v>#N/A</v>
      </c>
      <c r="J8" s="89"/>
      <c r="K8" s="89"/>
      <c r="L8" s="88" t="e">
        <f>VLOOKUP($A8,家庭的単価[],家庭的単価!$N$1,FALSE)*加算率a</f>
        <v>#N/A</v>
      </c>
    </row>
    <row r="9" spans="1:12">
      <c r="A9" s="91" t="e">
        <f>A8</f>
        <v>#N/A</v>
      </c>
      <c r="B9" s="73" t="s">
        <v>103</v>
      </c>
      <c r="C9" s="68">
        <f>IF('1_加算額計算表'!$F$16&lt;&gt;"",1,0)</f>
        <v>0</v>
      </c>
      <c r="D9" s="85" t="e">
        <f>VLOOKUP($A9,家庭的単価[],家庭的単価!$K$1,FALSE)*加算率a*$C9</f>
        <v>#N/A</v>
      </c>
      <c r="E9" s="85" t="e">
        <f>VLOOKUP($A9,家庭的単価[],家庭的単価!$K$1,FALSE)*加算率a*$C9</f>
        <v>#N/A</v>
      </c>
      <c r="F9" s="89"/>
      <c r="G9" s="85" t="e">
        <f>VLOOKUP($A9,家庭的単価[],家庭的単価!$K$1,FALSE)*加算率a*$C9</f>
        <v>#N/A</v>
      </c>
      <c r="H9" s="85" t="e">
        <f>VLOOKUP($A9,家庭的単価[],家庭的単価!$K$1,FALSE)*加算率a*$C9</f>
        <v>#N/A</v>
      </c>
      <c r="I9" s="89"/>
      <c r="J9" s="85" t="e">
        <f>VLOOKUP($A9,家庭的単価[],家庭的単価!$K$1,FALSE)*加算率a*$C9</f>
        <v>#N/A</v>
      </c>
      <c r="K9" s="85" t="e">
        <f>VLOOKUP($A9,家庭的単価[],家庭的単価!$K$1,FALSE)*加算率a*$C9</f>
        <v>#N/A</v>
      </c>
      <c r="L9" s="89"/>
    </row>
    <row r="10" spans="1:12">
      <c r="A10" s="91" t="e">
        <f>A8</f>
        <v>#N/A</v>
      </c>
      <c r="B10" s="73" t="s">
        <v>104</v>
      </c>
      <c r="C10" s="68">
        <f>IF('1_加算額計算表'!$F$17&lt;&gt;"",1,0)</f>
        <v>0</v>
      </c>
      <c r="D10" s="85" t="e">
        <f>VLOOKUP($A10,家庭的単価[],家庭的単価!$L$1,FALSE)*加算率a*$C10</f>
        <v>#N/A</v>
      </c>
      <c r="E10" s="85" t="e">
        <f>VLOOKUP($A10,家庭的単価[],家庭的単価!$L$1,FALSE)*加算率a*$C10</f>
        <v>#N/A</v>
      </c>
      <c r="F10" s="89"/>
      <c r="G10" s="85" t="e">
        <f>VLOOKUP($A10,家庭的単価[],家庭的単価!$L$1,FALSE)*加算率a*$C10</f>
        <v>#N/A</v>
      </c>
      <c r="H10" s="85" t="e">
        <f>VLOOKUP($A10,家庭的単価[],家庭的単価!$L$1,FALSE)*加算率a*$C10</f>
        <v>#N/A</v>
      </c>
      <c r="I10" s="89"/>
      <c r="J10" s="85" t="e">
        <f>VLOOKUP($A10,家庭的単価[],家庭的単価!$L$1,FALSE)*加算率a*$C10</f>
        <v>#N/A</v>
      </c>
      <c r="K10" s="85" t="e">
        <f>VLOOKUP($A10,家庭的単価[],家庭的単価!$L$1,FALSE)*加算率a*$C10</f>
        <v>#N/A</v>
      </c>
      <c r="L10" s="89"/>
    </row>
    <row r="11" spans="1:12">
      <c r="A11" s="91" t="e">
        <f>A10</f>
        <v>#N/A</v>
      </c>
      <c r="B11" s="73" t="s">
        <v>92</v>
      </c>
      <c r="C11" s="68">
        <f>IF('1_加算額計算表'!$F$18&lt;&gt;"",1,0)</f>
        <v>0</v>
      </c>
      <c r="D11" s="88" t="e">
        <f>ROUNDDOWN(SUM(D6:D7)*VLOOKUP($A11,家庭的単価[],家庭的単価!$P$1,FALSE),-1)*-1*$C11</f>
        <v>#N/A</v>
      </c>
      <c r="E11" s="104" t="e">
        <f>ROUNDDOWN(SUM(E6:E7)*VLOOKUP($A11,家庭的単価[],家庭的単価!$Q$1,FALSE),-1)*-1*$C11</f>
        <v>#N/A</v>
      </c>
      <c r="F11" s="89"/>
      <c r="G11" s="88" t="e">
        <f>ROUNDDOWN(SUM(G6:G7)*VLOOKUP($A11,家庭的単価[],家庭的単価!$P$1,FALSE),-1)*-1*$C11</f>
        <v>#N/A</v>
      </c>
      <c r="H11" s="104" t="e">
        <f>ROUNDDOWN(SUM(H6:H7)*VLOOKUP($A11,家庭的単価[],家庭的単価!$Q$1,FALSE),-1)*-1*$C11</f>
        <v>#N/A</v>
      </c>
      <c r="I11" s="89"/>
      <c r="J11" s="88" t="e">
        <f>ROUNDDOWN(SUM(J6:J7)*VLOOKUP($A11,家庭的単価[],家庭的単価!$P$1,FALSE),-1)*-1*$C11</f>
        <v>#N/A</v>
      </c>
      <c r="K11" s="104" t="e">
        <f>ROUNDDOWN(SUM(K6:K7)*VLOOKUP($A11,家庭的単価[],家庭的単価!$Q$1,FALSE),-1)*-1*$C11</f>
        <v>#N/A</v>
      </c>
      <c r="L11" s="89"/>
    </row>
    <row r="12" spans="1:12">
      <c r="A12" s="91">
        <f>IF('1_加算額計算表'!$F$19=【リスト】!$C$2,1,IF('1_加算額計算表'!$F$19=【リスト】!$C$3,2,IF('1_加算額計算表'!$F$19=【リスト】!$C$4,3,0)))</f>
        <v>0</v>
      </c>
      <c r="B12" s="74" t="s">
        <v>57</v>
      </c>
      <c r="C12" s="69">
        <f>IF('1_加算額計算表'!$F$19&lt;&gt;"",1,0)</f>
        <v>0</v>
      </c>
      <c r="D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E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F12" s="89"/>
      <c r="G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H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I12" s="89"/>
      <c r="J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K12" s="90" t="e">
        <f>IF(VLOOKUP($A12,栄養管理[],家庭的単価!$V$1,FALSE)*加算率a/'1_加算額計算表'!$D$13&gt;=10,
ROUNDDOWN(VLOOKUP($A12,栄養管理[],家庭的単価!$V$1,FALSE)*加算率a/'1_加算額計算表'!$D$13,-1),
ROUNDDOWN(VLOOKUP($A12,栄養管理[],家庭的単価!$V$1,FALSE)*加算率a/'1_加算額計算表'!$D$13,0))*$C12</f>
        <v>#N/A</v>
      </c>
      <c r="L12" s="89"/>
    </row>
    <row r="13" spans="1:12">
      <c r="A13" s="92"/>
      <c r="B13" s="71" t="s">
        <v>60</v>
      </c>
      <c r="C13" s="66"/>
      <c r="D13" s="94" t="e">
        <f t="shared" ref="D13:L13" si="0">SUM(D6:D12)</f>
        <v>#N/A</v>
      </c>
      <c r="E13" s="94" t="e">
        <f t="shared" si="0"/>
        <v>#N/A</v>
      </c>
      <c r="F13" s="94" t="e">
        <f t="shared" si="0"/>
        <v>#N/A</v>
      </c>
      <c r="G13" s="94" t="e">
        <f t="shared" si="0"/>
        <v>#N/A</v>
      </c>
      <c r="H13" s="94" t="e">
        <f t="shared" si="0"/>
        <v>#N/A</v>
      </c>
      <c r="I13" s="94" t="e">
        <f t="shared" si="0"/>
        <v>#N/A</v>
      </c>
      <c r="J13" s="94" t="e">
        <f t="shared" si="0"/>
        <v>#N/A</v>
      </c>
      <c r="K13" s="94" t="e">
        <f t="shared" si="0"/>
        <v>#N/A</v>
      </c>
      <c r="L13" s="94" t="e">
        <f t="shared" si="0"/>
        <v>#N/A</v>
      </c>
    </row>
    <row r="14" spans="1:12">
      <c r="B14" s="75" t="s">
        <v>61</v>
      </c>
      <c r="C14" s="70"/>
      <c r="D14" s="94" t="e">
        <f t="shared" ref="D14:L14" si="1">D$5*D13</f>
        <v>#N/A</v>
      </c>
      <c r="E14" s="95" t="e">
        <f t="shared" si="1"/>
        <v>#N/A</v>
      </c>
      <c r="F14" s="95" t="e">
        <f t="shared" si="1"/>
        <v>#N/A</v>
      </c>
      <c r="G14" s="94" t="e">
        <f t="shared" si="1"/>
        <v>#N/A</v>
      </c>
      <c r="H14" s="95" t="e">
        <f t="shared" si="1"/>
        <v>#N/A</v>
      </c>
      <c r="I14" s="95" t="e">
        <f t="shared" si="1"/>
        <v>#N/A</v>
      </c>
      <c r="J14" s="95" t="e">
        <f t="shared" si="1"/>
        <v>#N/A</v>
      </c>
      <c r="K14" s="95" t="e">
        <f t="shared" si="1"/>
        <v>#N/A</v>
      </c>
      <c r="L14" s="95" t="e">
        <f t="shared" si="1"/>
        <v>#N/A</v>
      </c>
    </row>
    <row r="15" spans="1:12">
      <c r="A15" s="92"/>
    </row>
    <row r="16" spans="1:12">
      <c r="A16" s="92" t="s">
        <v>62</v>
      </c>
      <c r="D16" s="97"/>
      <c r="E16" s="97"/>
      <c r="F16" s="97"/>
      <c r="G16" s="97"/>
      <c r="H16" s="97"/>
      <c r="I16" s="97"/>
      <c r="J16" s="97"/>
      <c r="K16" s="97"/>
      <c r="L16" s="97"/>
    </row>
    <row r="17" spans="1:12">
      <c r="A17" s="91" t="e">
        <f t="shared" ref="A17:C23" si="2">A6</f>
        <v>#N/A</v>
      </c>
      <c r="B17" s="76" t="str">
        <f t="shared" si="2"/>
        <v>処遇改善等加算（標準時間）単価</v>
      </c>
      <c r="C17" s="79">
        <f t="shared" si="2"/>
        <v>0</v>
      </c>
      <c r="D17" s="85" t="e">
        <f>ROUNDDOWN(VLOOKUP($A17,家庭的単価[],家庭的単価!$G$1,FALSE)*(加算率b+VLOOKUP($A17,家庭的単価[],家庭的単価!$H$1,FALSE)),-1)</f>
        <v>#N/A</v>
      </c>
      <c r="E17" s="87"/>
      <c r="F17" s="87"/>
      <c r="G17" s="85" t="e">
        <f>ROUNDDOWN(VLOOKUP($A17,家庭的単価[],家庭的単価!$G$1,FALSE)*(加算率b+VLOOKUP($A17,家庭的単価[],家庭的単価!$H$1,FALSE)),-1)</f>
        <v>#N/A</v>
      </c>
      <c r="H17" s="87"/>
      <c r="I17" s="87"/>
      <c r="J17" s="85" t="e">
        <f>ROUNDDOWN(VLOOKUP($A17,家庭的単価[],家庭的単価!$G$1,FALSE)*(加算率b+VLOOKUP($A17,家庭的単価[],家庭的単価!$H$1,FALSE)),-1)</f>
        <v>#N/A</v>
      </c>
      <c r="K17" s="87"/>
      <c r="L17" s="87"/>
    </row>
    <row r="18" spans="1:12">
      <c r="A18" s="91" t="e">
        <f t="shared" si="2"/>
        <v>#N/A</v>
      </c>
      <c r="B18" s="77" t="str">
        <f t="shared" si="2"/>
        <v>処遇改善等加算（短時間）単価</v>
      </c>
      <c r="C18" s="80">
        <f t="shared" si="2"/>
        <v>0</v>
      </c>
      <c r="D18" s="86"/>
      <c r="E18" s="88" t="e">
        <f>ROUNDDOWN(VLOOKUP($A18,家庭的単価[],家庭的単価!$I$1,FALSE)*(加算率b+VLOOKUP($A18,家庭的単価[],家庭的単価!$J$1,FALSE)),-1)</f>
        <v>#N/A</v>
      </c>
      <c r="F18" s="87"/>
      <c r="G18" s="86"/>
      <c r="H18" s="88" t="e">
        <f>ROUNDDOWN(VLOOKUP($A18,家庭的単価[],家庭的単価!$I$1,FALSE)*(加算率b+VLOOKUP($A18,家庭的単価[],家庭的単価!$J$1,FALSE)),-1)</f>
        <v>#N/A</v>
      </c>
      <c r="I18" s="87"/>
      <c r="J18" s="89"/>
      <c r="K18" s="88" t="e">
        <f>ROUNDDOWN(VLOOKUP($A18,家庭的単価[],家庭的単価!$I$1,FALSE)*(加算率b+VLOOKUP($A18,家庭的単価[],家庭的単価!$J$1,FALSE)),-1)</f>
        <v>#N/A</v>
      </c>
      <c r="L18" s="87"/>
    </row>
    <row r="19" spans="1:12">
      <c r="A19" s="91" t="e">
        <f t="shared" si="2"/>
        <v>#N/A</v>
      </c>
      <c r="B19" s="77" t="str">
        <f t="shared" si="2"/>
        <v>障害児保育加算</v>
      </c>
      <c r="C19" s="80">
        <f t="shared" si="2"/>
        <v>0</v>
      </c>
      <c r="D19" s="86"/>
      <c r="E19" s="89"/>
      <c r="F19" s="88" t="e">
        <f>ROUNDDOWN(VLOOKUP($A19,家庭的単価[],家庭的単価!$N$1,FALSE)*(加算率b+VLOOKUP($A19,家庭的単価[],家庭的単価!$O$1,FALSE)),-1)</f>
        <v>#N/A</v>
      </c>
      <c r="G19" s="86"/>
      <c r="H19" s="89"/>
      <c r="I19" s="88" t="e">
        <f>ROUNDDOWN(VLOOKUP($A19,家庭的単価[],家庭的単価!$N$1,FALSE)*(加算率b+VLOOKUP($A19,家庭的単価[],家庭的単価!$O$1,FALSE)),-1)</f>
        <v>#N/A</v>
      </c>
      <c r="J19" s="89"/>
      <c r="K19" s="89"/>
      <c r="L19" s="88" t="e">
        <f>ROUNDDOWN(VLOOKUP($A19,家庭的単価[],家庭的単価!$N$1,FALSE)*(加算率b+VLOOKUP($A19,家庭的単価[],家庭的単価!$O$1,FALSE)),-1)</f>
        <v>#N/A</v>
      </c>
    </row>
    <row r="20" spans="1:12">
      <c r="A20" s="91" t="e">
        <f t="shared" si="2"/>
        <v>#N/A</v>
      </c>
      <c r="B20" s="77" t="str">
        <f t="shared" si="2"/>
        <v>資格保有者加算</v>
      </c>
      <c r="C20" s="80">
        <f t="shared" si="2"/>
        <v>0</v>
      </c>
      <c r="D20" s="85" t="e">
        <f>VLOOKUP($A20,家庭的単価[],家庭的単価!$K$1,FALSE)*加算率b*$C20</f>
        <v>#N/A</v>
      </c>
      <c r="E20" s="85" t="e">
        <f>VLOOKUP($A20,家庭的単価[],家庭的単価!$K$1,FALSE)*加算率b*$C20</f>
        <v>#N/A</v>
      </c>
      <c r="F20" s="89"/>
      <c r="G20" s="85" t="e">
        <f>VLOOKUP($A20,家庭的単価[],家庭的単価!$K$1,FALSE)*加算率b*$C20</f>
        <v>#N/A</v>
      </c>
      <c r="H20" s="85" t="e">
        <f>VLOOKUP($A20,家庭的単価[],家庭的単価!$K$1,FALSE)*加算率b*$C20</f>
        <v>#N/A</v>
      </c>
      <c r="I20" s="89"/>
      <c r="J20" s="85" t="e">
        <f>VLOOKUP($A20,家庭的単価[],家庭的単価!$K$1,FALSE)*加算率b*$C20</f>
        <v>#N/A</v>
      </c>
      <c r="K20" s="85" t="e">
        <f>VLOOKUP($A20,家庭的単価[],家庭的単価!$K$1,FALSE)*加算率b*$C20</f>
        <v>#N/A</v>
      </c>
      <c r="L20" s="89"/>
    </row>
    <row r="21" spans="1:12">
      <c r="A21" s="91" t="e">
        <f t="shared" si="2"/>
        <v>#N/A</v>
      </c>
      <c r="B21" s="77" t="str">
        <f t="shared" si="2"/>
        <v>家庭的保育補助者加算</v>
      </c>
      <c r="C21" s="80">
        <f t="shared" si="2"/>
        <v>0</v>
      </c>
      <c r="D21" s="85" t="e">
        <f>ROUNDDOWN(VLOOKUP($A21,家庭的単価[],家庭的単価!$L$1,FALSE)*(加算率b+VLOOKUP($A21,家庭的単価[],家庭的単価!$M$1,FALSE)),-1)*$C21</f>
        <v>#N/A</v>
      </c>
      <c r="E21" s="85" t="e">
        <f>ROUNDDOWN(VLOOKUP($A21,家庭的単価[],家庭的単価!$L$1,FALSE)*(加算率b+VLOOKUP($A21,家庭的単価[],家庭的単価!$M$1,FALSE)),-1)*$C21</f>
        <v>#N/A</v>
      </c>
      <c r="F21" s="89"/>
      <c r="G21" s="85" t="e">
        <f>ROUNDDOWN(VLOOKUP($A21,家庭的単価[],家庭的単価!$L$1,FALSE)*(加算率b+VLOOKUP($A21,家庭的単価[],家庭的単価!$M$1,FALSE)),-1)*$C21</f>
        <v>#N/A</v>
      </c>
      <c r="H21" s="85" t="e">
        <f>ROUNDDOWN(VLOOKUP($A21,家庭的単価[],家庭的単価!$L$1,FALSE)*(加算率b+VLOOKUP($A21,家庭的単価[],家庭的単価!$M$1,FALSE)),-1)*$C21</f>
        <v>#N/A</v>
      </c>
      <c r="I21" s="89"/>
      <c r="J21" s="85" t="e">
        <f>ROUNDDOWN(VLOOKUP($A21,家庭的単価[],家庭的単価!$L$1,FALSE)*(加算率b+VLOOKUP($A21,家庭的単価[],家庭的単価!$M$1,FALSE)),-1)*$C21</f>
        <v>#N/A</v>
      </c>
      <c r="K21" s="85" t="e">
        <f>ROUNDDOWN(VLOOKUP($A21,家庭的単価[],家庭的単価!$L$1,FALSE)*(加算率b+VLOOKUP($A21,家庭的単価[],家庭的単価!$M$1,FALSE)),-1)*$C21</f>
        <v>#N/A</v>
      </c>
      <c r="L21" s="89"/>
    </row>
    <row r="22" spans="1:12">
      <c r="A22" s="91" t="e">
        <f t="shared" si="2"/>
        <v>#N/A</v>
      </c>
      <c r="B22" s="77" t="str">
        <f t="shared" si="2"/>
        <v>食事の提供方法に関する調整</v>
      </c>
      <c r="C22" s="80">
        <f t="shared" si="2"/>
        <v>0</v>
      </c>
      <c r="D22" s="88" t="e">
        <f>ROUNDDOWN(SUM(D17:D18)*VLOOKUP($A22,家庭的単価[],家庭的単価!$P$1,FALSE),-1)*-1*$C22</f>
        <v>#N/A</v>
      </c>
      <c r="E22" s="104" t="e">
        <f>ROUNDDOWN(SUM(E17:E18)*VLOOKUP($A22,家庭的単価[],家庭的単価!$Q$1,FALSE),-1)*-1*$C22</f>
        <v>#N/A</v>
      </c>
      <c r="F22" s="89"/>
      <c r="G22" s="88" t="e">
        <f>ROUNDDOWN(SUM(G17:G18)*VLOOKUP($A22,家庭的単価[],家庭的単価!$P$1,FALSE),-1)*-1*$C22</f>
        <v>#N/A</v>
      </c>
      <c r="H22" s="104" t="e">
        <f>ROUNDDOWN(SUM(H17:H18)*VLOOKUP($A22,家庭的単価[],家庭的単価!$Q$1,FALSE),-1)*-1*$C22</f>
        <v>#N/A</v>
      </c>
      <c r="I22" s="89"/>
      <c r="J22" s="88" t="e">
        <f>ROUNDDOWN(SUM(J17:J18)*VLOOKUP($A22,家庭的単価[],家庭的単価!$P$1,FALSE),-1)*-1*$C22</f>
        <v>#N/A</v>
      </c>
      <c r="K22" s="104" t="e">
        <f>ROUNDDOWN(SUM(K17:K18)*VLOOKUP($A22,家庭的単価[],家庭的単価!$Q$1,FALSE),-1)*-1*$C22</f>
        <v>#N/A</v>
      </c>
      <c r="L22" s="89"/>
    </row>
    <row r="23" spans="1:12">
      <c r="A23" s="91">
        <f t="shared" si="2"/>
        <v>0</v>
      </c>
      <c r="B23" s="78" t="str">
        <f t="shared" si="2"/>
        <v>栄養管理加算単価</v>
      </c>
      <c r="C23" s="81">
        <f t="shared" si="2"/>
        <v>0</v>
      </c>
      <c r="D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E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F23" s="89"/>
      <c r="G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H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I23" s="89"/>
      <c r="J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K23" s="90" t="e">
        <f>IF(VLOOKUP($A23,栄養管理[],家庭的単価!$V$1,FALSE)*(加算率b+VLOOKUP($A23,栄養管理[],家庭的単価!$W$1,FALSE))/'1_加算額計算表'!$D$13&gt;=10,
ROUNDDOWN(VLOOKUP($A23,栄養管理[],家庭的単価!$V$1,FALSE)*(加算率b+VLOOKUP($A23,栄養管理[],家庭的単価!$W$1,FALSE))/'1_加算額計算表'!$D$13,-1),
ROUNDDOWN(VLOOKUP($A23,栄養管理[],家庭的単価!$V$1,FALSE)*(加算率b+VLOOKUP($A23,栄養管理[],家庭的単価!$W$1,FALSE))/'1_加算額計算表'!$D$13,0))*$C23</f>
        <v>#N/A</v>
      </c>
      <c r="L23" s="89"/>
    </row>
    <row r="24" spans="1:12">
      <c r="B24" s="50" t="str">
        <f>B13</f>
        <v>単価計（②）</v>
      </c>
      <c r="C24" s="52"/>
      <c r="D24" s="94" t="e">
        <f t="shared" ref="D24:L24" si="3">SUM(D17:D23)</f>
        <v>#N/A</v>
      </c>
      <c r="E24" s="94" t="e">
        <f t="shared" si="3"/>
        <v>#N/A</v>
      </c>
      <c r="F24" s="94" t="e">
        <f t="shared" si="3"/>
        <v>#N/A</v>
      </c>
      <c r="G24" s="94" t="e">
        <f t="shared" si="3"/>
        <v>#N/A</v>
      </c>
      <c r="H24" s="94" t="e">
        <f t="shared" si="3"/>
        <v>#N/A</v>
      </c>
      <c r="I24" s="94" t="e">
        <f t="shared" si="3"/>
        <v>#N/A</v>
      </c>
      <c r="J24" s="94" t="e">
        <f t="shared" si="3"/>
        <v>#N/A</v>
      </c>
      <c r="K24" s="94" t="e">
        <f t="shared" si="3"/>
        <v>#N/A</v>
      </c>
      <c r="L24" s="94" t="e">
        <f t="shared" si="3"/>
        <v>#N/A</v>
      </c>
    </row>
    <row r="25" spans="1:12">
      <c r="B25" s="50" t="str">
        <f>B14</f>
        <v>月額（①×②）</v>
      </c>
      <c r="C25" s="52"/>
      <c r="D25" s="94" t="e">
        <f t="shared" ref="D25:L25" si="4">D$5*D24</f>
        <v>#N/A</v>
      </c>
      <c r="E25" s="95" t="e">
        <f t="shared" si="4"/>
        <v>#N/A</v>
      </c>
      <c r="F25" s="94" t="e">
        <f t="shared" si="4"/>
        <v>#N/A</v>
      </c>
      <c r="G25" s="94" t="e">
        <f t="shared" si="4"/>
        <v>#N/A</v>
      </c>
      <c r="H25" s="95" t="e">
        <f t="shared" si="4"/>
        <v>#N/A</v>
      </c>
      <c r="I25" s="94" t="e">
        <f t="shared" si="4"/>
        <v>#N/A</v>
      </c>
      <c r="J25" s="95" t="e">
        <f t="shared" si="4"/>
        <v>#N/A</v>
      </c>
      <c r="K25" s="95" t="e">
        <f t="shared" si="4"/>
        <v>#N/A</v>
      </c>
      <c r="L25" s="94" t="e">
        <f t="shared" si="4"/>
        <v>#N/A</v>
      </c>
    </row>
  </sheetData>
  <sheetProtection algorithmName="SHA-512" hashValue="DWDxxDPd/cwib1bzQk5t3F/G6Hz57eBS9k0m4sBe0lwJ3IfB5HpecwqydzzD3daqki2vjuVuBsQ8/Ab/3TCOfQ==" saltValue="K6OemlQgw7lSoHiXv9FcIQ==" spinCount="100000" sheet="1" objects="1" scenarios="1"/>
  <phoneticPr fontId="4"/>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Z77"/>
  <sheetViews>
    <sheetView zoomScale="70" zoomScaleNormal="70" workbookViewId="0">
      <selection activeCell="Z30" sqref="Z30"/>
    </sheetView>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1" width="7.375" style="2" customWidth="1"/>
    <col min="12" max="15" width="7.375" customWidth="1"/>
    <col min="16" max="17" width="7.375" style="2" customWidth="1"/>
    <col min="18" max="18" width="1.625" style="2"/>
    <col min="19" max="19" width="11.625" style="2" customWidth="1"/>
    <col min="20" max="20" width="4.375" style="2" customWidth="1"/>
    <col min="21" max="23" width="7.5" style="2" customWidth="1"/>
    <col min="24" max="24" width="1.375" style="2" customWidth="1"/>
  </cols>
  <sheetData>
    <row r="1" spans="1:26">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T1" s="2">
        <f>COLUMNS($T:T)</f>
        <v>1</v>
      </c>
      <c r="U1" s="2">
        <f>COLUMNS($T:U)</f>
        <v>2</v>
      </c>
      <c r="V1" s="2">
        <f>COLUMNS($T:V)</f>
        <v>3</v>
      </c>
      <c r="W1" s="2">
        <f>COLUMNS($T:W)</f>
        <v>4</v>
      </c>
    </row>
    <row r="2" spans="1:26">
      <c r="B2" s="1"/>
      <c r="F2" s="126" t="s">
        <v>71</v>
      </c>
      <c r="G2" s="127" t="s">
        <v>72</v>
      </c>
      <c r="H2" s="127" t="s">
        <v>73</v>
      </c>
      <c r="I2" s="127" t="s">
        <v>74</v>
      </c>
      <c r="J2" s="127" t="s">
        <v>75</v>
      </c>
      <c r="K2" s="127" t="s">
        <v>80</v>
      </c>
      <c r="L2" s="127" t="s">
        <v>76</v>
      </c>
      <c r="M2" s="127" t="s">
        <v>77</v>
      </c>
      <c r="N2" s="127" t="s">
        <v>78</v>
      </c>
      <c r="O2" s="127" t="s">
        <v>79</v>
      </c>
      <c r="P2" s="127" t="s">
        <v>94</v>
      </c>
      <c r="Q2" s="127" t="s">
        <v>81</v>
      </c>
      <c r="T2" s="2" t="s">
        <v>71</v>
      </c>
      <c r="U2" s="2" t="s">
        <v>72</v>
      </c>
      <c r="V2" s="2" t="s">
        <v>73</v>
      </c>
      <c r="W2" s="2" t="s">
        <v>74</v>
      </c>
    </row>
    <row r="3" spans="1:26">
      <c r="B3" s="3" t="s">
        <v>0</v>
      </c>
      <c r="C3" s="3"/>
      <c r="D3" s="3"/>
      <c r="E3" s="3"/>
      <c r="F3" s="105"/>
      <c r="G3" s="106"/>
      <c r="H3" s="106"/>
      <c r="I3" s="106"/>
      <c r="J3" s="106"/>
      <c r="K3" s="106"/>
      <c r="L3" s="106"/>
      <c r="M3" s="106"/>
      <c r="N3" s="106"/>
      <c r="O3" s="106"/>
      <c r="P3" s="106"/>
      <c r="Q3" s="106"/>
      <c r="S3" s="4"/>
      <c r="T3" s="4"/>
      <c r="U3" s="4"/>
      <c r="V3" s="4"/>
      <c r="W3" s="4"/>
    </row>
    <row r="4" spans="1:26">
      <c r="B4" s="2" t="s">
        <v>1</v>
      </c>
      <c r="F4" s="107"/>
      <c r="G4" s="108"/>
      <c r="H4" s="108"/>
      <c r="I4" s="108"/>
      <c r="J4" s="108"/>
      <c r="K4" s="108"/>
      <c r="L4" s="108"/>
      <c r="M4" s="108"/>
      <c r="N4" s="108"/>
      <c r="O4" s="108"/>
      <c r="P4" s="108"/>
      <c r="Q4" s="108"/>
    </row>
    <row r="5" spans="1:26" ht="30">
      <c r="B5" s="5"/>
      <c r="C5" s="6"/>
      <c r="D5" s="7" t="s">
        <v>2</v>
      </c>
      <c r="E5" s="8" t="s">
        <v>3</v>
      </c>
      <c r="F5" s="109" t="s">
        <v>4</v>
      </c>
      <c r="G5" s="110" t="s">
        <v>5</v>
      </c>
      <c r="H5" s="111"/>
      <c r="I5" s="111"/>
      <c r="J5" s="111"/>
      <c r="K5" s="110" t="s">
        <v>97</v>
      </c>
      <c r="L5" s="110" t="s">
        <v>98</v>
      </c>
      <c r="M5" s="110"/>
      <c r="N5" s="110" t="s">
        <v>99</v>
      </c>
      <c r="O5" s="110"/>
      <c r="P5" s="110" t="s">
        <v>100</v>
      </c>
      <c r="Q5" s="111"/>
      <c r="S5" s="9" t="s">
        <v>6</v>
      </c>
      <c r="T5" s="6"/>
      <c r="U5" s="10"/>
      <c r="V5" s="10"/>
      <c r="W5" s="11"/>
      <c r="Y5" s="140" t="s">
        <v>112</v>
      </c>
      <c r="Z5" s="11"/>
    </row>
    <row r="6" spans="1:26">
      <c r="A6" s="18"/>
      <c r="B6" s="12"/>
      <c r="C6" s="13"/>
      <c r="D6" s="14" t="s">
        <v>7</v>
      </c>
      <c r="E6" s="15" t="s">
        <v>7</v>
      </c>
      <c r="F6" s="112"/>
      <c r="G6" s="113" t="s">
        <v>8</v>
      </c>
      <c r="H6" s="113" t="s">
        <v>10</v>
      </c>
      <c r="I6" s="113" t="s">
        <v>9</v>
      </c>
      <c r="J6" s="113" t="s">
        <v>10</v>
      </c>
      <c r="K6" s="112" t="s">
        <v>12</v>
      </c>
      <c r="L6" s="112" t="s">
        <v>12</v>
      </c>
      <c r="M6" s="113" t="s">
        <v>10</v>
      </c>
      <c r="N6" s="112" t="s">
        <v>12</v>
      </c>
      <c r="O6" s="113" t="s">
        <v>10</v>
      </c>
      <c r="P6" s="112" t="s">
        <v>55</v>
      </c>
      <c r="Q6" s="113" t="s">
        <v>35</v>
      </c>
      <c r="R6" s="18"/>
      <c r="S6" s="16"/>
      <c r="T6" s="19" t="s">
        <v>13</v>
      </c>
      <c r="U6" s="16" t="s">
        <v>11</v>
      </c>
      <c r="V6" s="17" t="s">
        <v>12</v>
      </c>
      <c r="W6" s="17" t="s">
        <v>10</v>
      </c>
      <c r="X6" s="18"/>
      <c r="Y6" s="28" t="s">
        <v>113</v>
      </c>
      <c r="Z6" s="29">
        <v>49020</v>
      </c>
    </row>
    <row r="7" spans="1:26">
      <c r="A7" s="18"/>
      <c r="B7" s="20"/>
      <c r="C7" s="21"/>
      <c r="D7" s="20"/>
      <c r="E7" s="22"/>
      <c r="F7" s="114"/>
      <c r="G7" s="115"/>
      <c r="H7" s="115"/>
      <c r="I7" s="115"/>
      <c r="J7" s="115"/>
      <c r="K7" s="115"/>
      <c r="L7" s="115"/>
      <c r="M7" s="115"/>
      <c r="N7" s="115"/>
      <c r="O7" s="115"/>
      <c r="P7" s="115"/>
      <c r="Q7" s="115"/>
      <c r="R7" s="18"/>
      <c r="S7" s="23"/>
      <c r="T7" s="23"/>
      <c r="U7" s="20"/>
      <c r="V7" s="23"/>
      <c r="W7" s="23"/>
      <c r="X7" s="18"/>
      <c r="Y7" s="31" t="s">
        <v>114</v>
      </c>
      <c r="Z7" s="141">
        <v>6130</v>
      </c>
    </row>
    <row r="8" spans="1:26">
      <c r="A8" s="18"/>
      <c r="B8" s="24"/>
      <c r="C8" s="25"/>
      <c r="D8" s="26">
        <v>0</v>
      </c>
      <c r="E8" s="27"/>
      <c r="F8" s="116">
        <f>D8</f>
        <v>0</v>
      </c>
      <c r="G8" s="117"/>
      <c r="H8" s="117"/>
      <c r="I8" s="117"/>
      <c r="J8" s="117"/>
      <c r="K8" s="118"/>
      <c r="L8" s="117"/>
      <c r="M8" s="117"/>
      <c r="N8" s="117"/>
      <c r="O8" s="117"/>
      <c r="P8" s="118"/>
      <c r="Q8" s="117"/>
      <c r="R8" s="18"/>
      <c r="S8" s="28" t="s">
        <v>14</v>
      </c>
      <c r="T8" s="28">
        <v>0</v>
      </c>
      <c r="U8" s="28">
        <v>0</v>
      </c>
      <c r="V8" s="28">
        <v>0</v>
      </c>
      <c r="W8" s="28">
        <v>0</v>
      </c>
      <c r="X8" s="18"/>
    </row>
    <row r="9" spans="1:26">
      <c r="A9" s="18"/>
      <c r="B9" s="32" t="s">
        <v>446</v>
      </c>
      <c r="C9" s="33"/>
      <c r="D9" s="34"/>
      <c r="E9" s="35"/>
      <c r="F9" s="119"/>
      <c r="G9" s="120"/>
      <c r="H9" s="120"/>
      <c r="I9" s="120"/>
      <c r="J9" s="120"/>
      <c r="K9" s="121"/>
      <c r="L9" s="120"/>
      <c r="M9" s="120"/>
      <c r="N9" s="120"/>
      <c r="O9" s="120"/>
      <c r="P9" s="121"/>
      <c r="Q9" s="120"/>
      <c r="R9" s="18"/>
      <c r="S9" s="28" t="s">
        <v>15</v>
      </c>
      <c r="T9" s="28">
        <v>1</v>
      </c>
      <c r="U9" s="29">
        <v>79950</v>
      </c>
      <c r="V9" s="29">
        <v>790</v>
      </c>
      <c r="W9" s="30">
        <v>8.4</v>
      </c>
      <c r="X9" s="18"/>
    </row>
    <row r="10" spans="1:26">
      <c r="A10" s="18"/>
      <c r="B10" s="24" t="s">
        <v>95</v>
      </c>
      <c r="C10" s="36"/>
      <c r="D10" s="26">
        <v>1</v>
      </c>
      <c r="E10" s="27"/>
      <c r="F10" s="116">
        <f>D10</f>
        <v>1</v>
      </c>
      <c r="G10" s="122">
        <v>1770</v>
      </c>
      <c r="H10" s="123">
        <v>4.0999999999999996</v>
      </c>
      <c r="I10" s="122">
        <v>1770</v>
      </c>
      <c r="J10" s="123">
        <v>4.0999999999999996</v>
      </c>
      <c r="K10" s="122">
        <v>50</v>
      </c>
      <c r="L10" s="122">
        <v>240</v>
      </c>
      <c r="M10" s="123">
        <v>23</v>
      </c>
      <c r="N10" s="122">
        <v>360</v>
      </c>
      <c r="O10" s="123">
        <v>9.1999999999999993</v>
      </c>
      <c r="P10" s="124">
        <v>0.18</v>
      </c>
      <c r="Q10" s="124">
        <v>0.19</v>
      </c>
      <c r="R10" s="18"/>
      <c r="S10" s="28" t="s">
        <v>16</v>
      </c>
      <c r="T10" s="28">
        <v>2</v>
      </c>
      <c r="U10" s="29">
        <v>50000</v>
      </c>
      <c r="V10" s="29">
        <v>500</v>
      </c>
      <c r="W10" s="30">
        <v>0</v>
      </c>
      <c r="X10" s="18"/>
    </row>
    <row r="11" spans="1:26">
      <c r="A11" s="18"/>
      <c r="B11" s="138"/>
      <c r="C11" s="130"/>
      <c r="D11" s="131"/>
      <c r="E11" s="132"/>
      <c r="F11" s="133"/>
      <c r="G11" s="134"/>
      <c r="H11" s="135"/>
      <c r="I11" s="134"/>
      <c r="J11" s="135"/>
      <c r="K11" s="134"/>
      <c r="L11" s="134"/>
      <c r="M11" s="135"/>
      <c r="N11" s="134"/>
      <c r="O11" s="135"/>
      <c r="P11" s="139"/>
      <c r="Q11" s="135"/>
      <c r="R11" s="18"/>
      <c r="S11" s="31" t="s">
        <v>17</v>
      </c>
      <c r="T11" s="44">
        <v>3</v>
      </c>
      <c r="U11" s="38">
        <v>10000</v>
      </c>
      <c r="V11" s="38">
        <v>0</v>
      </c>
      <c r="W11" s="39">
        <v>0</v>
      </c>
      <c r="X11" s="18"/>
    </row>
    <row r="12" spans="1:26">
      <c r="A12" s="18"/>
      <c r="B12" s="37" t="s">
        <v>96</v>
      </c>
      <c r="C12" s="36"/>
      <c r="D12" s="26">
        <v>2</v>
      </c>
      <c r="E12" s="27"/>
      <c r="F12" s="116">
        <f>D12</f>
        <v>2</v>
      </c>
      <c r="G12" s="117">
        <f t="shared" ref="G12:K12" si="0">G$10</f>
        <v>1770</v>
      </c>
      <c r="H12" s="125">
        <f t="shared" si="0"/>
        <v>4.0999999999999996</v>
      </c>
      <c r="I12" s="117">
        <f t="shared" si="0"/>
        <v>1770</v>
      </c>
      <c r="J12" s="125">
        <f t="shared" si="0"/>
        <v>4.0999999999999996</v>
      </c>
      <c r="K12" s="117">
        <f t="shared" si="0"/>
        <v>50</v>
      </c>
      <c r="L12" s="122">
        <v>290</v>
      </c>
      <c r="M12" s="123">
        <v>41.8</v>
      </c>
      <c r="N12" s="117">
        <f t="shared" ref="N12:Q12" si="1">N$10</f>
        <v>360</v>
      </c>
      <c r="O12" s="125">
        <f t="shared" si="1"/>
        <v>9.1999999999999993</v>
      </c>
      <c r="P12" s="128">
        <f t="shared" si="1"/>
        <v>0.18</v>
      </c>
      <c r="Q12" s="128">
        <f t="shared" si="1"/>
        <v>0.19</v>
      </c>
      <c r="R12" s="18"/>
      <c r="S12" s="18"/>
      <c r="T12" s="18"/>
      <c r="U12" s="18"/>
      <c r="V12" s="18"/>
      <c r="W12" s="18"/>
      <c r="X12" s="18"/>
    </row>
    <row r="13" spans="1:26">
      <c r="A13" s="18"/>
      <c r="B13" s="129"/>
      <c r="C13" s="130"/>
      <c r="D13" s="131"/>
      <c r="E13" s="132"/>
      <c r="F13" s="133"/>
      <c r="G13" s="134"/>
      <c r="H13" s="135"/>
      <c r="I13" s="134"/>
      <c r="J13" s="135"/>
      <c r="K13" s="134"/>
      <c r="L13" s="136"/>
      <c r="M13" s="137"/>
      <c r="N13" s="136"/>
      <c r="O13" s="137"/>
      <c r="P13" s="136"/>
      <c r="Q13" s="137"/>
      <c r="R13" s="18"/>
      <c r="S13" s="18"/>
      <c r="T13" s="18"/>
      <c r="U13" s="18"/>
      <c r="V13" s="18"/>
      <c r="W13" s="18"/>
      <c r="X13" s="18"/>
    </row>
    <row r="14" spans="1:26">
      <c r="R14" s="18"/>
      <c r="S14" s="18"/>
      <c r="T14" s="18"/>
      <c r="V14" s="18"/>
      <c r="W14" s="18"/>
      <c r="X14" s="18"/>
    </row>
    <row r="15" spans="1:26">
      <c r="R15" s="18"/>
      <c r="S15" s="18"/>
      <c r="T15" s="18"/>
      <c r="W15" s="18"/>
      <c r="X15" s="18"/>
    </row>
    <row r="16" spans="1:26">
      <c r="R16" s="18"/>
      <c r="S16" s="18"/>
      <c r="T16" s="18"/>
      <c r="V16" s="18"/>
      <c r="W16" s="18"/>
      <c r="X16" s="18"/>
    </row>
    <row r="17" spans="18:24">
      <c r="R17" s="18"/>
      <c r="S17" s="18"/>
      <c r="T17" s="18"/>
      <c r="U17" s="18"/>
      <c r="V17" s="18"/>
      <c r="W17" s="18"/>
      <c r="X17" s="18"/>
    </row>
    <row r="18" spans="18:24">
      <c r="R18" s="18"/>
      <c r="S18" s="18"/>
      <c r="T18" s="18"/>
      <c r="U18" s="18"/>
      <c r="V18" s="18"/>
      <c r="W18" s="18"/>
      <c r="X18" s="18"/>
    </row>
    <row r="19" spans="18:24">
      <c r="R19" s="18"/>
      <c r="S19" s="18"/>
      <c r="T19" s="18"/>
      <c r="W19" s="18"/>
      <c r="X19" s="18"/>
    </row>
    <row r="20" spans="18:24">
      <c r="R20" s="18"/>
      <c r="S20" s="18"/>
      <c r="T20" s="18"/>
      <c r="U20" s="18"/>
      <c r="V20" s="18"/>
      <c r="W20" s="18"/>
      <c r="X20" s="18"/>
    </row>
    <row r="21" spans="18:24">
      <c r="R21" s="18"/>
      <c r="S21" s="18"/>
      <c r="T21" s="18"/>
      <c r="U21" s="18"/>
      <c r="V21" s="18"/>
      <c r="W21" s="18"/>
      <c r="X21" s="18"/>
    </row>
    <row r="22" spans="18:24">
      <c r="R22" s="18"/>
      <c r="S22" s="18"/>
      <c r="T22" s="18"/>
      <c r="U22" s="18"/>
      <c r="V22" s="18"/>
      <c r="W22" s="18"/>
      <c r="X22" s="18"/>
    </row>
    <row r="23" spans="18:24">
      <c r="R23" s="18"/>
      <c r="S23" s="18"/>
      <c r="T23" s="18"/>
      <c r="W23" s="18"/>
      <c r="X23" s="18"/>
    </row>
    <row r="24" spans="18:24">
      <c r="R24" s="18"/>
      <c r="S24" s="18"/>
      <c r="T24" s="18"/>
      <c r="U24" s="18"/>
      <c r="V24" s="18"/>
      <c r="W24" s="18"/>
      <c r="X24" s="18"/>
    </row>
    <row r="25" spans="18:24">
      <c r="R25" s="18"/>
      <c r="S25" s="18"/>
      <c r="T25" s="18"/>
      <c r="U25" s="18"/>
      <c r="V25" s="18"/>
      <c r="W25" s="18"/>
      <c r="X25" s="18"/>
    </row>
    <row r="26" spans="18:24">
      <c r="R26" s="18"/>
      <c r="S26" s="18"/>
      <c r="T26" s="18"/>
      <c r="U26" s="18"/>
      <c r="V26" s="18"/>
      <c r="W26" s="18"/>
      <c r="X26" s="18"/>
    </row>
    <row r="27" spans="18:24">
      <c r="R27" s="18"/>
      <c r="S27" s="18"/>
      <c r="T27" s="18"/>
      <c r="W27" s="18"/>
      <c r="X27" s="18"/>
    </row>
    <row r="28" spans="18:24">
      <c r="R28" s="18"/>
      <c r="S28" s="18"/>
      <c r="T28" s="18"/>
      <c r="U28" s="18"/>
      <c r="V28" s="18"/>
      <c r="W28" s="18"/>
      <c r="X28" s="18"/>
    </row>
    <row r="29" spans="18:24">
      <c r="R29" s="18"/>
      <c r="S29" s="18"/>
      <c r="T29" s="18"/>
      <c r="U29" s="18"/>
      <c r="V29" s="18"/>
      <c r="W29" s="18"/>
      <c r="X29" s="18"/>
    </row>
    <row r="30" spans="18:24">
      <c r="R30" s="18"/>
      <c r="S30" s="18"/>
      <c r="T30" s="18"/>
      <c r="U30" s="18"/>
      <c r="V30" s="18"/>
      <c r="W30" s="18"/>
      <c r="X30" s="18"/>
    </row>
    <row r="31" spans="18:24">
      <c r="R31" s="18"/>
      <c r="S31" s="18"/>
      <c r="T31" s="18"/>
      <c r="W31" s="18"/>
      <c r="X31" s="18"/>
    </row>
    <row r="32" spans="18:24">
      <c r="R32" s="18"/>
      <c r="S32" s="18"/>
      <c r="T32" s="18"/>
      <c r="U32" s="18"/>
      <c r="V32" s="18"/>
      <c r="W32" s="18"/>
      <c r="X32" s="18"/>
    </row>
    <row r="33" spans="18:24">
      <c r="R33" s="18"/>
      <c r="S33" s="18"/>
      <c r="T33" s="18"/>
      <c r="U33" s="18"/>
      <c r="V33" s="18"/>
      <c r="W33" s="18"/>
      <c r="X33" s="18"/>
    </row>
    <row r="34" spans="18:24">
      <c r="R34" s="18"/>
      <c r="S34" s="18"/>
      <c r="T34" s="18"/>
      <c r="U34" s="18"/>
      <c r="V34" s="18"/>
      <c r="W34" s="18"/>
      <c r="X34" s="18"/>
    </row>
    <row r="35" spans="18:24">
      <c r="R35" s="18"/>
      <c r="S35" s="18"/>
      <c r="T35" s="18"/>
      <c r="U35" s="18"/>
      <c r="V35" s="18"/>
      <c r="W35" s="18"/>
      <c r="X35" s="18"/>
    </row>
    <row r="36" spans="18:24">
      <c r="R36" s="18"/>
      <c r="S36" s="18"/>
      <c r="T36" s="18"/>
      <c r="U36" s="18"/>
      <c r="V36" s="18"/>
      <c r="W36" s="18"/>
      <c r="X36" s="18"/>
    </row>
    <row r="37" spans="18:24">
      <c r="R37" s="18"/>
      <c r="S37" s="18"/>
      <c r="T37" s="18"/>
      <c r="U37" s="18"/>
      <c r="V37" s="18"/>
      <c r="W37" s="18"/>
      <c r="X37" s="18"/>
    </row>
    <row r="38" spans="18:24">
      <c r="R38" s="18"/>
      <c r="S38" s="18"/>
      <c r="T38" s="18"/>
      <c r="U38" s="18"/>
      <c r="V38" s="18"/>
      <c r="W38" s="18"/>
      <c r="X38" s="18"/>
    </row>
    <row r="39" spans="18:24">
      <c r="R39" s="18"/>
      <c r="S39" s="18"/>
      <c r="T39" s="18"/>
      <c r="U39" s="18"/>
      <c r="V39" s="18"/>
      <c r="W39" s="18"/>
      <c r="X39" s="18"/>
    </row>
    <row r="40" spans="18:24">
      <c r="R40" s="18"/>
      <c r="S40" s="18"/>
      <c r="T40" s="18"/>
      <c r="U40" s="18"/>
      <c r="V40" s="18"/>
      <c r="W40" s="18"/>
      <c r="X40" s="18"/>
    </row>
    <row r="41" spans="18:24">
      <c r="R41" s="18"/>
      <c r="S41" s="18"/>
      <c r="T41" s="18"/>
      <c r="U41" s="18"/>
      <c r="V41" s="18"/>
      <c r="W41" s="18"/>
      <c r="X41" s="18"/>
    </row>
    <row r="42" spans="18:24">
      <c r="R42" s="18"/>
      <c r="S42" s="18"/>
      <c r="T42" s="18"/>
      <c r="U42" s="18"/>
      <c r="V42" s="18"/>
      <c r="W42" s="18"/>
      <c r="X42" s="18"/>
    </row>
    <row r="43" spans="18:24">
      <c r="R43" s="18"/>
      <c r="S43" s="18"/>
      <c r="T43" s="18"/>
      <c r="U43" s="18"/>
      <c r="V43" s="18"/>
      <c r="W43" s="18"/>
      <c r="X43" s="18"/>
    </row>
    <row r="44" spans="18:24">
      <c r="R44" s="18"/>
      <c r="S44" s="18"/>
      <c r="T44" s="18"/>
      <c r="U44" s="18"/>
      <c r="V44" s="18"/>
      <c r="W44" s="18"/>
      <c r="X44" s="18"/>
    </row>
    <row r="45" spans="18:24">
      <c r="R45" s="18"/>
      <c r="S45" s="18"/>
      <c r="T45" s="18"/>
      <c r="U45" s="18"/>
      <c r="V45" s="18"/>
      <c r="W45" s="18"/>
      <c r="X45" s="18"/>
    </row>
    <row r="46" spans="18:24">
      <c r="R46" s="18"/>
      <c r="S46" s="18"/>
      <c r="T46" s="18"/>
      <c r="U46" s="18"/>
      <c r="V46" s="18"/>
      <c r="W46" s="18"/>
      <c r="X46" s="18"/>
    </row>
    <row r="47" spans="18:24">
      <c r="R47" s="18"/>
      <c r="S47" s="18"/>
      <c r="T47" s="18"/>
      <c r="U47" s="18"/>
      <c r="V47" s="18"/>
      <c r="W47" s="18"/>
      <c r="X47" s="18"/>
    </row>
    <row r="48" spans="18:24">
      <c r="R48" s="18"/>
      <c r="S48" s="18"/>
      <c r="T48" s="18"/>
      <c r="U48" s="18"/>
      <c r="V48" s="18"/>
      <c r="W48" s="18"/>
      <c r="X48" s="18"/>
    </row>
    <row r="49" spans="18:24">
      <c r="R49" s="18"/>
      <c r="S49" s="18"/>
      <c r="T49" s="18"/>
      <c r="U49" s="18"/>
      <c r="V49" s="18"/>
      <c r="W49" s="18"/>
      <c r="X49" s="18"/>
    </row>
    <row r="50" spans="18:24">
      <c r="R50" s="18"/>
      <c r="S50" s="18"/>
      <c r="T50" s="18"/>
      <c r="U50" s="18"/>
      <c r="V50" s="18"/>
      <c r="W50" s="18"/>
      <c r="X50" s="18"/>
    </row>
    <row r="51" spans="18:24">
      <c r="R51" s="18"/>
      <c r="S51" s="18"/>
      <c r="T51" s="18"/>
      <c r="U51" s="18"/>
      <c r="V51" s="18"/>
      <c r="W51" s="18"/>
      <c r="X51" s="18"/>
    </row>
    <row r="52" spans="18:24">
      <c r="R52" s="18"/>
      <c r="S52" s="18"/>
      <c r="T52" s="18"/>
      <c r="U52" s="18"/>
      <c r="V52" s="18"/>
      <c r="W52" s="18"/>
      <c r="X52" s="18"/>
    </row>
    <row r="53" spans="18:24">
      <c r="R53" s="18"/>
      <c r="S53" s="18"/>
      <c r="T53" s="18"/>
      <c r="U53" s="18"/>
      <c r="V53" s="18"/>
      <c r="W53" s="18"/>
      <c r="X53" s="18"/>
    </row>
    <row r="54" spans="18:24">
      <c r="R54" s="18"/>
      <c r="S54" s="18"/>
      <c r="T54" s="18"/>
      <c r="U54" s="18"/>
      <c r="V54" s="18"/>
      <c r="W54" s="18"/>
      <c r="X54" s="18"/>
    </row>
    <row r="55" spans="18:24">
      <c r="R55" s="18"/>
      <c r="S55" s="18"/>
      <c r="T55" s="18"/>
      <c r="U55" s="18"/>
      <c r="V55" s="18"/>
      <c r="W55" s="18"/>
      <c r="X55" s="18"/>
    </row>
    <row r="56" spans="18:24">
      <c r="R56" s="18"/>
      <c r="S56" s="18"/>
      <c r="T56" s="18"/>
      <c r="U56" s="18"/>
      <c r="V56" s="18"/>
      <c r="W56" s="18"/>
      <c r="X56" s="18"/>
    </row>
    <row r="57" spans="18:24">
      <c r="R57" s="18"/>
      <c r="S57" s="18"/>
      <c r="T57" s="18"/>
      <c r="U57" s="18"/>
      <c r="V57" s="18"/>
      <c r="W57" s="18"/>
      <c r="X57" s="18"/>
    </row>
    <row r="58" spans="18:24">
      <c r="R58" s="18"/>
      <c r="S58" s="18"/>
      <c r="T58" s="18"/>
      <c r="U58" s="18"/>
      <c r="V58" s="18"/>
      <c r="W58" s="18"/>
      <c r="X58" s="18"/>
    </row>
    <row r="59" spans="18:24">
      <c r="R59" s="18"/>
      <c r="S59" s="18"/>
      <c r="T59" s="18"/>
      <c r="U59" s="18"/>
      <c r="V59" s="18"/>
      <c r="W59" s="18"/>
      <c r="X59" s="18"/>
    </row>
    <row r="60" spans="18:24">
      <c r="R60" s="18"/>
      <c r="S60" s="18"/>
      <c r="T60" s="18"/>
      <c r="U60" s="18"/>
      <c r="V60" s="18"/>
      <c r="W60" s="18"/>
      <c r="X60" s="18"/>
    </row>
    <row r="61" spans="18:24">
      <c r="R61" s="18"/>
      <c r="S61" s="18"/>
      <c r="T61" s="18"/>
      <c r="U61" s="18"/>
      <c r="V61" s="18"/>
      <c r="W61" s="18"/>
      <c r="X61" s="18"/>
    </row>
    <row r="62" spans="18:24">
      <c r="R62" s="18"/>
      <c r="S62" s="18"/>
      <c r="T62" s="18"/>
      <c r="U62" s="18"/>
      <c r="V62" s="18"/>
      <c r="W62" s="18"/>
      <c r="X62" s="18"/>
    </row>
    <row r="63" spans="18:24">
      <c r="R63" s="18"/>
      <c r="S63" s="18"/>
      <c r="T63" s="18"/>
      <c r="U63" s="18"/>
      <c r="V63" s="18"/>
      <c r="W63" s="18"/>
      <c r="X63" s="18"/>
    </row>
    <row r="64" spans="18:24">
      <c r="R64" s="18"/>
      <c r="S64" s="18"/>
      <c r="T64" s="18"/>
      <c r="U64" s="18"/>
      <c r="V64" s="18"/>
      <c r="W64" s="18"/>
      <c r="X64" s="18"/>
    </row>
    <row r="65" spans="18:24">
      <c r="R65" s="18"/>
      <c r="S65" s="18"/>
      <c r="T65" s="18"/>
      <c r="U65" s="18"/>
      <c r="V65" s="18"/>
      <c r="W65" s="18"/>
      <c r="X65" s="18"/>
    </row>
    <row r="66" spans="18:24">
      <c r="R66" s="18"/>
      <c r="S66" s="18"/>
      <c r="T66" s="18"/>
      <c r="U66" s="18"/>
      <c r="V66" s="18"/>
      <c r="W66" s="18"/>
      <c r="X66" s="18"/>
    </row>
    <row r="67" spans="18:24">
      <c r="R67" s="18"/>
      <c r="S67" s="18"/>
      <c r="T67" s="18"/>
      <c r="U67" s="18"/>
      <c r="V67" s="18"/>
      <c r="W67" s="18"/>
      <c r="X67" s="18"/>
    </row>
    <row r="68" spans="18:24">
      <c r="R68" s="18"/>
      <c r="S68" s="18"/>
      <c r="T68" s="18"/>
      <c r="U68" s="18"/>
      <c r="V68" s="18"/>
      <c r="W68" s="18"/>
      <c r="X68" s="18"/>
    </row>
    <row r="69" spans="18:24">
      <c r="R69" s="18"/>
      <c r="S69" s="18"/>
      <c r="T69" s="18"/>
      <c r="U69" s="18"/>
      <c r="V69" s="18"/>
      <c r="W69" s="18"/>
      <c r="X69" s="18"/>
    </row>
    <row r="70" spans="18:24">
      <c r="R70" s="18"/>
      <c r="S70" s="18"/>
      <c r="T70" s="18"/>
      <c r="U70" s="18"/>
      <c r="V70" s="18"/>
      <c r="W70" s="18"/>
      <c r="X70" s="18"/>
    </row>
    <row r="71" spans="18:24">
      <c r="R71" s="18"/>
      <c r="S71" s="18"/>
      <c r="T71" s="18"/>
      <c r="U71" s="18"/>
      <c r="V71" s="18"/>
      <c r="W71" s="18"/>
      <c r="X71" s="18"/>
    </row>
    <row r="72" spans="18:24">
      <c r="R72" s="18"/>
      <c r="S72" s="18"/>
      <c r="T72" s="18"/>
      <c r="U72" s="18"/>
      <c r="V72" s="18"/>
      <c r="W72" s="18"/>
      <c r="X72" s="18"/>
    </row>
    <row r="73" spans="18:24">
      <c r="R73" s="18"/>
      <c r="S73" s="18"/>
      <c r="T73" s="18"/>
      <c r="U73" s="18"/>
      <c r="V73" s="18"/>
      <c r="W73" s="18"/>
      <c r="X73" s="18"/>
    </row>
    <row r="74" spans="18:24">
      <c r="R74" s="18"/>
      <c r="S74" s="18"/>
      <c r="T74" s="18"/>
      <c r="U74" s="18"/>
      <c r="V74" s="18"/>
      <c r="W74" s="18"/>
      <c r="X74" s="18"/>
    </row>
    <row r="75" spans="18:24">
      <c r="R75" s="18"/>
      <c r="S75" s="18"/>
      <c r="T75" s="18"/>
      <c r="U75" s="18"/>
      <c r="V75" s="18"/>
      <c r="W75" s="18"/>
      <c r="X75" s="18"/>
    </row>
    <row r="76" spans="18:24">
      <c r="R76" s="18"/>
      <c r="S76" s="18"/>
      <c r="T76" s="18"/>
      <c r="U76" s="18"/>
      <c r="V76" s="18"/>
      <c r="W76" s="18"/>
      <c r="X76" s="18"/>
    </row>
    <row r="77" spans="18:24">
      <c r="R77" s="18"/>
      <c r="S77" s="18"/>
      <c r="T77" s="18"/>
      <c r="U77" s="18"/>
      <c r="V77" s="18"/>
      <c r="W77" s="18"/>
      <c r="X77" s="18"/>
    </row>
  </sheetData>
  <sheetProtection algorithmName="SHA-512" hashValue="2icRLs5KIa1hesFjKjjspLE1z5AnjWu5vG58yIPQCd2Xwo7XDMIucqj2QSA08Hk1ksLF2dxbW8E8zo4HyDu+/g==" saltValue="4Xm4okiRgB/ZvIP0rY+xqA==" spinCount="100000" sheet="1" objects="1" scenarios="1"/>
  <phoneticPr fontId="4"/>
  <pageMargins left="0.7" right="0.7" top="0.75" bottom="0.75" header="0.3" footer="0.3"/>
  <tableParts count="2">
    <tablePart r:id="rId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H13"/>
  <sheetViews>
    <sheetView zoomScaleNormal="100" workbookViewId="0"/>
  </sheetViews>
  <sheetFormatPr defaultRowHeight="12.75"/>
  <cols>
    <col min="1" max="1" width="13" style="41" bestFit="1" customWidth="1"/>
    <col min="2" max="3" width="7" style="41" bestFit="1" customWidth="1"/>
    <col min="4" max="5" width="7.125" style="41" bestFit="1" customWidth="1"/>
    <col min="6" max="7" width="9" style="41"/>
    <col min="8" max="8" width="13.625" style="41" bestFit="1" customWidth="1"/>
    <col min="9" max="16384" width="9" style="41"/>
  </cols>
  <sheetData>
    <row r="1" spans="1:8" s="40" customFormat="1">
      <c r="A1" s="40" t="s">
        <v>18</v>
      </c>
      <c r="B1" s="40" t="s">
        <v>40</v>
      </c>
      <c r="C1" s="40" t="s">
        <v>41</v>
      </c>
      <c r="D1" s="40" t="s">
        <v>53</v>
      </c>
      <c r="E1" s="40" t="s">
        <v>54</v>
      </c>
      <c r="F1" s="40" t="s">
        <v>82</v>
      </c>
      <c r="G1" s="40" t="s">
        <v>83</v>
      </c>
      <c r="H1" s="40" t="s">
        <v>107</v>
      </c>
    </row>
    <row r="2" spans="1:8">
      <c r="A2" s="41" t="s">
        <v>19</v>
      </c>
      <c r="B2" s="41" t="s">
        <v>38</v>
      </c>
      <c r="C2" s="41" t="s">
        <v>42</v>
      </c>
      <c r="D2" s="41">
        <v>1</v>
      </c>
      <c r="E2" s="41">
        <v>1</v>
      </c>
      <c r="F2" s="41">
        <v>12</v>
      </c>
      <c r="G2" s="41">
        <v>7</v>
      </c>
      <c r="H2" s="41" t="s">
        <v>108</v>
      </c>
    </row>
    <row r="3" spans="1:8">
      <c r="A3" s="41" t="s">
        <v>20</v>
      </c>
      <c r="C3" s="41" t="s">
        <v>43</v>
      </c>
      <c r="D3" s="41">
        <v>4</v>
      </c>
      <c r="E3" s="41">
        <v>2</v>
      </c>
      <c r="F3" s="41">
        <v>12</v>
      </c>
      <c r="G3" s="41">
        <v>6</v>
      </c>
      <c r="H3" s="41" t="s">
        <v>109</v>
      </c>
    </row>
    <row r="4" spans="1:8">
      <c r="A4" s="41" t="s">
        <v>21</v>
      </c>
      <c r="C4" s="41" t="s">
        <v>44</v>
      </c>
      <c r="D4" s="41">
        <v>5</v>
      </c>
      <c r="E4" s="41">
        <v>2</v>
      </c>
      <c r="F4" s="41">
        <v>11</v>
      </c>
      <c r="G4" s="41">
        <v>6</v>
      </c>
      <c r="H4" s="41" t="s">
        <v>110</v>
      </c>
    </row>
    <row r="5" spans="1:8">
      <c r="A5" s="41" t="s">
        <v>22</v>
      </c>
      <c r="F5" s="41">
        <v>10</v>
      </c>
      <c r="G5" s="41">
        <v>6</v>
      </c>
    </row>
    <row r="6" spans="1:8">
      <c r="A6" s="41" t="s">
        <v>23</v>
      </c>
      <c r="F6" s="41">
        <v>9</v>
      </c>
      <c r="G6" s="41">
        <v>6</v>
      </c>
    </row>
    <row r="7" spans="1:8">
      <c r="A7" s="41" t="s">
        <v>24</v>
      </c>
      <c r="F7" s="41">
        <v>8</v>
      </c>
      <c r="G7" s="41">
        <v>6</v>
      </c>
    </row>
    <row r="8" spans="1:8">
      <c r="A8" s="41" t="s">
        <v>25</v>
      </c>
      <c r="F8" s="41">
        <v>7</v>
      </c>
      <c r="G8" s="41">
        <v>6</v>
      </c>
    </row>
    <row r="9" spans="1:8">
      <c r="A9" s="41" t="s">
        <v>26</v>
      </c>
      <c r="F9" s="41">
        <v>6</v>
      </c>
      <c r="G9" s="41">
        <v>6</v>
      </c>
    </row>
    <row r="10" spans="1:8">
      <c r="A10" s="41" t="s">
        <v>27</v>
      </c>
      <c r="F10" s="41">
        <v>5</v>
      </c>
      <c r="G10" s="41">
        <v>6</v>
      </c>
    </row>
    <row r="11" spans="1:8">
      <c r="A11" s="41" t="s">
        <v>28</v>
      </c>
      <c r="F11" s="41">
        <v>4</v>
      </c>
      <c r="G11" s="41">
        <v>6</v>
      </c>
    </row>
    <row r="12" spans="1:8">
      <c r="A12" s="41" t="s">
        <v>29</v>
      </c>
      <c r="F12" s="41">
        <v>3</v>
      </c>
      <c r="G12" s="41">
        <v>6</v>
      </c>
    </row>
    <row r="13" spans="1:8">
      <c r="A13" s="41" t="s">
        <v>30</v>
      </c>
      <c r="F13" s="41">
        <v>2</v>
      </c>
      <c r="G13" s="41">
        <v>6</v>
      </c>
    </row>
  </sheetData>
  <sheetProtection algorithmName="SHA-512" hashValue="ZwOoEmNVoXiRKfd3TiTss0cyVS+SyIKeQYbXvZULKmRe3DBuwkDCaWjRCH/Kt/GbY5do2Lz4RRlZuS7OSbN5qA==" saltValue="siOc5XBHKPLaooDyjb5KRg==" spinCount="100000" sheet="1" objects="1" scenarios="1"/>
  <phoneticPr fontId="4"/>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EA775-9B71-4824-8ED6-766FD28D9574}">
  <sheetPr>
    <tabColor theme="2" tint="-9.9978637043366805E-2"/>
  </sheetPr>
  <dimension ref="A1:F11"/>
  <sheetViews>
    <sheetView workbookViewId="0">
      <selection activeCell="F12" sqref="F12"/>
    </sheetView>
  </sheetViews>
  <sheetFormatPr defaultRowHeight="12.75"/>
  <cols>
    <col min="1" max="1" width="18.875" style="158" bestFit="1" customWidth="1"/>
    <col min="2" max="5" width="9" style="158"/>
    <col min="6" max="6" width="61.625" style="158" bestFit="1" customWidth="1"/>
    <col min="7" max="16384" width="9" style="158"/>
  </cols>
  <sheetData>
    <row r="1" spans="1:6" s="40" customFormat="1">
      <c r="A1" s="40" t="s">
        <v>165</v>
      </c>
      <c r="B1" s="40" t="s">
        <v>164</v>
      </c>
      <c r="C1" s="40" t="s">
        <v>163</v>
      </c>
      <c r="D1" s="40" t="s">
        <v>162</v>
      </c>
      <c r="E1" s="40" t="s">
        <v>161</v>
      </c>
      <c r="F1" s="40" t="s">
        <v>160</v>
      </c>
    </row>
    <row r="2" spans="1:6">
      <c r="A2" s="158" t="s">
        <v>159</v>
      </c>
      <c r="B2" s="158" t="s">
        <v>158</v>
      </c>
      <c r="C2" s="158" t="s">
        <v>128</v>
      </c>
      <c r="D2" s="158" t="s">
        <v>126</v>
      </c>
      <c r="E2" s="158" t="s">
        <v>123</v>
      </c>
      <c r="F2" s="158" t="s">
        <v>157</v>
      </c>
    </row>
    <row r="3" spans="1:6">
      <c r="A3" s="158" t="s">
        <v>156</v>
      </c>
      <c r="B3" s="158" t="s">
        <v>155</v>
      </c>
      <c r="C3" s="158" t="s">
        <v>154</v>
      </c>
      <c r="D3" s="158" t="s">
        <v>153</v>
      </c>
      <c r="E3" s="158" t="s">
        <v>152</v>
      </c>
      <c r="F3" s="158" t="s">
        <v>151</v>
      </c>
    </row>
    <row r="4" spans="1:6">
      <c r="A4" s="158" t="s">
        <v>138</v>
      </c>
    </row>
    <row r="5" spans="1:6">
      <c r="A5" s="158" t="s">
        <v>150</v>
      </c>
    </row>
    <row r="6" spans="1:6">
      <c r="A6" s="158" t="s">
        <v>149</v>
      </c>
    </row>
    <row r="7" spans="1:6">
      <c r="A7" s="158" t="s">
        <v>148</v>
      </c>
    </row>
    <row r="8" spans="1:6">
      <c r="A8" s="158" t="s">
        <v>147</v>
      </c>
    </row>
    <row r="9" spans="1:6">
      <c r="A9" s="158" t="s">
        <v>146</v>
      </c>
    </row>
    <row r="10" spans="1:6">
      <c r="A10" s="158" t="s">
        <v>145</v>
      </c>
    </row>
    <row r="11" spans="1:6">
      <c r="A11" s="158" t="s">
        <v>144</v>
      </c>
    </row>
  </sheetData>
  <sheetProtection algorithmName="SHA-512" hashValue="z3PEa7jvpG47sizreyeCrxuo3bzYeJ9P8qkzkQxBVTUtU0vyQAU9uJU020xVHcSIKzWzEJvfQkjhVK3wlIshaw==" saltValue="oGHcAU3DT0uK2KWn/VODhQ=="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J37"/>
  <sheetViews>
    <sheetView view="pageBreakPreview" zoomScale="70" zoomScaleNormal="70" zoomScaleSheetLayoutView="70" workbookViewId="0">
      <selection activeCell="H30" sqref="H30"/>
    </sheetView>
  </sheetViews>
  <sheetFormatPr defaultRowHeight="18.75"/>
  <cols>
    <col min="1" max="1" width="3.5" customWidth="1"/>
    <col min="4" max="5" width="18.375" customWidth="1"/>
    <col min="8" max="9" width="18.375" customWidth="1"/>
  </cols>
  <sheetData>
    <row r="1" spans="1:10" ht="36.75" customHeight="1">
      <c r="A1" s="98" t="s">
        <v>105</v>
      </c>
      <c r="B1" s="96"/>
      <c r="C1" s="96"/>
      <c r="D1" s="96"/>
      <c r="E1" s="96"/>
      <c r="F1" s="96"/>
      <c r="G1" s="96"/>
      <c r="H1" s="96"/>
      <c r="I1" s="96"/>
      <c r="J1" s="96"/>
    </row>
    <row r="3" spans="1:10" ht="19.5" thickBot="1">
      <c r="B3" t="s">
        <v>32</v>
      </c>
    </row>
    <row r="4" spans="1:10" ht="19.5" thickBot="1">
      <c r="B4" s="47" t="s">
        <v>18</v>
      </c>
      <c r="C4" s="53"/>
      <c r="D4" s="142"/>
    </row>
    <row r="5" spans="1:10" ht="19.5" thickBot="1">
      <c r="B5" s="47" t="s">
        <v>31</v>
      </c>
      <c r="C5" s="53"/>
      <c r="D5" s="143"/>
    </row>
    <row r="7" spans="1:10">
      <c r="B7" s="42" t="s">
        <v>33</v>
      </c>
    </row>
    <row r="8" spans="1:10" ht="19.5" thickBot="1">
      <c r="C8" s="48" t="s">
        <v>37</v>
      </c>
      <c r="D8" s="55" t="s">
        <v>34</v>
      </c>
      <c r="E8" s="55" t="s">
        <v>35</v>
      </c>
      <c r="F8" s="100"/>
      <c r="G8" s="101"/>
      <c r="H8" s="99" t="s">
        <v>84</v>
      </c>
    </row>
    <row r="9" spans="1:10" ht="19.5" thickBot="1">
      <c r="C9" s="54">
        <v>0</v>
      </c>
      <c r="D9" s="143"/>
      <c r="E9" s="143"/>
      <c r="F9" s="102" t="s">
        <v>93</v>
      </c>
      <c r="G9" s="103"/>
      <c r="H9" s="143"/>
    </row>
    <row r="10" spans="1:10" ht="19.5" thickBot="1">
      <c r="C10" s="54">
        <v>1</v>
      </c>
      <c r="D10" s="143"/>
      <c r="E10" s="143"/>
      <c r="F10" s="102" t="s">
        <v>93</v>
      </c>
      <c r="G10" s="103"/>
      <c r="H10" s="143"/>
    </row>
    <row r="11" spans="1:10" ht="19.5" thickBot="1">
      <c r="C11" s="54">
        <v>2</v>
      </c>
      <c r="D11" s="143"/>
      <c r="E11" s="143"/>
      <c r="F11" s="102" t="s">
        <v>93</v>
      </c>
      <c r="G11" s="103"/>
      <c r="H11" s="143"/>
    </row>
    <row r="12" spans="1:10">
      <c r="C12" s="48" t="s">
        <v>36</v>
      </c>
      <c r="D12" s="56">
        <f>SUM(D9:D11)</f>
        <v>0</v>
      </c>
      <c r="E12" s="56">
        <f>SUM(E9:E11)</f>
        <v>0</v>
      </c>
      <c r="H12" s="56">
        <f>SUM(H9:H11)</f>
        <v>0</v>
      </c>
    </row>
    <row r="13" spans="1:10">
      <c r="C13" s="48" t="s">
        <v>39</v>
      </c>
      <c r="D13" s="49">
        <f>SUM(D12:E12)</f>
        <v>0</v>
      </c>
    </row>
    <row r="15" spans="1:10" ht="19.5" thickBot="1">
      <c r="B15" t="s">
        <v>45</v>
      </c>
    </row>
    <row r="16" spans="1:10" ht="19.5" thickBot="1">
      <c r="C16" s="50" t="s">
        <v>101</v>
      </c>
      <c r="D16" s="51"/>
      <c r="E16" s="51"/>
      <c r="F16" s="142"/>
    </row>
    <row r="17" spans="2:9" ht="19.5" thickBot="1">
      <c r="C17" s="50" t="s">
        <v>102</v>
      </c>
      <c r="D17" s="51"/>
      <c r="E17" s="51"/>
      <c r="F17" s="142"/>
    </row>
    <row r="18" spans="2:9" ht="19.5" thickBot="1">
      <c r="C18" s="50" t="s">
        <v>89</v>
      </c>
      <c r="D18" s="51"/>
      <c r="E18" s="51"/>
      <c r="F18" s="142"/>
    </row>
    <row r="19" spans="2:9" ht="19.5" thickBot="1">
      <c r="C19" s="50" t="s">
        <v>46</v>
      </c>
      <c r="D19" s="51"/>
      <c r="E19" s="51"/>
      <c r="F19" s="144"/>
    </row>
    <row r="20" spans="2:9" ht="19.5" thickBot="1">
      <c r="C20" s="50" t="s">
        <v>67</v>
      </c>
      <c r="D20" s="51"/>
      <c r="E20" s="51"/>
      <c r="F20" s="142"/>
      <c r="G20" t="s">
        <v>47</v>
      </c>
    </row>
    <row r="21" spans="2:9">
      <c r="H21" s="43"/>
      <c r="I21" s="43"/>
    </row>
    <row r="22" spans="2:9" ht="19.5" thickBot="1">
      <c r="B22" t="s">
        <v>50</v>
      </c>
    </row>
    <row r="23" spans="2:9" ht="19.5" thickBot="1">
      <c r="C23" s="58" t="s">
        <v>68</v>
      </c>
      <c r="D23" s="59"/>
      <c r="E23" s="59"/>
      <c r="F23" s="60" t="e">
        <f>VLOOKUP($D$4,【リスト】!$A$2:$G$13,6,FALSE)</f>
        <v>#N/A</v>
      </c>
    </row>
    <row r="24" spans="2:9" ht="19.5" thickBot="1">
      <c r="C24" s="58" t="s">
        <v>69</v>
      </c>
      <c r="D24" s="59"/>
      <c r="E24" s="59"/>
      <c r="F24" s="60" t="e">
        <f>VLOOKUP($D$4,【リスト】!$A$2:$G$13,7,FALSE)+IF($F$20=【リスト】!$B$2,-2,0)</f>
        <v>#N/A</v>
      </c>
    </row>
    <row r="26" spans="2:9" ht="19.5" thickBot="1">
      <c r="B26" t="s">
        <v>63</v>
      </c>
    </row>
    <row r="27" spans="2:9" ht="19.5" thickBot="1">
      <c r="C27" s="145">
        <v>12</v>
      </c>
      <c r="D27" t="s">
        <v>64</v>
      </c>
    </row>
    <row r="29" spans="2:9" ht="19.5" thickBot="1">
      <c r="B29" t="s">
        <v>106</v>
      </c>
    </row>
    <row r="30" spans="2:9" ht="19.5" thickBot="1">
      <c r="C30" s="146"/>
    </row>
    <row r="32" spans="2:9" ht="19.5" thickBot="1">
      <c r="B32" s="57" t="s">
        <v>65</v>
      </c>
    </row>
    <row r="33" spans="3:6" ht="19.5" thickBot="1">
      <c r="D33" s="61" t="s">
        <v>58</v>
      </c>
      <c r="E33" s="61" t="s">
        <v>66</v>
      </c>
      <c r="F33" t="s">
        <v>447</v>
      </c>
    </row>
    <row r="34" spans="3:6" ht="19.5" thickBot="1">
      <c r="C34" s="61" t="s">
        <v>48</v>
      </c>
      <c r="D34" s="62" t="e">
        <f>SUM(計算!D14:L14)</f>
        <v>#N/A</v>
      </c>
      <c r="E34" s="63" t="e">
        <f>ROUNDDOWN(D34*実施月数,-3)</f>
        <v>#N/A</v>
      </c>
    </row>
    <row r="35" spans="3:6" ht="19.5" thickBot="1">
      <c r="C35" s="61" t="s">
        <v>49</v>
      </c>
      <c r="D35" s="62" t="e">
        <f>SUM(計算!D25:L25)</f>
        <v>#N/A</v>
      </c>
      <c r="E35" s="63" t="e">
        <f>ROUNDDOWN(D35*実施月数,-3)</f>
        <v>#N/A</v>
      </c>
    </row>
    <row r="36" spans="3:6" ht="19.5" thickBot="1">
      <c r="C36" s="61" t="s">
        <v>111</v>
      </c>
      <c r="D36" s="62">
        <f>IF($C$30=【リスト】!$H$2,家庭的単価!$Z$6,IF($C$30=【リスト】!$H$3,家庭的単価!$Z$7,0))</f>
        <v>0</v>
      </c>
      <c r="E36" s="63">
        <f>ROUNDDOWN(D36*実施月数,-3)</f>
        <v>0</v>
      </c>
    </row>
    <row r="37" spans="3:6" ht="19.5" thickBot="1">
      <c r="C37" s="532" t="s">
        <v>520</v>
      </c>
      <c r="D37" s="533">
        <f>(SUM(処遇改善等加算に係る経験年数算定表!L103+処遇改善等加算に係る経験年数算定表!L106)-様式3!AA93)*40000</f>
        <v>0</v>
      </c>
      <c r="E37" s="533">
        <f>D37*実施月数</f>
        <v>0</v>
      </c>
    </row>
  </sheetData>
  <sheetProtection algorithmName="SHA-512" hashValue="DHVbKxPFVn6ag48fnLU3EPLtK6u3usbDqDlSfziWyT9VvATkRIBTRLaKw8e9YkHwE+9LEnKj4W/p7KcCtM5r/w==" saltValue="KIcL9SAXyLshX4ncIwayww==" spinCount="100000" sheet="1" objects="1" scenarios="1"/>
  <phoneticPr fontId="4"/>
  <dataValidations count="2">
    <dataValidation type="whole" allowBlank="1" showInputMessage="1" showErrorMessage="1" sqref="D5 D9:E11 H9:H11" xr:uid="{2D77AD47-7A41-41B9-826B-6968E09382CA}">
      <formula1>0</formula1>
      <formula2>1000</formula2>
    </dataValidation>
    <dataValidation type="whole" allowBlank="1" showInputMessage="1" showErrorMessage="1" sqref="C27" xr:uid="{FE72E3F0-E055-4EFA-AB0E-4CC2FFD97962}">
      <formula1>1</formula1>
      <formula2>12</formula2>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【リスト】!$B$2:$B$3</xm:f>
          </x14:formula1>
          <xm:sqref>F20 F16:F18</xm:sqref>
        </x14:dataValidation>
        <x14:dataValidation type="list" allowBlank="1" showInputMessage="1" showErrorMessage="1" xr:uid="{ECE875D7-0E23-4036-BDA5-4847A1EF3936}">
          <x14:formula1>
            <xm:f>【リスト】!$C$2:$C$5</xm:f>
          </x14:formula1>
          <xm:sqref>F19</xm:sqref>
        </x14:dataValidation>
        <x14:dataValidation type="list" allowBlank="1" showInputMessage="1" showErrorMessage="1" xr:uid="{12E38023-D8C2-4A56-A4D9-DE7719E359E1}">
          <x14:formula1>
            <xm:f>【リスト】!$H$2:$H$5</xm:f>
          </x14:formula1>
          <xm:sqref>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48FB-27DE-483F-816C-CF4B972901A3}">
  <sheetPr>
    <tabColor rgb="FFFFFF00"/>
    <pageSetUpPr fitToPage="1"/>
  </sheetPr>
  <dimension ref="A1:BB141"/>
  <sheetViews>
    <sheetView showGridLines="0" view="pageBreakPreview" zoomScaleNormal="100" zoomScaleSheetLayoutView="100" workbookViewId="0">
      <pane ySplit="7" topLeftCell="A8" activePane="bottomLeft" state="frozenSplit"/>
      <selection activeCell="AB8" sqref="AB8:AN8"/>
      <selection pane="bottomLeft" activeCell="Y14" sqref="Y14:Y62"/>
    </sheetView>
  </sheetViews>
  <sheetFormatPr defaultColWidth="9" defaultRowHeight="14.25"/>
  <cols>
    <col min="1" max="1" width="3.625" style="458" customWidth="1"/>
    <col min="2" max="7" width="2.125" style="458" customWidth="1"/>
    <col min="8" max="8" width="2.75" style="458" customWidth="1"/>
    <col min="9" max="12" width="2.125" style="458" customWidth="1"/>
    <col min="13" max="13" width="1.75" style="458" customWidth="1"/>
    <col min="14" max="18" width="2.125" style="458" customWidth="1"/>
    <col min="19" max="19" width="2" style="458" customWidth="1"/>
    <col min="20" max="24" width="2.125" style="458" customWidth="1"/>
    <col min="25" max="26" width="2" style="458" customWidth="1"/>
    <col min="27" max="42" width="2.125" style="458" customWidth="1"/>
    <col min="43" max="44" width="4.25" style="529" customWidth="1"/>
    <col min="45" max="46" width="1.75" style="458" customWidth="1"/>
    <col min="47" max="48" width="9" style="459"/>
    <col min="49" max="16384" width="9" style="458"/>
  </cols>
  <sheetData>
    <row r="1" spans="1:51" ht="36.75" customHeight="1">
      <c r="B1" s="681" t="s">
        <v>515</v>
      </c>
      <c r="C1" s="681"/>
      <c r="D1" s="681"/>
      <c r="E1" s="681"/>
      <c r="F1" s="681"/>
      <c r="G1" s="681"/>
      <c r="H1" s="681"/>
      <c r="I1" s="681"/>
      <c r="J1" s="681"/>
      <c r="K1" s="681"/>
      <c r="L1" s="681"/>
      <c r="M1" s="681"/>
      <c r="N1" s="681"/>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531"/>
      <c r="AR1" s="531"/>
    </row>
    <row r="2" spans="1:51" ht="6" customHeight="1" thickBot="1"/>
    <row r="3" spans="1:51">
      <c r="B3" s="585" t="s">
        <v>514</v>
      </c>
      <c r="C3" s="556"/>
      <c r="D3" s="556"/>
      <c r="E3" s="556"/>
      <c r="F3" s="556"/>
      <c r="G3" s="586"/>
      <c r="H3" s="597"/>
      <c r="I3" s="598"/>
      <c r="J3" s="598"/>
      <c r="K3" s="598"/>
      <c r="L3" s="598"/>
      <c r="M3" s="599"/>
      <c r="N3" s="556" t="s">
        <v>513</v>
      </c>
      <c r="O3" s="556"/>
      <c r="P3" s="556"/>
      <c r="Q3" s="556"/>
      <c r="R3" s="556"/>
      <c r="S3" s="586"/>
      <c r="T3" s="556" t="s">
        <v>512</v>
      </c>
      <c r="U3" s="556"/>
      <c r="V3" s="556"/>
      <c r="W3" s="556"/>
      <c r="X3" s="556"/>
      <c r="Y3" s="586"/>
      <c r="Z3" s="581" t="s">
        <v>511</v>
      </c>
      <c r="AA3" s="556"/>
      <c r="AB3" s="556"/>
      <c r="AC3" s="556"/>
      <c r="AD3" s="556"/>
      <c r="AE3" s="556"/>
      <c r="AF3" s="583"/>
      <c r="AG3" s="554"/>
      <c r="AH3" s="554"/>
      <c r="AI3" s="554"/>
      <c r="AJ3" s="556" t="s">
        <v>492</v>
      </c>
      <c r="AK3" s="577"/>
      <c r="AL3" s="577"/>
      <c r="AM3" s="565" t="s">
        <v>491</v>
      </c>
      <c r="AN3" s="579"/>
      <c r="AO3" s="579"/>
      <c r="AP3" s="558" t="s">
        <v>499</v>
      </c>
      <c r="AQ3" s="546" t="s">
        <v>521</v>
      </c>
      <c r="AR3" s="546"/>
    </row>
    <row r="4" spans="1:51" ht="15" thickBot="1">
      <c r="B4" s="587"/>
      <c r="C4" s="557"/>
      <c r="D4" s="557"/>
      <c r="E4" s="557"/>
      <c r="F4" s="557"/>
      <c r="G4" s="588"/>
      <c r="H4" s="600"/>
      <c r="I4" s="601"/>
      <c r="J4" s="601"/>
      <c r="K4" s="601"/>
      <c r="L4" s="601"/>
      <c r="M4" s="602"/>
      <c r="N4" s="557"/>
      <c r="O4" s="557"/>
      <c r="P4" s="557"/>
      <c r="Q4" s="557"/>
      <c r="R4" s="557"/>
      <c r="S4" s="588"/>
      <c r="T4" s="557"/>
      <c r="U4" s="557"/>
      <c r="V4" s="557"/>
      <c r="W4" s="557"/>
      <c r="X4" s="557"/>
      <c r="Y4" s="588"/>
      <c r="Z4" s="582"/>
      <c r="AA4" s="557"/>
      <c r="AB4" s="557"/>
      <c r="AC4" s="557"/>
      <c r="AD4" s="557"/>
      <c r="AE4" s="557"/>
      <c r="AF4" s="584"/>
      <c r="AG4" s="555"/>
      <c r="AH4" s="555"/>
      <c r="AI4" s="555"/>
      <c r="AJ4" s="557"/>
      <c r="AK4" s="578"/>
      <c r="AL4" s="578"/>
      <c r="AM4" s="566"/>
      <c r="AN4" s="580"/>
      <c r="AO4" s="580"/>
      <c r="AP4" s="559"/>
      <c r="AQ4" s="546"/>
      <c r="AR4" s="546"/>
    </row>
    <row r="5" spans="1:51" ht="14.25" customHeight="1">
      <c r="B5" s="673" t="s">
        <v>510</v>
      </c>
      <c r="C5" s="571" t="s">
        <v>509</v>
      </c>
      <c r="D5" s="571"/>
      <c r="E5" s="571"/>
      <c r="F5" s="571"/>
      <c r="G5" s="571"/>
      <c r="H5" s="607"/>
      <c r="I5" s="573" t="s">
        <v>508</v>
      </c>
      <c r="J5" s="571"/>
      <c r="K5" s="571"/>
      <c r="L5" s="571"/>
      <c r="M5" s="607"/>
      <c r="N5" s="609" t="s">
        <v>507</v>
      </c>
      <c r="O5" s="610"/>
      <c r="P5" s="610"/>
      <c r="Q5" s="610"/>
      <c r="R5" s="610"/>
      <c r="S5" s="611"/>
      <c r="T5" s="682" t="s">
        <v>506</v>
      </c>
      <c r="U5" s="682"/>
      <c r="V5" s="682"/>
      <c r="W5" s="682"/>
      <c r="X5" s="682"/>
      <c r="Y5" s="683"/>
      <c r="Z5" s="590" t="s">
        <v>505</v>
      </c>
      <c r="AA5" s="590"/>
      <c r="AB5" s="590"/>
      <c r="AC5" s="590"/>
      <c r="AD5" s="590"/>
      <c r="AE5" s="591"/>
      <c r="AF5" s="570" t="s">
        <v>504</v>
      </c>
      <c r="AG5" s="571"/>
      <c r="AH5" s="571"/>
      <c r="AI5" s="571"/>
      <c r="AJ5" s="571"/>
      <c r="AK5" s="571"/>
      <c r="AL5" s="571"/>
      <c r="AM5" s="571"/>
      <c r="AN5" s="571"/>
      <c r="AO5" s="571"/>
      <c r="AP5" s="572"/>
      <c r="AQ5" s="547" t="s">
        <v>113</v>
      </c>
      <c r="AR5" s="547" t="s">
        <v>114</v>
      </c>
    </row>
    <row r="6" spans="1:51">
      <c r="B6" s="674"/>
      <c r="C6" s="571"/>
      <c r="D6" s="571"/>
      <c r="E6" s="571"/>
      <c r="F6" s="571"/>
      <c r="G6" s="571"/>
      <c r="H6" s="607"/>
      <c r="I6" s="573"/>
      <c r="J6" s="571"/>
      <c r="K6" s="571"/>
      <c r="L6" s="571"/>
      <c r="M6" s="607"/>
      <c r="N6" s="612"/>
      <c r="O6" s="610"/>
      <c r="P6" s="610"/>
      <c r="Q6" s="610"/>
      <c r="R6" s="610"/>
      <c r="S6" s="611"/>
      <c r="T6" s="684"/>
      <c r="U6" s="684"/>
      <c r="V6" s="684"/>
      <c r="W6" s="684"/>
      <c r="X6" s="684"/>
      <c r="Y6" s="685"/>
      <c r="Z6" s="590"/>
      <c r="AA6" s="590"/>
      <c r="AB6" s="590"/>
      <c r="AC6" s="590"/>
      <c r="AD6" s="590"/>
      <c r="AE6" s="591"/>
      <c r="AF6" s="573"/>
      <c r="AG6" s="571"/>
      <c r="AH6" s="571"/>
      <c r="AI6" s="571"/>
      <c r="AJ6" s="571"/>
      <c r="AK6" s="571"/>
      <c r="AL6" s="571"/>
      <c r="AM6" s="571"/>
      <c r="AN6" s="571"/>
      <c r="AO6" s="571"/>
      <c r="AP6" s="572"/>
      <c r="AQ6" s="547"/>
      <c r="AR6" s="547"/>
    </row>
    <row r="7" spans="1:51">
      <c r="B7" s="674"/>
      <c r="C7" s="575"/>
      <c r="D7" s="575"/>
      <c r="E7" s="575"/>
      <c r="F7" s="575"/>
      <c r="G7" s="575"/>
      <c r="H7" s="608"/>
      <c r="I7" s="574"/>
      <c r="J7" s="575"/>
      <c r="K7" s="575"/>
      <c r="L7" s="575"/>
      <c r="M7" s="608"/>
      <c r="N7" s="613"/>
      <c r="O7" s="614"/>
      <c r="P7" s="614"/>
      <c r="Q7" s="614"/>
      <c r="R7" s="614"/>
      <c r="S7" s="615"/>
      <c r="T7" s="686"/>
      <c r="U7" s="686"/>
      <c r="V7" s="686"/>
      <c r="W7" s="686"/>
      <c r="X7" s="686"/>
      <c r="Y7" s="687"/>
      <c r="Z7" s="592"/>
      <c r="AA7" s="592"/>
      <c r="AB7" s="592"/>
      <c r="AC7" s="592"/>
      <c r="AD7" s="592"/>
      <c r="AE7" s="593"/>
      <c r="AF7" s="574"/>
      <c r="AG7" s="575"/>
      <c r="AH7" s="575"/>
      <c r="AI7" s="575"/>
      <c r="AJ7" s="575"/>
      <c r="AK7" s="575"/>
      <c r="AL7" s="575"/>
      <c r="AM7" s="575"/>
      <c r="AN7" s="575"/>
      <c r="AO7" s="575"/>
      <c r="AP7" s="576"/>
      <c r="AQ7" s="547"/>
      <c r="AR7" s="547"/>
      <c r="AU7" s="523" t="s">
        <v>503</v>
      </c>
      <c r="AV7" s="524" t="s">
        <v>502</v>
      </c>
      <c r="AW7" s="523"/>
    </row>
    <row r="8" spans="1:51" ht="13.15" customHeight="1">
      <c r="A8" s="485">
        <v>1</v>
      </c>
      <c r="B8" s="674"/>
      <c r="C8" s="594"/>
      <c r="D8" s="594"/>
      <c r="E8" s="594"/>
      <c r="F8" s="594"/>
      <c r="G8" s="594"/>
      <c r="H8" s="595"/>
      <c r="I8" s="604"/>
      <c r="J8" s="594"/>
      <c r="K8" s="594"/>
      <c r="L8" s="594"/>
      <c r="M8" s="595"/>
      <c r="N8" s="605"/>
      <c r="O8" s="596"/>
      <c r="P8" s="522" t="s">
        <v>492</v>
      </c>
      <c r="Q8" s="596"/>
      <c r="R8" s="596"/>
      <c r="S8" s="521" t="s">
        <v>491</v>
      </c>
      <c r="T8" s="606"/>
      <c r="U8" s="606"/>
      <c r="V8" s="522" t="s">
        <v>492</v>
      </c>
      <c r="W8" s="596"/>
      <c r="X8" s="596"/>
      <c r="Y8" s="521" t="s">
        <v>491</v>
      </c>
      <c r="Z8" s="603">
        <f t="shared" ref="Z8:Z39" si="0">(N8+T8)+QUOTIENT((Q8+W8),12)</f>
        <v>0</v>
      </c>
      <c r="AA8" s="589"/>
      <c r="AB8" s="520" t="s">
        <v>492</v>
      </c>
      <c r="AC8" s="589">
        <f t="shared" ref="AC8:AC39" si="1">MOD(Q8+W8,12)</f>
        <v>0</v>
      </c>
      <c r="AD8" s="589"/>
      <c r="AE8" s="519" t="s">
        <v>491</v>
      </c>
      <c r="AF8" s="567"/>
      <c r="AG8" s="568"/>
      <c r="AH8" s="606"/>
      <c r="AI8" s="606"/>
      <c r="AJ8" s="518" t="s">
        <v>492</v>
      </c>
      <c r="AK8" s="569"/>
      <c r="AL8" s="569"/>
      <c r="AM8" s="518" t="s">
        <v>500</v>
      </c>
      <c r="AN8" s="569"/>
      <c r="AO8" s="569"/>
      <c r="AP8" s="517" t="s">
        <v>499</v>
      </c>
      <c r="AQ8" s="538"/>
      <c r="AR8" s="538"/>
      <c r="AU8" s="516">
        <f>+IF(AND(Z8&gt;=7,OR(I8="家庭的保育補助者",I8="家庭的保育者",I8="保育士",I8="保育教諭",I8="教諭",I8="副園長(有資格者)",I8="教頭(有資格者)")),1,0)</f>
        <v>0</v>
      </c>
      <c r="AV8" s="495">
        <f t="shared" ref="AV8:AV39" si="2">+IF(AND(Z8&gt;=7,OR(I8="栄養士",I8="調理員")),1,0)</f>
        <v>0</v>
      </c>
      <c r="AX8" s="515"/>
      <c r="AY8" s="514"/>
    </row>
    <row r="9" spans="1:51" ht="13.15" customHeight="1">
      <c r="A9" s="485">
        <v>2</v>
      </c>
      <c r="B9" s="674"/>
      <c r="C9" s="560"/>
      <c r="D9" s="561"/>
      <c r="E9" s="561"/>
      <c r="F9" s="561"/>
      <c r="G9" s="561"/>
      <c r="H9" s="562"/>
      <c r="I9" s="563"/>
      <c r="J9" s="561"/>
      <c r="K9" s="561"/>
      <c r="L9" s="561"/>
      <c r="M9" s="562"/>
      <c r="N9" s="548"/>
      <c r="O9" s="549"/>
      <c r="P9" s="513" t="s">
        <v>492</v>
      </c>
      <c r="Q9" s="549"/>
      <c r="R9" s="549"/>
      <c r="S9" s="512" t="s">
        <v>491</v>
      </c>
      <c r="T9" s="549"/>
      <c r="U9" s="549"/>
      <c r="V9" s="513" t="s">
        <v>492</v>
      </c>
      <c r="W9" s="549"/>
      <c r="X9" s="549"/>
      <c r="Y9" s="512" t="s">
        <v>491</v>
      </c>
      <c r="Z9" s="552">
        <f t="shared" si="0"/>
        <v>0</v>
      </c>
      <c r="AA9" s="553"/>
      <c r="AB9" s="511" t="s">
        <v>492</v>
      </c>
      <c r="AC9" s="553">
        <f t="shared" si="1"/>
        <v>0</v>
      </c>
      <c r="AD9" s="553"/>
      <c r="AE9" s="506" t="s">
        <v>491</v>
      </c>
      <c r="AF9" s="550"/>
      <c r="AG9" s="551"/>
      <c r="AH9" s="688"/>
      <c r="AI9" s="688"/>
      <c r="AJ9" s="510" t="s">
        <v>492</v>
      </c>
      <c r="AK9" s="564"/>
      <c r="AL9" s="564"/>
      <c r="AM9" s="510" t="s">
        <v>500</v>
      </c>
      <c r="AN9" s="564"/>
      <c r="AO9" s="564"/>
      <c r="AP9" s="509" t="s">
        <v>499</v>
      </c>
      <c r="AQ9" s="538"/>
      <c r="AR9" s="538"/>
      <c r="AU9" s="516">
        <f t="shared" ref="AU9:AU72" si="3">+IF(AND(Z9&gt;=7,OR(I9="家庭的保育補助者",I9="家庭的保育者",I9="保育士",I9="保育教諭",I9="教諭",I9="副園長(有資格者)",I9="教頭(有資格者)")),1,0)</f>
        <v>0</v>
      </c>
      <c r="AV9" s="495">
        <f t="shared" si="2"/>
        <v>0</v>
      </c>
      <c r="AX9" s="503"/>
      <c r="AY9" s="497"/>
    </row>
    <row r="10" spans="1:51" ht="13.15" customHeight="1">
      <c r="A10" s="485">
        <v>3</v>
      </c>
      <c r="B10" s="674"/>
      <c r="C10" s="560"/>
      <c r="D10" s="561"/>
      <c r="E10" s="561"/>
      <c r="F10" s="561"/>
      <c r="G10" s="561"/>
      <c r="H10" s="562"/>
      <c r="I10" s="563"/>
      <c r="J10" s="561"/>
      <c r="K10" s="561"/>
      <c r="L10" s="561"/>
      <c r="M10" s="562"/>
      <c r="N10" s="548"/>
      <c r="O10" s="549"/>
      <c r="P10" s="513" t="s">
        <v>492</v>
      </c>
      <c r="Q10" s="549"/>
      <c r="R10" s="549"/>
      <c r="S10" s="512" t="s">
        <v>491</v>
      </c>
      <c r="T10" s="549"/>
      <c r="U10" s="549"/>
      <c r="V10" s="513" t="s">
        <v>492</v>
      </c>
      <c r="W10" s="549"/>
      <c r="X10" s="549"/>
      <c r="Y10" s="512" t="s">
        <v>491</v>
      </c>
      <c r="Z10" s="552">
        <f t="shared" si="0"/>
        <v>0</v>
      </c>
      <c r="AA10" s="553"/>
      <c r="AB10" s="511" t="s">
        <v>492</v>
      </c>
      <c r="AC10" s="553">
        <f t="shared" si="1"/>
        <v>0</v>
      </c>
      <c r="AD10" s="553"/>
      <c r="AE10" s="506" t="s">
        <v>491</v>
      </c>
      <c r="AF10" s="550"/>
      <c r="AG10" s="551"/>
      <c r="AH10" s="549"/>
      <c r="AI10" s="549"/>
      <c r="AJ10" s="510" t="s">
        <v>492</v>
      </c>
      <c r="AK10" s="564"/>
      <c r="AL10" s="564"/>
      <c r="AM10" s="510" t="s">
        <v>500</v>
      </c>
      <c r="AN10" s="564"/>
      <c r="AO10" s="564"/>
      <c r="AP10" s="509" t="s">
        <v>499</v>
      </c>
      <c r="AQ10" s="538"/>
      <c r="AR10" s="538"/>
      <c r="AU10" s="516">
        <f t="shared" si="3"/>
        <v>0</v>
      </c>
      <c r="AV10" s="495">
        <f t="shared" si="2"/>
        <v>0</v>
      </c>
      <c r="AX10" s="503"/>
      <c r="AY10" s="497"/>
    </row>
    <row r="11" spans="1:51" ht="13.15" customHeight="1">
      <c r="A11" s="485">
        <v>4</v>
      </c>
      <c r="B11" s="674"/>
      <c r="C11" s="560"/>
      <c r="D11" s="561"/>
      <c r="E11" s="561"/>
      <c r="F11" s="561"/>
      <c r="G11" s="561"/>
      <c r="H11" s="562"/>
      <c r="I11" s="563"/>
      <c r="J11" s="561"/>
      <c r="K11" s="561"/>
      <c r="L11" s="561"/>
      <c r="M11" s="562"/>
      <c r="N11" s="548"/>
      <c r="O11" s="549"/>
      <c r="P11" s="513" t="s">
        <v>492</v>
      </c>
      <c r="Q11" s="549"/>
      <c r="R11" s="549"/>
      <c r="S11" s="512" t="s">
        <v>491</v>
      </c>
      <c r="T11" s="549"/>
      <c r="U11" s="549"/>
      <c r="V11" s="513" t="s">
        <v>492</v>
      </c>
      <c r="W11" s="549"/>
      <c r="X11" s="549"/>
      <c r="Y11" s="512" t="s">
        <v>491</v>
      </c>
      <c r="Z11" s="552">
        <f t="shared" si="0"/>
        <v>0</v>
      </c>
      <c r="AA11" s="553"/>
      <c r="AB11" s="511" t="s">
        <v>492</v>
      </c>
      <c r="AC11" s="553">
        <f t="shared" si="1"/>
        <v>0</v>
      </c>
      <c r="AD11" s="553"/>
      <c r="AE11" s="506" t="s">
        <v>491</v>
      </c>
      <c r="AF11" s="550"/>
      <c r="AG11" s="551"/>
      <c r="AH11" s="549"/>
      <c r="AI11" s="549"/>
      <c r="AJ11" s="510" t="s">
        <v>492</v>
      </c>
      <c r="AK11" s="564"/>
      <c r="AL11" s="564"/>
      <c r="AM11" s="510" t="s">
        <v>500</v>
      </c>
      <c r="AN11" s="564"/>
      <c r="AO11" s="564"/>
      <c r="AP11" s="509" t="s">
        <v>499</v>
      </c>
      <c r="AQ11" s="538"/>
      <c r="AR11" s="538"/>
      <c r="AU11" s="516">
        <f t="shared" si="3"/>
        <v>0</v>
      </c>
      <c r="AV11" s="495">
        <f t="shared" si="2"/>
        <v>0</v>
      </c>
      <c r="AX11" s="503"/>
      <c r="AY11" s="497"/>
    </row>
    <row r="12" spans="1:51" ht="13.15" customHeight="1">
      <c r="A12" s="485">
        <v>5</v>
      </c>
      <c r="B12" s="674"/>
      <c r="C12" s="560"/>
      <c r="D12" s="561"/>
      <c r="E12" s="561"/>
      <c r="F12" s="561"/>
      <c r="G12" s="561"/>
      <c r="H12" s="562"/>
      <c r="I12" s="563"/>
      <c r="J12" s="561"/>
      <c r="K12" s="561"/>
      <c r="L12" s="561"/>
      <c r="M12" s="562"/>
      <c r="N12" s="548"/>
      <c r="O12" s="549"/>
      <c r="P12" s="513" t="s">
        <v>492</v>
      </c>
      <c r="Q12" s="549"/>
      <c r="R12" s="549"/>
      <c r="S12" s="512" t="s">
        <v>491</v>
      </c>
      <c r="T12" s="549"/>
      <c r="U12" s="549"/>
      <c r="V12" s="513" t="s">
        <v>492</v>
      </c>
      <c r="W12" s="549"/>
      <c r="X12" s="549"/>
      <c r="Y12" s="512" t="s">
        <v>491</v>
      </c>
      <c r="Z12" s="552">
        <f t="shared" si="0"/>
        <v>0</v>
      </c>
      <c r="AA12" s="553"/>
      <c r="AB12" s="511" t="s">
        <v>492</v>
      </c>
      <c r="AC12" s="553">
        <f t="shared" si="1"/>
        <v>0</v>
      </c>
      <c r="AD12" s="553"/>
      <c r="AE12" s="506" t="s">
        <v>491</v>
      </c>
      <c r="AF12" s="550"/>
      <c r="AG12" s="551"/>
      <c r="AH12" s="549"/>
      <c r="AI12" s="549"/>
      <c r="AJ12" s="510" t="s">
        <v>492</v>
      </c>
      <c r="AK12" s="564"/>
      <c r="AL12" s="564"/>
      <c r="AM12" s="510" t="s">
        <v>500</v>
      </c>
      <c r="AN12" s="564"/>
      <c r="AO12" s="564"/>
      <c r="AP12" s="509" t="s">
        <v>499</v>
      </c>
      <c r="AQ12" s="538"/>
      <c r="AR12" s="538"/>
      <c r="AU12" s="516">
        <f t="shared" si="3"/>
        <v>0</v>
      </c>
      <c r="AV12" s="495">
        <f t="shared" si="2"/>
        <v>0</v>
      </c>
      <c r="AX12" s="503"/>
      <c r="AY12" s="497"/>
    </row>
    <row r="13" spans="1:51" ht="13.15" customHeight="1">
      <c r="A13" s="485">
        <v>6</v>
      </c>
      <c r="B13" s="674"/>
      <c r="C13" s="560"/>
      <c r="D13" s="561"/>
      <c r="E13" s="561"/>
      <c r="F13" s="561"/>
      <c r="G13" s="561"/>
      <c r="H13" s="562"/>
      <c r="I13" s="563"/>
      <c r="J13" s="561"/>
      <c r="K13" s="561"/>
      <c r="L13" s="561"/>
      <c r="M13" s="562"/>
      <c r="N13" s="548"/>
      <c r="O13" s="549"/>
      <c r="P13" s="513" t="s">
        <v>492</v>
      </c>
      <c r="Q13" s="549"/>
      <c r="R13" s="549"/>
      <c r="S13" s="512" t="s">
        <v>491</v>
      </c>
      <c r="T13" s="549"/>
      <c r="U13" s="549"/>
      <c r="V13" s="513" t="s">
        <v>492</v>
      </c>
      <c r="W13" s="549"/>
      <c r="X13" s="549"/>
      <c r="Y13" s="512" t="s">
        <v>491</v>
      </c>
      <c r="Z13" s="552">
        <f t="shared" si="0"/>
        <v>0</v>
      </c>
      <c r="AA13" s="553"/>
      <c r="AB13" s="511" t="s">
        <v>492</v>
      </c>
      <c r="AC13" s="553">
        <f t="shared" si="1"/>
        <v>0</v>
      </c>
      <c r="AD13" s="553"/>
      <c r="AE13" s="506" t="s">
        <v>491</v>
      </c>
      <c r="AF13" s="550"/>
      <c r="AG13" s="551"/>
      <c r="AH13" s="549"/>
      <c r="AI13" s="549"/>
      <c r="AJ13" s="510" t="s">
        <v>492</v>
      </c>
      <c r="AK13" s="564"/>
      <c r="AL13" s="564"/>
      <c r="AM13" s="510" t="s">
        <v>500</v>
      </c>
      <c r="AN13" s="564"/>
      <c r="AO13" s="564"/>
      <c r="AP13" s="509" t="s">
        <v>499</v>
      </c>
      <c r="AQ13" s="538"/>
      <c r="AR13" s="538"/>
      <c r="AU13" s="516">
        <f t="shared" si="3"/>
        <v>0</v>
      </c>
      <c r="AV13" s="495">
        <f t="shared" si="2"/>
        <v>0</v>
      </c>
      <c r="AX13" s="503"/>
      <c r="AY13" s="497"/>
    </row>
    <row r="14" spans="1:51" ht="13.15" customHeight="1">
      <c r="A14" s="485">
        <v>7</v>
      </c>
      <c r="B14" s="674"/>
      <c r="C14" s="560"/>
      <c r="D14" s="561"/>
      <c r="E14" s="561"/>
      <c r="F14" s="561"/>
      <c r="G14" s="561"/>
      <c r="H14" s="562"/>
      <c r="I14" s="563"/>
      <c r="J14" s="561"/>
      <c r="K14" s="561"/>
      <c r="L14" s="561"/>
      <c r="M14" s="562"/>
      <c r="N14" s="548"/>
      <c r="O14" s="549"/>
      <c r="P14" s="513" t="s">
        <v>492</v>
      </c>
      <c r="Q14" s="549"/>
      <c r="R14" s="549"/>
      <c r="S14" s="512" t="s">
        <v>491</v>
      </c>
      <c r="T14" s="549"/>
      <c r="U14" s="549"/>
      <c r="V14" s="513" t="s">
        <v>492</v>
      </c>
      <c r="W14" s="549"/>
      <c r="X14" s="549"/>
      <c r="Y14" s="512" t="s">
        <v>491</v>
      </c>
      <c r="Z14" s="552">
        <f t="shared" si="0"/>
        <v>0</v>
      </c>
      <c r="AA14" s="553"/>
      <c r="AB14" s="511" t="s">
        <v>492</v>
      </c>
      <c r="AC14" s="553">
        <f t="shared" si="1"/>
        <v>0</v>
      </c>
      <c r="AD14" s="553"/>
      <c r="AE14" s="506" t="s">
        <v>491</v>
      </c>
      <c r="AF14" s="550"/>
      <c r="AG14" s="551"/>
      <c r="AH14" s="549"/>
      <c r="AI14" s="549"/>
      <c r="AJ14" s="510" t="s">
        <v>492</v>
      </c>
      <c r="AK14" s="564"/>
      <c r="AL14" s="564"/>
      <c r="AM14" s="510" t="s">
        <v>500</v>
      </c>
      <c r="AN14" s="564"/>
      <c r="AO14" s="564"/>
      <c r="AP14" s="509" t="s">
        <v>499</v>
      </c>
      <c r="AQ14" s="538"/>
      <c r="AR14" s="538"/>
      <c r="AU14" s="516">
        <f t="shared" si="3"/>
        <v>0</v>
      </c>
      <c r="AV14" s="495">
        <f t="shared" si="2"/>
        <v>0</v>
      </c>
      <c r="AX14" s="503"/>
      <c r="AY14" s="497"/>
    </row>
    <row r="15" spans="1:51" ht="13.15" customHeight="1">
      <c r="A15" s="485">
        <v>8</v>
      </c>
      <c r="B15" s="674"/>
      <c r="C15" s="560"/>
      <c r="D15" s="561"/>
      <c r="E15" s="561"/>
      <c r="F15" s="561"/>
      <c r="G15" s="561"/>
      <c r="H15" s="562"/>
      <c r="I15" s="563"/>
      <c r="J15" s="561"/>
      <c r="K15" s="561"/>
      <c r="L15" s="561"/>
      <c r="M15" s="562"/>
      <c r="N15" s="548"/>
      <c r="O15" s="549"/>
      <c r="P15" s="513" t="s">
        <v>492</v>
      </c>
      <c r="Q15" s="549"/>
      <c r="R15" s="549"/>
      <c r="S15" s="512" t="s">
        <v>491</v>
      </c>
      <c r="T15" s="549"/>
      <c r="U15" s="549"/>
      <c r="V15" s="513" t="s">
        <v>492</v>
      </c>
      <c r="W15" s="549"/>
      <c r="X15" s="549"/>
      <c r="Y15" s="512" t="s">
        <v>491</v>
      </c>
      <c r="Z15" s="552">
        <f t="shared" si="0"/>
        <v>0</v>
      </c>
      <c r="AA15" s="553"/>
      <c r="AB15" s="511" t="s">
        <v>492</v>
      </c>
      <c r="AC15" s="553">
        <f t="shared" si="1"/>
        <v>0</v>
      </c>
      <c r="AD15" s="553"/>
      <c r="AE15" s="506" t="s">
        <v>491</v>
      </c>
      <c r="AF15" s="550"/>
      <c r="AG15" s="551"/>
      <c r="AH15" s="549"/>
      <c r="AI15" s="549"/>
      <c r="AJ15" s="510" t="s">
        <v>492</v>
      </c>
      <c r="AK15" s="564"/>
      <c r="AL15" s="564"/>
      <c r="AM15" s="510" t="s">
        <v>500</v>
      </c>
      <c r="AN15" s="564"/>
      <c r="AO15" s="564"/>
      <c r="AP15" s="509" t="s">
        <v>499</v>
      </c>
      <c r="AQ15" s="538"/>
      <c r="AR15" s="538"/>
      <c r="AU15" s="516">
        <f t="shared" si="3"/>
        <v>0</v>
      </c>
      <c r="AV15" s="495">
        <f t="shared" si="2"/>
        <v>0</v>
      </c>
      <c r="AX15" s="503"/>
      <c r="AY15" s="497"/>
    </row>
    <row r="16" spans="1:51" ht="13.15" customHeight="1">
      <c r="A16" s="485">
        <v>9</v>
      </c>
      <c r="B16" s="674"/>
      <c r="C16" s="560"/>
      <c r="D16" s="561"/>
      <c r="E16" s="561"/>
      <c r="F16" s="561"/>
      <c r="G16" s="561"/>
      <c r="H16" s="562"/>
      <c r="I16" s="563"/>
      <c r="J16" s="561"/>
      <c r="K16" s="561"/>
      <c r="L16" s="561"/>
      <c r="M16" s="562"/>
      <c r="N16" s="548"/>
      <c r="O16" s="549"/>
      <c r="P16" s="513" t="s">
        <v>492</v>
      </c>
      <c r="Q16" s="549"/>
      <c r="R16" s="549"/>
      <c r="S16" s="512" t="s">
        <v>501</v>
      </c>
      <c r="T16" s="549"/>
      <c r="U16" s="549"/>
      <c r="V16" s="513" t="s">
        <v>492</v>
      </c>
      <c r="W16" s="549"/>
      <c r="X16" s="549"/>
      <c r="Y16" s="512" t="s">
        <v>501</v>
      </c>
      <c r="Z16" s="552">
        <f t="shared" si="0"/>
        <v>0</v>
      </c>
      <c r="AA16" s="553"/>
      <c r="AB16" s="511" t="s">
        <v>492</v>
      </c>
      <c r="AC16" s="553">
        <f t="shared" si="1"/>
        <v>0</v>
      </c>
      <c r="AD16" s="553"/>
      <c r="AE16" s="506" t="s">
        <v>491</v>
      </c>
      <c r="AF16" s="550"/>
      <c r="AG16" s="551"/>
      <c r="AH16" s="549"/>
      <c r="AI16" s="549"/>
      <c r="AJ16" s="510" t="s">
        <v>492</v>
      </c>
      <c r="AK16" s="564"/>
      <c r="AL16" s="564"/>
      <c r="AM16" s="510" t="s">
        <v>500</v>
      </c>
      <c r="AN16" s="564"/>
      <c r="AO16" s="564"/>
      <c r="AP16" s="509" t="s">
        <v>499</v>
      </c>
      <c r="AQ16" s="538"/>
      <c r="AR16" s="538"/>
      <c r="AU16" s="516">
        <f t="shared" si="3"/>
        <v>0</v>
      </c>
      <c r="AV16" s="495">
        <f t="shared" si="2"/>
        <v>0</v>
      </c>
      <c r="AX16" s="503"/>
      <c r="AY16" s="497"/>
    </row>
    <row r="17" spans="1:51" ht="13.15" customHeight="1">
      <c r="A17" s="485">
        <v>10</v>
      </c>
      <c r="B17" s="674"/>
      <c r="C17" s="560"/>
      <c r="D17" s="561"/>
      <c r="E17" s="561"/>
      <c r="F17" s="561"/>
      <c r="G17" s="561"/>
      <c r="H17" s="562"/>
      <c r="I17" s="563"/>
      <c r="J17" s="561"/>
      <c r="K17" s="561"/>
      <c r="L17" s="561"/>
      <c r="M17" s="562"/>
      <c r="N17" s="548"/>
      <c r="O17" s="549"/>
      <c r="P17" s="513" t="s">
        <v>492</v>
      </c>
      <c r="Q17" s="549"/>
      <c r="R17" s="549"/>
      <c r="S17" s="512" t="s">
        <v>501</v>
      </c>
      <c r="T17" s="549"/>
      <c r="U17" s="549"/>
      <c r="V17" s="513" t="s">
        <v>492</v>
      </c>
      <c r="W17" s="549"/>
      <c r="X17" s="549"/>
      <c r="Y17" s="512" t="s">
        <v>501</v>
      </c>
      <c r="Z17" s="552">
        <f t="shared" si="0"/>
        <v>0</v>
      </c>
      <c r="AA17" s="553"/>
      <c r="AB17" s="511" t="s">
        <v>492</v>
      </c>
      <c r="AC17" s="553">
        <f t="shared" si="1"/>
        <v>0</v>
      </c>
      <c r="AD17" s="553"/>
      <c r="AE17" s="506" t="s">
        <v>491</v>
      </c>
      <c r="AF17" s="550"/>
      <c r="AG17" s="551"/>
      <c r="AH17" s="549"/>
      <c r="AI17" s="549"/>
      <c r="AJ17" s="510" t="s">
        <v>492</v>
      </c>
      <c r="AK17" s="564"/>
      <c r="AL17" s="564"/>
      <c r="AM17" s="510" t="s">
        <v>500</v>
      </c>
      <c r="AN17" s="564"/>
      <c r="AO17" s="564"/>
      <c r="AP17" s="509" t="s">
        <v>499</v>
      </c>
      <c r="AQ17" s="538"/>
      <c r="AR17" s="538"/>
      <c r="AU17" s="516">
        <f t="shared" si="3"/>
        <v>0</v>
      </c>
      <c r="AV17" s="495">
        <f t="shared" si="2"/>
        <v>0</v>
      </c>
      <c r="AX17" s="503"/>
      <c r="AY17" s="497"/>
    </row>
    <row r="18" spans="1:51" ht="13.15" customHeight="1">
      <c r="A18" s="485">
        <v>11</v>
      </c>
      <c r="B18" s="674"/>
      <c r="C18" s="560"/>
      <c r="D18" s="561"/>
      <c r="E18" s="561"/>
      <c r="F18" s="561"/>
      <c r="G18" s="561"/>
      <c r="H18" s="562"/>
      <c r="I18" s="563"/>
      <c r="J18" s="561"/>
      <c r="K18" s="561"/>
      <c r="L18" s="561"/>
      <c r="M18" s="562"/>
      <c r="N18" s="548"/>
      <c r="O18" s="549"/>
      <c r="P18" s="513" t="s">
        <v>492</v>
      </c>
      <c r="Q18" s="549"/>
      <c r="R18" s="549"/>
      <c r="S18" s="512" t="s">
        <v>501</v>
      </c>
      <c r="T18" s="549"/>
      <c r="U18" s="549"/>
      <c r="V18" s="513" t="s">
        <v>492</v>
      </c>
      <c r="W18" s="549"/>
      <c r="X18" s="549"/>
      <c r="Y18" s="512" t="s">
        <v>501</v>
      </c>
      <c r="Z18" s="552">
        <f t="shared" si="0"/>
        <v>0</v>
      </c>
      <c r="AA18" s="553"/>
      <c r="AB18" s="511" t="s">
        <v>492</v>
      </c>
      <c r="AC18" s="553">
        <f t="shared" si="1"/>
        <v>0</v>
      </c>
      <c r="AD18" s="553"/>
      <c r="AE18" s="506" t="s">
        <v>491</v>
      </c>
      <c r="AF18" s="550"/>
      <c r="AG18" s="551"/>
      <c r="AH18" s="549"/>
      <c r="AI18" s="549"/>
      <c r="AJ18" s="510" t="s">
        <v>492</v>
      </c>
      <c r="AK18" s="564"/>
      <c r="AL18" s="564"/>
      <c r="AM18" s="510" t="s">
        <v>500</v>
      </c>
      <c r="AN18" s="564"/>
      <c r="AO18" s="564"/>
      <c r="AP18" s="509" t="s">
        <v>499</v>
      </c>
      <c r="AQ18" s="538"/>
      <c r="AR18" s="538"/>
      <c r="AU18" s="516">
        <f t="shared" si="3"/>
        <v>0</v>
      </c>
      <c r="AV18" s="495">
        <f t="shared" si="2"/>
        <v>0</v>
      </c>
      <c r="AX18" s="503"/>
      <c r="AY18" s="497"/>
    </row>
    <row r="19" spans="1:51" ht="13.15" customHeight="1">
      <c r="A19" s="485">
        <v>12</v>
      </c>
      <c r="B19" s="674"/>
      <c r="C19" s="560"/>
      <c r="D19" s="561"/>
      <c r="E19" s="561"/>
      <c r="F19" s="561"/>
      <c r="G19" s="561"/>
      <c r="H19" s="562"/>
      <c r="I19" s="563"/>
      <c r="J19" s="561"/>
      <c r="K19" s="561"/>
      <c r="L19" s="561"/>
      <c r="M19" s="562"/>
      <c r="N19" s="548"/>
      <c r="O19" s="549"/>
      <c r="P19" s="513" t="s">
        <v>492</v>
      </c>
      <c r="Q19" s="549"/>
      <c r="R19" s="549"/>
      <c r="S19" s="512" t="s">
        <v>501</v>
      </c>
      <c r="T19" s="549"/>
      <c r="U19" s="549"/>
      <c r="V19" s="513" t="s">
        <v>492</v>
      </c>
      <c r="W19" s="549"/>
      <c r="X19" s="549"/>
      <c r="Y19" s="512" t="s">
        <v>501</v>
      </c>
      <c r="Z19" s="552">
        <f t="shared" si="0"/>
        <v>0</v>
      </c>
      <c r="AA19" s="553"/>
      <c r="AB19" s="511" t="s">
        <v>492</v>
      </c>
      <c r="AC19" s="553">
        <f t="shared" si="1"/>
        <v>0</v>
      </c>
      <c r="AD19" s="553"/>
      <c r="AE19" s="506" t="s">
        <v>491</v>
      </c>
      <c r="AF19" s="550"/>
      <c r="AG19" s="551"/>
      <c r="AH19" s="549"/>
      <c r="AI19" s="549"/>
      <c r="AJ19" s="510" t="s">
        <v>492</v>
      </c>
      <c r="AK19" s="564"/>
      <c r="AL19" s="564"/>
      <c r="AM19" s="510" t="s">
        <v>500</v>
      </c>
      <c r="AN19" s="564"/>
      <c r="AO19" s="564"/>
      <c r="AP19" s="509" t="s">
        <v>499</v>
      </c>
      <c r="AQ19" s="538"/>
      <c r="AR19" s="538"/>
      <c r="AU19" s="516">
        <f t="shared" si="3"/>
        <v>0</v>
      </c>
      <c r="AV19" s="495">
        <f t="shared" si="2"/>
        <v>0</v>
      </c>
      <c r="AX19" s="503"/>
      <c r="AY19" s="497"/>
    </row>
    <row r="20" spans="1:51" ht="13.15" customHeight="1">
      <c r="A20" s="485">
        <v>13</v>
      </c>
      <c r="B20" s="674"/>
      <c r="C20" s="560"/>
      <c r="D20" s="561"/>
      <c r="E20" s="561"/>
      <c r="F20" s="561"/>
      <c r="G20" s="561"/>
      <c r="H20" s="562"/>
      <c r="I20" s="563"/>
      <c r="J20" s="561"/>
      <c r="K20" s="561"/>
      <c r="L20" s="561"/>
      <c r="M20" s="562"/>
      <c r="N20" s="548"/>
      <c r="O20" s="549"/>
      <c r="P20" s="513" t="s">
        <v>492</v>
      </c>
      <c r="Q20" s="549"/>
      <c r="R20" s="549"/>
      <c r="S20" s="512" t="s">
        <v>501</v>
      </c>
      <c r="T20" s="549"/>
      <c r="U20" s="549"/>
      <c r="V20" s="513" t="s">
        <v>492</v>
      </c>
      <c r="W20" s="549"/>
      <c r="X20" s="549"/>
      <c r="Y20" s="512" t="s">
        <v>501</v>
      </c>
      <c r="Z20" s="552">
        <f t="shared" si="0"/>
        <v>0</v>
      </c>
      <c r="AA20" s="553"/>
      <c r="AB20" s="511" t="s">
        <v>492</v>
      </c>
      <c r="AC20" s="553">
        <f t="shared" si="1"/>
        <v>0</v>
      </c>
      <c r="AD20" s="553"/>
      <c r="AE20" s="506" t="s">
        <v>491</v>
      </c>
      <c r="AF20" s="550"/>
      <c r="AG20" s="551"/>
      <c r="AH20" s="549"/>
      <c r="AI20" s="549"/>
      <c r="AJ20" s="510" t="s">
        <v>492</v>
      </c>
      <c r="AK20" s="564"/>
      <c r="AL20" s="564"/>
      <c r="AM20" s="510" t="s">
        <v>500</v>
      </c>
      <c r="AN20" s="564"/>
      <c r="AO20" s="564"/>
      <c r="AP20" s="509" t="s">
        <v>499</v>
      </c>
      <c r="AQ20" s="538"/>
      <c r="AR20" s="538"/>
      <c r="AU20" s="516">
        <f t="shared" si="3"/>
        <v>0</v>
      </c>
      <c r="AV20" s="495">
        <f t="shared" si="2"/>
        <v>0</v>
      </c>
      <c r="AX20" s="503"/>
      <c r="AY20" s="497"/>
    </row>
    <row r="21" spans="1:51" ht="13.15" customHeight="1">
      <c r="A21" s="485">
        <v>14</v>
      </c>
      <c r="B21" s="674"/>
      <c r="C21" s="560"/>
      <c r="D21" s="561"/>
      <c r="E21" s="561"/>
      <c r="F21" s="561"/>
      <c r="G21" s="561"/>
      <c r="H21" s="562"/>
      <c r="I21" s="563"/>
      <c r="J21" s="561"/>
      <c r="K21" s="561"/>
      <c r="L21" s="561"/>
      <c r="M21" s="562"/>
      <c r="N21" s="548"/>
      <c r="O21" s="549"/>
      <c r="P21" s="513" t="s">
        <v>492</v>
      </c>
      <c r="Q21" s="549"/>
      <c r="R21" s="549"/>
      <c r="S21" s="512" t="s">
        <v>501</v>
      </c>
      <c r="T21" s="549"/>
      <c r="U21" s="549"/>
      <c r="V21" s="513" t="s">
        <v>492</v>
      </c>
      <c r="W21" s="549"/>
      <c r="X21" s="549"/>
      <c r="Y21" s="512" t="s">
        <v>501</v>
      </c>
      <c r="Z21" s="552">
        <f t="shared" si="0"/>
        <v>0</v>
      </c>
      <c r="AA21" s="553"/>
      <c r="AB21" s="511" t="s">
        <v>492</v>
      </c>
      <c r="AC21" s="553">
        <f t="shared" si="1"/>
        <v>0</v>
      </c>
      <c r="AD21" s="553"/>
      <c r="AE21" s="506" t="s">
        <v>491</v>
      </c>
      <c r="AF21" s="550"/>
      <c r="AG21" s="551"/>
      <c r="AH21" s="549"/>
      <c r="AI21" s="549"/>
      <c r="AJ21" s="510" t="s">
        <v>492</v>
      </c>
      <c r="AK21" s="564"/>
      <c r="AL21" s="564"/>
      <c r="AM21" s="510" t="s">
        <v>500</v>
      </c>
      <c r="AN21" s="564"/>
      <c r="AO21" s="564"/>
      <c r="AP21" s="509" t="s">
        <v>499</v>
      </c>
      <c r="AQ21" s="538"/>
      <c r="AR21" s="538"/>
      <c r="AU21" s="516">
        <f t="shared" si="3"/>
        <v>0</v>
      </c>
      <c r="AV21" s="495">
        <f t="shared" si="2"/>
        <v>0</v>
      </c>
      <c r="AX21" s="503"/>
      <c r="AY21" s="497"/>
    </row>
    <row r="22" spans="1:51" ht="13.15" customHeight="1">
      <c r="A22" s="485">
        <v>15</v>
      </c>
      <c r="B22" s="674"/>
      <c r="C22" s="560"/>
      <c r="D22" s="561"/>
      <c r="E22" s="561"/>
      <c r="F22" s="561"/>
      <c r="G22" s="561"/>
      <c r="H22" s="562"/>
      <c r="I22" s="563"/>
      <c r="J22" s="561"/>
      <c r="K22" s="561"/>
      <c r="L22" s="561"/>
      <c r="M22" s="562"/>
      <c r="N22" s="548"/>
      <c r="O22" s="549"/>
      <c r="P22" s="513" t="s">
        <v>492</v>
      </c>
      <c r="Q22" s="549"/>
      <c r="R22" s="549"/>
      <c r="S22" s="512" t="s">
        <v>501</v>
      </c>
      <c r="T22" s="549"/>
      <c r="U22" s="549"/>
      <c r="V22" s="513" t="s">
        <v>492</v>
      </c>
      <c r="W22" s="549"/>
      <c r="X22" s="549"/>
      <c r="Y22" s="512" t="s">
        <v>501</v>
      </c>
      <c r="Z22" s="552">
        <f t="shared" si="0"/>
        <v>0</v>
      </c>
      <c r="AA22" s="553"/>
      <c r="AB22" s="511" t="s">
        <v>492</v>
      </c>
      <c r="AC22" s="553">
        <f t="shared" si="1"/>
        <v>0</v>
      </c>
      <c r="AD22" s="553"/>
      <c r="AE22" s="506" t="s">
        <v>491</v>
      </c>
      <c r="AF22" s="550"/>
      <c r="AG22" s="551"/>
      <c r="AH22" s="549"/>
      <c r="AI22" s="549"/>
      <c r="AJ22" s="510" t="s">
        <v>492</v>
      </c>
      <c r="AK22" s="564"/>
      <c r="AL22" s="564"/>
      <c r="AM22" s="510" t="s">
        <v>500</v>
      </c>
      <c r="AN22" s="564"/>
      <c r="AO22" s="564"/>
      <c r="AP22" s="509" t="s">
        <v>499</v>
      </c>
      <c r="AQ22" s="538"/>
      <c r="AR22" s="538"/>
      <c r="AU22" s="516">
        <f t="shared" si="3"/>
        <v>0</v>
      </c>
      <c r="AV22" s="495">
        <f t="shared" si="2"/>
        <v>0</v>
      </c>
      <c r="AX22" s="503"/>
      <c r="AY22" s="497"/>
    </row>
    <row r="23" spans="1:51" ht="13.15" customHeight="1">
      <c r="A23" s="485">
        <v>16</v>
      </c>
      <c r="B23" s="674"/>
      <c r="C23" s="560"/>
      <c r="D23" s="561"/>
      <c r="E23" s="561"/>
      <c r="F23" s="561"/>
      <c r="G23" s="561"/>
      <c r="H23" s="562"/>
      <c r="I23" s="563"/>
      <c r="J23" s="561"/>
      <c r="K23" s="561"/>
      <c r="L23" s="561"/>
      <c r="M23" s="562"/>
      <c r="N23" s="548"/>
      <c r="O23" s="549"/>
      <c r="P23" s="513" t="s">
        <v>492</v>
      </c>
      <c r="Q23" s="549"/>
      <c r="R23" s="549"/>
      <c r="S23" s="512" t="s">
        <v>501</v>
      </c>
      <c r="T23" s="549"/>
      <c r="U23" s="549"/>
      <c r="V23" s="513" t="s">
        <v>492</v>
      </c>
      <c r="W23" s="549"/>
      <c r="X23" s="549"/>
      <c r="Y23" s="512" t="s">
        <v>501</v>
      </c>
      <c r="Z23" s="552">
        <f t="shared" si="0"/>
        <v>0</v>
      </c>
      <c r="AA23" s="553"/>
      <c r="AB23" s="511" t="s">
        <v>492</v>
      </c>
      <c r="AC23" s="553">
        <f t="shared" si="1"/>
        <v>0</v>
      </c>
      <c r="AD23" s="553"/>
      <c r="AE23" s="506" t="s">
        <v>491</v>
      </c>
      <c r="AF23" s="550"/>
      <c r="AG23" s="551"/>
      <c r="AH23" s="549"/>
      <c r="AI23" s="549"/>
      <c r="AJ23" s="510" t="s">
        <v>492</v>
      </c>
      <c r="AK23" s="564"/>
      <c r="AL23" s="564"/>
      <c r="AM23" s="510" t="s">
        <v>500</v>
      </c>
      <c r="AN23" s="564"/>
      <c r="AO23" s="564"/>
      <c r="AP23" s="509" t="s">
        <v>499</v>
      </c>
      <c r="AQ23" s="538"/>
      <c r="AR23" s="538"/>
      <c r="AU23" s="516">
        <f t="shared" si="3"/>
        <v>0</v>
      </c>
      <c r="AV23" s="495">
        <f t="shared" si="2"/>
        <v>0</v>
      </c>
      <c r="AX23" s="503"/>
      <c r="AY23" s="497"/>
    </row>
    <row r="24" spans="1:51" ht="13.15" customHeight="1">
      <c r="A24" s="485">
        <v>17</v>
      </c>
      <c r="B24" s="674"/>
      <c r="C24" s="560"/>
      <c r="D24" s="561"/>
      <c r="E24" s="561"/>
      <c r="F24" s="561"/>
      <c r="G24" s="561"/>
      <c r="H24" s="562"/>
      <c r="I24" s="563"/>
      <c r="J24" s="561"/>
      <c r="K24" s="561"/>
      <c r="L24" s="561"/>
      <c r="M24" s="562"/>
      <c r="N24" s="548"/>
      <c r="O24" s="549"/>
      <c r="P24" s="513" t="s">
        <v>492</v>
      </c>
      <c r="Q24" s="549"/>
      <c r="R24" s="549"/>
      <c r="S24" s="512" t="s">
        <v>501</v>
      </c>
      <c r="T24" s="549"/>
      <c r="U24" s="549"/>
      <c r="V24" s="513" t="s">
        <v>492</v>
      </c>
      <c r="W24" s="549"/>
      <c r="X24" s="549"/>
      <c r="Y24" s="512" t="s">
        <v>501</v>
      </c>
      <c r="Z24" s="552">
        <f t="shared" si="0"/>
        <v>0</v>
      </c>
      <c r="AA24" s="553"/>
      <c r="AB24" s="511" t="s">
        <v>492</v>
      </c>
      <c r="AC24" s="553">
        <f t="shared" si="1"/>
        <v>0</v>
      </c>
      <c r="AD24" s="553"/>
      <c r="AE24" s="506" t="s">
        <v>491</v>
      </c>
      <c r="AF24" s="550"/>
      <c r="AG24" s="551"/>
      <c r="AH24" s="549"/>
      <c r="AI24" s="549"/>
      <c r="AJ24" s="510" t="s">
        <v>492</v>
      </c>
      <c r="AK24" s="564"/>
      <c r="AL24" s="564"/>
      <c r="AM24" s="510" t="s">
        <v>500</v>
      </c>
      <c r="AN24" s="564"/>
      <c r="AO24" s="564"/>
      <c r="AP24" s="509" t="s">
        <v>499</v>
      </c>
      <c r="AQ24" s="538"/>
      <c r="AR24" s="538"/>
      <c r="AU24" s="516">
        <f t="shared" si="3"/>
        <v>0</v>
      </c>
      <c r="AV24" s="495">
        <f t="shared" si="2"/>
        <v>0</v>
      </c>
      <c r="AX24" s="503"/>
      <c r="AY24" s="497"/>
    </row>
    <row r="25" spans="1:51" ht="13.15" customHeight="1">
      <c r="A25" s="485">
        <v>18</v>
      </c>
      <c r="B25" s="674"/>
      <c r="C25" s="560"/>
      <c r="D25" s="561"/>
      <c r="E25" s="561"/>
      <c r="F25" s="561"/>
      <c r="G25" s="561"/>
      <c r="H25" s="562"/>
      <c r="I25" s="563"/>
      <c r="J25" s="561"/>
      <c r="K25" s="561"/>
      <c r="L25" s="561"/>
      <c r="M25" s="562"/>
      <c r="N25" s="548"/>
      <c r="O25" s="549"/>
      <c r="P25" s="513" t="s">
        <v>492</v>
      </c>
      <c r="Q25" s="549"/>
      <c r="R25" s="549"/>
      <c r="S25" s="512" t="s">
        <v>501</v>
      </c>
      <c r="T25" s="549"/>
      <c r="U25" s="549"/>
      <c r="V25" s="513" t="s">
        <v>492</v>
      </c>
      <c r="W25" s="549"/>
      <c r="X25" s="549"/>
      <c r="Y25" s="512" t="s">
        <v>501</v>
      </c>
      <c r="Z25" s="552">
        <f t="shared" si="0"/>
        <v>0</v>
      </c>
      <c r="AA25" s="553"/>
      <c r="AB25" s="511" t="s">
        <v>492</v>
      </c>
      <c r="AC25" s="553">
        <f t="shared" si="1"/>
        <v>0</v>
      </c>
      <c r="AD25" s="553"/>
      <c r="AE25" s="506" t="s">
        <v>491</v>
      </c>
      <c r="AF25" s="550"/>
      <c r="AG25" s="551"/>
      <c r="AH25" s="549"/>
      <c r="AI25" s="549"/>
      <c r="AJ25" s="510" t="s">
        <v>492</v>
      </c>
      <c r="AK25" s="564"/>
      <c r="AL25" s="564"/>
      <c r="AM25" s="510" t="s">
        <v>500</v>
      </c>
      <c r="AN25" s="564"/>
      <c r="AO25" s="564"/>
      <c r="AP25" s="509" t="s">
        <v>499</v>
      </c>
      <c r="AQ25" s="538"/>
      <c r="AR25" s="538"/>
      <c r="AU25" s="516">
        <f t="shared" si="3"/>
        <v>0</v>
      </c>
      <c r="AV25" s="495">
        <f t="shared" si="2"/>
        <v>0</v>
      </c>
      <c r="AX25" s="503"/>
      <c r="AY25" s="497"/>
    </row>
    <row r="26" spans="1:51" ht="13.15" customHeight="1">
      <c r="A26" s="485">
        <v>19</v>
      </c>
      <c r="B26" s="674"/>
      <c r="C26" s="560"/>
      <c r="D26" s="561"/>
      <c r="E26" s="561"/>
      <c r="F26" s="561"/>
      <c r="G26" s="561"/>
      <c r="H26" s="562"/>
      <c r="I26" s="563"/>
      <c r="J26" s="561"/>
      <c r="K26" s="561"/>
      <c r="L26" s="561"/>
      <c r="M26" s="562"/>
      <c r="N26" s="548"/>
      <c r="O26" s="549"/>
      <c r="P26" s="513" t="s">
        <v>492</v>
      </c>
      <c r="Q26" s="549"/>
      <c r="R26" s="549"/>
      <c r="S26" s="512" t="s">
        <v>501</v>
      </c>
      <c r="T26" s="549"/>
      <c r="U26" s="549"/>
      <c r="V26" s="513" t="s">
        <v>492</v>
      </c>
      <c r="W26" s="549"/>
      <c r="X26" s="549"/>
      <c r="Y26" s="512" t="s">
        <v>501</v>
      </c>
      <c r="Z26" s="552">
        <f t="shared" si="0"/>
        <v>0</v>
      </c>
      <c r="AA26" s="553"/>
      <c r="AB26" s="511" t="s">
        <v>492</v>
      </c>
      <c r="AC26" s="553">
        <f t="shared" si="1"/>
        <v>0</v>
      </c>
      <c r="AD26" s="553"/>
      <c r="AE26" s="506" t="s">
        <v>491</v>
      </c>
      <c r="AF26" s="550"/>
      <c r="AG26" s="551"/>
      <c r="AH26" s="549"/>
      <c r="AI26" s="549"/>
      <c r="AJ26" s="510" t="s">
        <v>492</v>
      </c>
      <c r="AK26" s="564"/>
      <c r="AL26" s="564"/>
      <c r="AM26" s="510" t="s">
        <v>500</v>
      </c>
      <c r="AN26" s="564"/>
      <c r="AO26" s="564"/>
      <c r="AP26" s="509" t="s">
        <v>499</v>
      </c>
      <c r="AQ26" s="538"/>
      <c r="AR26" s="538"/>
      <c r="AU26" s="516">
        <f t="shared" si="3"/>
        <v>0</v>
      </c>
      <c r="AV26" s="495">
        <f t="shared" si="2"/>
        <v>0</v>
      </c>
      <c r="AX26" s="503"/>
      <c r="AY26" s="497"/>
    </row>
    <row r="27" spans="1:51" ht="13.15" customHeight="1">
      <c r="A27" s="485">
        <v>20</v>
      </c>
      <c r="B27" s="674"/>
      <c r="C27" s="560"/>
      <c r="D27" s="561"/>
      <c r="E27" s="561"/>
      <c r="F27" s="561"/>
      <c r="G27" s="561"/>
      <c r="H27" s="562"/>
      <c r="I27" s="563"/>
      <c r="J27" s="561"/>
      <c r="K27" s="561"/>
      <c r="L27" s="561"/>
      <c r="M27" s="562"/>
      <c r="N27" s="548"/>
      <c r="O27" s="549"/>
      <c r="P27" s="513" t="s">
        <v>492</v>
      </c>
      <c r="Q27" s="549"/>
      <c r="R27" s="549"/>
      <c r="S27" s="512" t="s">
        <v>501</v>
      </c>
      <c r="T27" s="549"/>
      <c r="U27" s="549"/>
      <c r="V27" s="513" t="s">
        <v>492</v>
      </c>
      <c r="W27" s="549"/>
      <c r="X27" s="549"/>
      <c r="Y27" s="512" t="s">
        <v>501</v>
      </c>
      <c r="Z27" s="552">
        <f t="shared" si="0"/>
        <v>0</v>
      </c>
      <c r="AA27" s="553"/>
      <c r="AB27" s="511" t="s">
        <v>492</v>
      </c>
      <c r="AC27" s="553">
        <f t="shared" si="1"/>
        <v>0</v>
      </c>
      <c r="AD27" s="553"/>
      <c r="AE27" s="506" t="s">
        <v>491</v>
      </c>
      <c r="AF27" s="550"/>
      <c r="AG27" s="551"/>
      <c r="AH27" s="549"/>
      <c r="AI27" s="549"/>
      <c r="AJ27" s="510" t="s">
        <v>492</v>
      </c>
      <c r="AK27" s="564"/>
      <c r="AL27" s="564"/>
      <c r="AM27" s="510" t="s">
        <v>500</v>
      </c>
      <c r="AN27" s="564"/>
      <c r="AO27" s="564"/>
      <c r="AP27" s="509" t="s">
        <v>499</v>
      </c>
      <c r="AQ27" s="538"/>
      <c r="AR27" s="538"/>
      <c r="AU27" s="516">
        <f t="shared" si="3"/>
        <v>0</v>
      </c>
      <c r="AV27" s="495">
        <f t="shared" si="2"/>
        <v>0</v>
      </c>
      <c r="AX27" s="503"/>
      <c r="AY27" s="497"/>
    </row>
    <row r="28" spans="1:51" ht="13.15" customHeight="1">
      <c r="A28" s="485">
        <v>21</v>
      </c>
      <c r="B28" s="674"/>
      <c r="C28" s="560"/>
      <c r="D28" s="561"/>
      <c r="E28" s="561"/>
      <c r="F28" s="561"/>
      <c r="G28" s="561"/>
      <c r="H28" s="562"/>
      <c r="I28" s="563"/>
      <c r="J28" s="561"/>
      <c r="K28" s="561"/>
      <c r="L28" s="561"/>
      <c r="M28" s="562"/>
      <c r="N28" s="548"/>
      <c r="O28" s="549"/>
      <c r="P28" s="513" t="s">
        <v>492</v>
      </c>
      <c r="Q28" s="549"/>
      <c r="R28" s="549"/>
      <c r="S28" s="512" t="s">
        <v>501</v>
      </c>
      <c r="T28" s="549"/>
      <c r="U28" s="549"/>
      <c r="V28" s="513" t="s">
        <v>492</v>
      </c>
      <c r="W28" s="549"/>
      <c r="X28" s="549"/>
      <c r="Y28" s="512" t="s">
        <v>501</v>
      </c>
      <c r="Z28" s="552">
        <f t="shared" si="0"/>
        <v>0</v>
      </c>
      <c r="AA28" s="553"/>
      <c r="AB28" s="511" t="s">
        <v>492</v>
      </c>
      <c r="AC28" s="553">
        <f t="shared" si="1"/>
        <v>0</v>
      </c>
      <c r="AD28" s="553"/>
      <c r="AE28" s="506" t="s">
        <v>491</v>
      </c>
      <c r="AF28" s="550"/>
      <c r="AG28" s="551"/>
      <c r="AH28" s="549"/>
      <c r="AI28" s="549"/>
      <c r="AJ28" s="510" t="s">
        <v>492</v>
      </c>
      <c r="AK28" s="564"/>
      <c r="AL28" s="564"/>
      <c r="AM28" s="510" t="s">
        <v>500</v>
      </c>
      <c r="AN28" s="564"/>
      <c r="AO28" s="564"/>
      <c r="AP28" s="509" t="s">
        <v>499</v>
      </c>
      <c r="AQ28" s="538"/>
      <c r="AR28" s="538"/>
      <c r="AU28" s="516">
        <f t="shared" si="3"/>
        <v>0</v>
      </c>
      <c r="AV28" s="495">
        <f t="shared" si="2"/>
        <v>0</v>
      </c>
      <c r="AX28" s="503"/>
      <c r="AY28" s="497"/>
    </row>
    <row r="29" spans="1:51" ht="13.15" customHeight="1">
      <c r="A29" s="485">
        <v>22</v>
      </c>
      <c r="B29" s="674"/>
      <c r="C29" s="560"/>
      <c r="D29" s="561"/>
      <c r="E29" s="561"/>
      <c r="F29" s="561"/>
      <c r="G29" s="561"/>
      <c r="H29" s="562"/>
      <c r="I29" s="563"/>
      <c r="J29" s="561"/>
      <c r="K29" s="561"/>
      <c r="L29" s="561"/>
      <c r="M29" s="562"/>
      <c r="N29" s="548"/>
      <c r="O29" s="549"/>
      <c r="P29" s="513" t="s">
        <v>492</v>
      </c>
      <c r="Q29" s="549"/>
      <c r="R29" s="549"/>
      <c r="S29" s="512" t="s">
        <v>501</v>
      </c>
      <c r="T29" s="549"/>
      <c r="U29" s="549"/>
      <c r="V29" s="513" t="s">
        <v>492</v>
      </c>
      <c r="W29" s="549"/>
      <c r="X29" s="549"/>
      <c r="Y29" s="512" t="s">
        <v>501</v>
      </c>
      <c r="Z29" s="552">
        <f t="shared" si="0"/>
        <v>0</v>
      </c>
      <c r="AA29" s="553"/>
      <c r="AB29" s="511" t="s">
        <v>492</v>
      </c>
      <c r="AC29" s="553">
        <f t="shared" si="1"/>
        <v>0</v>
      </c>
      <c r="AD29" s="553"/>
      <c r="AE29" s="506" t="s">
        <v>491</v>
      </c>
      <c r="AF29" s="550"/>
      <c r="AG29" s="551"/>
      <c r="AH29" s="549"/>
      <c r="AI29" s="549"/>
      <c r="AJ29" s="510" t="s">
        <v>492</v>
      </c>
      <c r="AK29" s="564"/>
      <c r="AL29" s="564"/>
      <c r="AM29" s="510" t="s">
        <v>500</v>
      </c>
      <c r="AN29" s="564"/>
      <c r="AO29" s="564"/>
      <c r="AP29" s="509" t="s">
        <v>499</v>
      </c>
      <c r="AQ29" s="538"/>
      <c r="AR29" s="538"/>
      <c r="AU29" s="516">
        <f t="shared" si="3"/>
        <v>0</v>
      </c>
      <c r="AV29" s="495">
        <f t="shared" si="2"/>
        <v>0</v>
      </c>
      <c r="AX29" s="503"/>
      <c r="AY29" s="497"/>
    </row>
    <row r="30" spans="1:51" ht="13.15" customHeight="1">
      <c r="A30" s="485">
        <v>23</v>
      </c>
      <c r="B30" s="674"/>
      <c r="C30" s="560"/>
      <c r="D30" s="561"/>
      <c r="E30" s="561"/>
      <c r="F30" s="561"/>
      <c r="G30" s="561"/>
      <c r="H30" s="562"/>
      <c r="I30" s="563"/>
      <c r="J30" s="561"/>
      <c r="K30" s="561"/>
      <c r="L30" s="561"/>
      <c r="M30" s="562"/>
      <c r="N30" s="548"/>
      <c r="O30" s="549"/>
      <c r="P30" s="513" t="s">
        <v>492</v>
      </c>
      <c r="Q30" s="549"/>
      <c r="R30" s="549"/>
      <c r="S30" s="512" t="s">
        <v>501</v>
      </c>
      <c r="T30" s="549"/>
      <c r="U30" s="549"/>
      <c r="V30" s="513" t="s">
        <v>492</v>
      </c>
      <c r="W30" s="549"/>
      <c r="X30" s="549"/>
      <c r="Y30" s="512" t="s">
        <v>501</v>
      </c>
      <c r="Z30" s="552">
        <f t="shared" si="0"/>
        <v>0</v>
      </c>
      <c r="AA30" s="553"/>
      <c r="AB30" s="511" t="s">
        <v>492</v>
      </c>
      <c r="AC30" s="553">
        <f t="shared" si="1"/>
        <v>0</v>
      </c>
      <c r="AD30" s="553"/>
      <c r="AE30" s="506" t="s">
        <v>491</v>
      </c>
      <c r="AF30" s="550"/>
      <c r="AG30" s="551"/>
      <c r="AH30" s="549"/>
      <c r="AI30" s="549"/>
      <c r="AJ30" s="510" t="s">
        <v>492</v>
      </c>
      <c r="AK30" s="564"/>
      <c r="AL30" s="564"/>
      <c r="AM30" s="510" t="s">
        <v>500</v>
      </c>
      <c r="AN30" s="564"/>
      <c r="AO30" s="564"/>
      <c r="AP30" s="509" t="s">
        <v>499</v>
      </c>
      <c r="AQ30" s="538"/>
      <c r="AR30" s="538"/>
      <c r="AU30" s="516">
        <f t="shared" si="3"/>
        <v>0</v>
      </c>
      <c r="AV30" s="495">
        <f t="shared" si="2"/>
        <v>0</v>
      </c>
      <c r="AX30" s="503"/>
      <c r="AY30" s="497"/>
    </row>
    <row r="31" spans="1:51" ht="13.15" customHeight="1">
      <c r="A31" s="485">
        <v>24</v>
      </c>
      <c r="B31" s="674"/>
      <c r="C31" s="560"/>
      <c r="D31" s="561"/>
      <c r="E31" s="561"/>
      <c r="F31" s="561"/>
      <c r="G31" s="561"/>
      <c r="H31" s="562"/>
      <c r="I31" s="563"/>
      <c r="J31" s="561"/>
      <c r="K31" s="561"/>
      <c r="L31" s="561"/>
      <c r="M31" s="562"/>
      <c r="N31" s="548"/>
      <c r="O31" s="549"/>
      <c r="P31" s="513" t="s">
        <v>492</v>
      </c>
      <c r="Q31" s="549"/>
      <c r="R31" s="549"/>
      <c r="S31" s="512" t="s">
        <v>501</v>
      </c>
      <c r="T31" s="549"/>
      <c r="U31" s="549"/>
      <c r="V31" s="513" t="s">
        <v>492</v>
      </c>
      <c r="W31" s="549"/>
      <c r="X31" s="549"/>
      <c r="Y31" s="512" t="s">
        <v>501</v>
      </c>
      <c r="Z31" s="552">
        <f t="shared" si="0"/>
        <v>0</v>
      </c>
      <c r="AA31" s="553"/>
      <c r="AB31" s="511" t="s">
        <v>492</v>
      </c>
      <c r="AC31" s="553">
        <f t="shared" si="1"/>
        <v>0</v>
      </c>
      <c r="AD31" s="553"/>
      <c r="AE31" s="506" t="s">
        <v>491</v>
      </c>
      <c r="AF31" s="550"/>
      <c r="AG31" s="551"/>
      <c r="AH31" s="549"/>
      <c r="AI31" s="549"/>
      <c r="AJ31" s="510" t="s">
        <v>492</v>
      </c>
      <c r="AK31" s="564"/>
      <c r="AL31" s="564"/>
      <c r="AM31" s="510" t="s">
        <v>500</v>
      </c>
      <c r="AN31" s="564"/>
      <c r="AO31" s="564"/>
      <c r="AP31" s="509" t="s">
        <v>499</v>
      </c>
      <c r="AQ31" s="538"/>
      <c r="AR31" s="538"/>
      <c r="AU31" s="516">
        <f t="shared" si="3"/>
        <v>0</v>
      </c>
      <c r="AV31" s="495">
        <f t="shared" si="2"/>
        <v>0</v>
      </c>
      <c r="AX31" s="503"/>
      <c r="AY31" s="497"/>
    </row>
    <row r="32" spans="1:51" ht="13.15" customHeight="1">
      <c r="A32" s="485">
        <v>25</v>
      </c>
      <c r="B32" s="674"/>
      <c r="C32" s="560"/>
      <c r="D32" s="561"/>
      <c r="E32" s="561"/>
      <c r="F32" s="561"/>
      <c r="G32" s="561"/>
      <c r="H32" s="562"/>
      <c r="I32" s="563"/>
      <c r="J32" s="561"/>
      <c r="K32" s="561"/>
      <c r="L32" s="561"/>
      <c r="M32" s="562"/>
      <c r="N32" s="548"/>
      <c r="O32" s="549"/>
      <c r="P32" s="513" t="s">
        <v>492</v>
      </c>
      <c r="Q32" s="549"/>
      <c r="R32" s="549"/>
      <c r="S32" s="512" t="s">
        <v>501</v>
      </c>
      <c r="T32" s="549"/>
      <c r="U32" s="549"/>
      <c r="V32" s="513" t="s">
        <v>492</v>
      </c>
      <c r="W32" s="549"/>
      <c r="X32" s="549"/>
      <c r="Y32" s="512" t="s">
        <v>501</v>
      </c>
      <c r="Z32" s="552">
        <f t="shared" si="0"/>
        <v>0</v>
      </c>
      <c r="AA32" s="553"/>
      <c r="AB32" s="511" t="s">
        <v>492</v>
      </c>
      <c r="AC32" s="553">
        <f t="shared" si="1"/>
        <v>0</v>
      </c>
      <c r="AD32" s="553"/>
      <c r="AE32" s="506" t="s">
        <v>491</v>
      </c>
      <c r="AF32" s="550"/>
      <c r="AG32" s="551"/>
      <c r="AH32" s="549"/>
      <c r="AI32" s="549"/>
      <c r="AJ32" s="510" t="s">
        <v>492</v>
      </c>
      <c r="AK32" s="564"/>
      <c r="AL32" s="564"/>
      <c r="AM32" s="510" t="s">
        <v>500</v>
      </c>
      <c r="AN32" s="564"/>
      <c r="AO32" s="564"/>
      <c r="AP32" s="509" t="s">
        <v>499</v>
      </c>
      <c r="AQ32" s="538"/>
      <c r="AR32" s="538"/>
      <c r="AU32" s="516">
        <f t="shared" si="3"/>
        <v>0</v>
      </c>
      <c r="AV32" s="495">
        <f t="shared" si="2"/>
        <v>0</v>
      </c>
      <c r="AX32" s="503"/>
      <c r="AY32" s="497"/>
    </row>
    <row r="33" spans="1:51" ht="13.15" customHeight="1">
      <c r="A33" s="485">
        <v>26</v>
      </c>
      <c r="B33" s="674"/>
      <c r="C33" s="560"/>
      <c r="D33" s="561"/>
      <c r="E33" s="561"/>
      <c r="F33" s="561"/>
      <c r="G33" s="561"/>
      <c r="H33" s="562"/>
      <c r="I33" s="563"/>
      <c r="J33" s="561"/>
      <c r="K33" s="561"/>
      <c r="L33" s="561"/>
      <c r="M33" s="562"/>
      <c r="N33" s="548"/>
      <c r="O33" s="549"/>
      <c r="P33" s="513" t="s">
        <v>492</v>
      </c>
      <c r="Q33" s="549"/>
      <c r="R33" s="549"/>
      <c r="S33" s="512" t="s">
        <v>501</v>
      </c>
      <c r="T33" s="549"/>
      <c r="U33" s="549"/>
      <c r="V33" s="513" t="s">
        <v>492</v>
      </c>
      <c r="W33" s="549"/>
      <c r="X33" s="549"/>
      <c r="Y33" s="512" t="s">
        <v>501</v>
      </c>
      <c r="Z33" s="552">
        <f t="shared" si="0"/>
        <v>0</v>
      </c>
      <c r="AA33" s="553"/>
      <c r="AB33" s="511" t="s">
        <v>492</v>
      </c>
      <c r="AC33" s="553">
        <f t="shared" si="1"/>
        <v>0</v>
      </c>
      <c r="AD33" s="553"/>
      <c r="AE33" s="506" t="s">
        <v>491</v>
      </c>
      <c r="AF33" s="550"/>
      <c r="AG33" s="551"/>
      <c r="AH33" s="549"/>
      <c r="AI33" s="549"/>
      <c r="AJ33" s="510" t="s">
        <v>492</v>
      </c>
      <c r="AK33" s="564"/>
      <c r="AL33" s="564"/>
      <c r="AM33" s="510" t="s">
        <v>500</v>
      </c>
      <c r="AN33" s="564"/>
      <c r="AO33" s="564"/>
      <c r="AP33" s="509" t="s">
        <v>499</v>
      </c>
      <c r="AQ33" s="538"/>
      <c r="AR33" s="538"/>
      <c r="AU33" s="516">
        <f t="shared" si="3"/>
        <v>0</v>
      </c>
      <c r="AV33" s="495">
        <f t="shared" si="2"/>
        <v>0</v>
      </c>
      <c r="AX33" s="503"/>
      <c r="AY33" s="497"/>
    </row>
    <row r="34" spans="1:51" ht="13.15" customHeight="1">
      <c r="A34" s="485">
        <v>27</v>
      </c>
      <c r="B34" s="674"/>
      <c r="C34" s="560"/>
      <c r="D34" s="561"/>
      <c r="E34" s="561"/>
      <c r="F34" s="561"/>
      <c r="G34" s="561"/>
      <c r="H34" s="562"/>
      <c r="I34" s="563"/>
      <c r="J34" s="561"/>
      <c r="K34" s="561"/>
      <c r="L34" s="561"/>
      <c r="M34" s="562"/>
      <c r="N34" s="548"/>
      <c r="O34" s="549"/>
      <c r="P34" s="513" t="s">
        <v>492</v>
      </c>
      <c r="Q34" s="549"/>
      <c r="R34" s="549"/>
      <c r="S34" s="512" t="s">
        <v>501</v>
      </c>
      <c r="T34" s="549"/>
      <c r="U34" s="549"/>
      <c r="V34" s="513" t="s">
        <v>492</v>
      </c>
      <c r="W34" s="549"/>
      <c r="X34" s="549"/>
      <c r="Y34" s="512" t="s">
        <v>501</v>
      </c>
      <c r="Z34" s="552">
        <f t="shared" si="0"/>
        <v>0</v>
      </c>
      <c r="AA34" s="553"/>
      <c r="AB34" s="511" t="s">
        <v>492</v>
      </c>
      <c r="AC34" s="553">
        <f t="shared" si="1"/>
        <v>0</v>
      </c>
      <c r="AD34" s="553"/>
      <c r="AE34" s="506" t="s">
        <v>491</v>
      </c>
      <c r="AF34" s="550"/>
      <c r="AG34" s="551"/>
      <c r="AH34" s="549"/>
      <c r="AI34" s="549"/>
      <c r="AJ34" s="510" t="s">
        <v>492</v>
      </c>
      <c r="AK34" s="564"/>
      <c r="AL34" s="564"/>
      <c r="AM34" s="510" t="s">
        <v>500</v>
      </c>
      <c r="AN34" s="564"/>
      <c r="AO34" s="564"/>
      <c r="AP34" s="509" t="s">
        <v>499</v>
      </c>
      <c r="AQ34" s="538"/>
      <c r="AR34" s="538"/>
      <c r="AU34" s="516">
        <f t="shared" si="3"/>
        <v>0</v>
      </c>
      <c r="AV34" s="495">
        <f t="shared" si="2"/>
        <v>0</v>
      </c>
      <c r="AX34" s="503"/>
      <c r="AY34" s="497"/>
    </row>
    <row r="35" spans="1:51" ht="13.15" customHeight="1">
      <c r="A35" s="485">
        <v>28</v>
      </c>
      <c r="B35" s="674"/>
      <c r="C35" s="560"/>
      <c r="D35" s="561"/>
      <c r="E35" s="561"/>
      <c r="F35" s="561"/>
      <c r="G35" s="561"/>
      <c r="H35" s="562"/>
      <c r="I35" s="563"/>
      <c r="J35" s="561"/>
      <c r="K35" s="561"/>
      <c r="L35" s="561"/>
      <c r="M35" s="562"/>
      <c r="N35" s="548"/>
      <c r="O35" s="549"/>
      <c r="P35" s="513" t="s">
        <v>492</v>
      </c>
      <c r="Q35" s="549"/>
      <c r="R35" s="549"/>
      <c r="S35" s="512" t="s">
        <v>501</v>
      </c>
      <c r="T35" s="549"/>
      <c r="U35" s="549"/>
      <c r="V35" s="513" t="s">
        <v>492</v>
      </c>
      <c r="W35" s="549"/>
      <c r="X35" s="549"/>
      <c r="Y35" s="512" t="s">
        <v>501</v>
      </c>
      <c r="Z35" s="552">
        <f t="shared" si="0"/>
        <v>0</v>
      </c>
      <c r="AA35" s="553"/>
      <c r="AB35" s="511" t="s">
        <v>492</v>
      </c>
      <c r="AC35" s="553">
        <f t="shared" si="1"/>
        <v>0</v>
      </c>
      <c r="AD35" s="553"/>
      <c r="AE35" s="506" t="s">
        <v>491</v>
      </c>
      <c r="AF35" s="550"/>
      <c r="AG35" s="551"/>
      <c r="AH35" s="549"/>
      <c r="AI35" s="549"/>
      <c r="AJ35" s="510" t="s">
        <v>492</v>
      </c>
      <c r="AK35" s="564"/>
      <c r="AL35" s="564"/>
      <c r="AM35" s="510" t="s">
        <v>500</v>
      </c>
      <c r="AN35" s="564"/>
      <c r="AO35" s="564"/>
      <c r="AP35" s="509" t="s">
        <v>499</v>
      </c>
      <c r="AQ35" s="538"/>
      <c r="AR35" s="538"/>
      <c r="AU35" s="516">
        <f t="shared" si="3"/>
        <v>0</v>
      </c>
      <c r="AV35" s="495">
        <f t="shared" si="2"/>
        <v>0</v>
      </c>
      <c r="AX35" s="503"/>
      <c r="AY35" s="497"/>
    </row>
    <row r="36" spans="1:51" ht="13.15" customHeight="1">
      <c r="A36" s="485">
        <v>29</v>
      </c>
      <c r="B36" s="674"/>
      <c r="C36" s="560"/>
      <c r="D36" s="561"/>
      <c r="E36" s="561"/>
      <c r="F36" s="561"/>
      <c r="G36" s="561"/>
      <c r="H36" s="562"/>
      <c r="I36" s="563"/>
      <c r="J36" s="561"/>
      <c r="K36" s="561"/>
      <c r="L36" s="561"/>
      <c r="M36" s="562"/>
      <c r="N36" s="548"/>
      <c r="O36" s="549"/>
      <c r="P36" s="513" t="s">
        <v>492</v>
      </c>
      <c r="Q36" s="549"/>
      <c r="R36" s="549"/>
      <c r="S36" s="512" t="s">
        <v>501</v>
      </c>
      <c r="T36" s="549"/>
      <c r="U36" s="549"/>
      <c r="V36" s="513" t="s">
        <v>492</v>
      </c>
      <c r="W36" s="549"/>
      <c r="X36" s="549"/>
      <c r="Y36" s="512" t="s">
        <v>501</v>
      </c>
      <c r="Z36" s="552">
        <f t="shared" si="0"/>
        <v>0</v>
      </c>
      <c r="AA36" s="553"/>
      <c r="AB36" s="511" t="s">
        <v>492</v>
      </c>
      <c r="AC36" s="553">
        <f t="shared" si="1"/>
        <v>0</v>
      </c>
      <c r="AD36" s="553"/>
      <c r="AE36" s="506" t="s">
        <v>491</v>
      </c>
      <c r="AF36" s="550"/>
      <c r="AG36" s="551"/>
      <c r="AH36" s="549"/>
      <c r="AI36" s="549"/>
      <c r="AJ36" s="510" t="s">
        <v>492</v>
      </c>
      <c r="AK36" s="564"/>
      <c r="AL36" s="564"/>
      <c r="AM36" s="510" t="s">
        <v>500</v>
      </c>
      <c r="AN36" s="564"/>
      <c r="AO36" s="564"/>
      <c r="AP36" s="509" t="s">
        <v>499</v>
      </c>
      <c r="AQ36" s="538"/>
      <c r="AR36" s="538"/>
      <c r="AU36" s="516">
        <f t="shared" si="3"/>
        <v>0</v>
      </c>
      <c r="AV36" s="495">
        <f t="shared" si="2"/>
        <v>0</v>
      </c>
      <c r="AX36" s="503"/>
      <c r="AY36" s="497"/>
    </row>
    <row r="37" spans="1:51" ht="13.15" customHeight="1">
      <c r="A37" s="485">
        <v>30</v>
      </c>
      <c r="B37" s="674"/>
      <c r="C37" s="560"/>
      <c r="D37" s="561"/>
      <c r="E37" s="561"/>
      <c r="F37" s="561"/>
      <c r="G37" s="561"/>
      <c r="H37" s="562"/>
      <c r="I37" s="563"/>
      <c r="J37" s="561"/>
      <c r="K37" s="561"/>
      <c r="L37" s="561"/>
      <c r="M37" s="562"/>
      <c r="N37" s="548"/>
      <c r="O37" s="549"/>
      <c r="P37" s="513" t="s">
        <v>492</v>
      </c>
      <c r="Q37" s="549"/>
      <c r="R37" s="549"/>
      <c r="S37" s="512" t="s">
        <v>501</v>
      </c>
      <c r="T37" s="549"/>
      <c r="U37" s="549"/>
      <c r="V37" s="513" t="s">
        <v>492</v>
      </c>
      <c r="W37" s="549"/>
      <c r="X37" s="549"/>
      <c r="Y37" s="512" t="s">
        <v>501</v>
      </c>
      <c r="Z37" s="552">
        <f t="shared" si="0"/>
        <v>0</v>
      </c>
      <c r="AA37" s="553"/>
      <c r="AB37" s="511" t="s">
        <v>492</v>
      </c>
      <c r="AC37" s="553">
        <f t="shared" si="1"/>
        <v>0</v>
      </c>
      <c r="AD37" s="553"/>
      <c r="AE37" s="506" t="s">
        <v>491</v>
      </c>
      <c r="AF37" s="550"/>
      <c r="AG37" s="551"/>
      <c r="AH37" s="549"/>
      <c r="AI37" s="549"/>
      <c r="AJ37" s="510" t="s">
        <v>492</v>
      </c>
      <c r="AK37" s="564"/>
      <c r="AL37" s="564"/>
      <c r="AM37" s="510" t="s">
        <v>500</v>
      </c>
      <c r="AN37" s="564"/>
      <c r="AO37" s="564"/>
      <c r="AP37" s="509" t="s">
        <v>499</v>
      </c>
      <c r="AQ37" s="538"/>
      <c r="AR37" s="538"/>
      <c r="AU37" s="516">
        <f t="shared" si="3"/>
        <v>0</v>
      </c>
      <c r="AV37" s="495">
        <f t="shared" si="2"/>
        <v>0</v>
      </c>
      <c r="AX37" s="503"/>
      <c r="AY37" s="497"/>
    </row>
    <row r="38" spans="1:51" ht="13.15" customHeight="1">
      <c r="A38" s="485">
        <v>31</v>
      </c>
      <c r="B38" s="674"/>
      <c r="C38" s="560"/>
      <c r="D38" s="561"/>
      <c r="E38" s="561"/>
      <c r="F38" s="561"/>
      <c r="G38" s="561"/>
      <c r="H38" s="562"/>
      <c r="I38" s="563"/>
      <c r="J38" s="561"/>
      <c r="K38" s="561"/>
      <c r="L38" s="561"/>
      <c r="M38" s="562"/>
      <c r="N38" s="548"/>
      <c r="O38" s="549"/>
      <c r="P38" s="513" t="s">
        <v>492</v>
      </c>
      <c r="Q38" s="549"/>
      <c r="R38" s="549"/>
      <c r="S38" s="512" t="s">
        <v>501</v>
      </c>
      <c r="T38" s="549"/>
      <c r="U38" s="549"/>
      <c r="V38" s="513" t="s">
        <v>492</v>
      </c>
      <c r="W38" s="549"/>
      <c r="X38" s="549"/>
      <c r="Y38" s="512" t="s">
        <v>501</v>
      </c>
      <c r="Z38" s="552">
        <f t="shared" si="0"/>
        <v>0</v>
      </c>
      <c r="AA38" s="553"/>
      <c r="AB38" s="511" t="s">
        <v>492</v>
      </c>
      <c r="AC38" s="553">
        <f t="shared" si="1"/>
        <v>0</v>
      </c>
      <c r="AD38" s="553"/>
      <c r="AE38" s="506" t="s">
        <v>491</v>
      </c>
      <c r="AF38" s="550"/>
      <c r="AG38" s="551"/>
      <c r="AH38" s="549"/>
      <c r="AI38" s="549"/>
      <c r="AJ38" s="510" t="s">
        <v>492</v>
      </c>
      <c r="AK38" s="564"/>
      <c r="AL38" s="564"/>
      <c r="AM38" s="510" t="s">
        <v>500</v>
      </c>
      <c r="AN38" s="564"/>
      <c r="AO38" s="564"/>
      <c r="AP38" s="509" t="s">
        <v>499</v>
      </c>
      <c r="AQ38" s="538"/>
      <c r="AR38" s="538"/>
      <c r="AU38" s="516">
        <f t="shared" si="3"/>
        <v>0</v>
      </c>
      <c r="AV38" s="495">
        <f t="shared" si="2"/>
        <v>0</v>
      </c>
      <c r="AX38" s="503"/>
      <c r="AY38" s="497"/>
    </row>
    <row r="39" spans="1:51" ht="13.15" customHeight="1">
      <c r="A39" s="485">
        <v>32</v>
      </c>
      <c r="B39" s="674"/>
      <c r="C39" s="560"/>
      <c r="D39" s="561"/>
      <c r="E39" s="561"/>
      <c r="F39" s="561"/>
      <c r="G39" s="561"/>
      <c r="H39" s="562"/>
      <c r="I39" s="563"/>
      <c r="J39" s="561"/>
      <c r="K39" s="561"/>
      <c r="L39" s="561"/>
      <c r="M39" s="562"/>
      <c r="N39" s="548"/>
      <c r="O39" s="549"/>
      <c r="P39" s="513" t="s">
        <v>492</v>
      </c>
      <c r="Q39" s="549"/>
      <c r="R39" s="549"/>
      <c r="S39" s="512" t="s">
        <v>501</v>
      </c>
      <c r="T39" s="549"/>
      <c r="U39" s="549"/>
      <c r="V39" s="513" t="s">
        <v>492</v>
      </c>
      <c r="W39" s="549"/>
      <c r="X39" s="549"/>
      <c r="Y39" s="512" t="s">
        <v>501</v>
      </c>
      <c r="Z39" s="552">
        <f t="shared" si="0"/>
        <v>0</v>
      </c>
      <c r="AA39" s="553"/>
      <c r="AB39" s="511" t="s">
        <v>492</v>
      </c>
      <c r="AC39" s="553">
        <f t="shared" si="1"/>
        <v>0</v>
      </c>
      <c r="AD39" s="553"/>
      <c r="AE39" s="506" t="s">
        <v>491</v>
      </c>
      <c r="AF39" s="550"/>
      <c r="AG39" s="551"/>
      <c r="AH39" s="549"/>
      <c r="AI39" s="549"/>
      <c r="AJ39" s="510" t="s">
        <v>492</v>
      </c>
      <c r="AK39" s="564"/>
      <c r="AL39" s="564"/>
      <c r="AM39" s="510" t="s">
        <v>500</v>
      </c>
      <c r="AN39" s="564"/>
      <c r="AO39" s="564"/>
      <c r="AP39" s="509" t="s">
        <v>499</v>
      </c>
      <c r="AQ39" s="538"/>
      <c r="AR39" s="538"/>
      <c r="AU39" s="516">
        <f t="shared" si="3"/>
        <v>0</v>
      </c>
      <c r="AV39" s="495">
        <f t="shared" si="2"/>
        <v>0</v>
      </c>
      <c r="AX39" s="503"/>
      <c r="AY39" s="497"/>
    </row>
    <row r="40" spans="1:51" ht="13.15" customHeight="1">
      <c r="A40" s="485">
        <v>33</v>
      </c>
      <c r="B40" s="674"/>
      <c r="C40" s="560"/>
      <c r="D40" s="561"/>
      <c r="E40" s="561"/>
      <c r="F40" s="561"/>
      <c r="G40" s="561"/>
      <c r="H40" s="562"/>
      <c r="I40" s="563"/>
      <c r="J40" s="561"/>
      <c r="K40" s="561"/>
      <c r="L40" s="561"/>
      <c r="M40" s="562"/>
      <c r="N40" s="548"/>
      <c r="O40" s="549"/>
      <c r="P40" s="513" t="s">
        <v>492</v>
      </c>
      <c r="Q40" s="549"/>
      <c r="R40" s="549"/>
      <c r="S40" s="512" t="s">
        <v>501</v>
      </c>
      <c r="T40" s="549"/>
      <c r="U40" s="549"/>
      <c r="V40" s="513" t="s">
        <v>492</v>
      </c>
      <c r="W40" s="549"/>
      <c r="X40" s="549"/>
      <c r="Y40" s="512" t="s">
        <v>501</v>
      </c>
      <c r="Z40" s="552">
        <f t="shared" ref="Z40:Z71" si="4">(N40+T40)+QUOTIENT((Q40+W40),12)</f>
        <v>0</v>
      </c>
      <c r="AA40" s="553"/>
      <c r="AB40" s="511" t="s">
        <v>492</v>
      </c>
      <c r="AC40" s="553">
        <f t="shared" ref="AC40:AC71" si="5">MOD(Q40+W40,12)</f>
        <v>0</v>
      </c>
      <c r="AD40" s="553"/>
      <c r="AE40" s="506" t="s">
        <v>491</v>
      </c>
      <c r="AF40" s="550"/>
      <c r="AG40" s="551"/>
      <c r="AH40" s="549"/>
      <c r="AI40" s="549"/>
      <c r="AJ40" s="510" t="s">
        <v>492</v>
      </c>
      <c r="AK40" s="564"/>
      <c r="AL40" s="564"/>
      <c r="AM40" s="510" t="s">
        <v>500</v>
      </c>
      <c r="AN40" s="564"/>
      <c r="AO40" s="564"/>
      <c r="AP40" s="509" t="s">
        <v>499</v>
      </c>
      <c r="AQ40" s="538"/>
      <c r="AR40" s="538"/>
      <c r="AU40" s="516">
        <f t="shared" si="3"/>
        <v>0</v>
      </c>
      <c r="AV40" s="495">
        <f t="shared" ref="AV40:AV71" si="6">+IF(AND(Z40&gt;=7,OR(I40="栄養士",I40="調理員")),1,0)</f>
        <v>0</v>
      </c>
      <c r="AX40" s="503"/>
      <c r="AY40" s="497"/>
    </row>
    <row r="41" spans="1:51" ht="13.15" customHeight="1">
      <c r="A41" s="485">
        <v>34</v>
      </c>
      <c r="B41" s="674"/>
      <c r="C41" s="560"/>
      <c r="D41" s="561"/>
      <c r="E41" s="561"/>
      <c r="F41" s="561"/>
      <c r="G41" s="561"/>
      <c r="H41" s="562"/>
      <c r="I41" s="563"/>
      <c r="J41" s="561"/>
      <c r="K41" s="561"/>
      <c r="L41" s="561"/>
      <c r="M41" s="562"/>
      <c r="N41" s="548"/>
      <c r="O41" s="549"/>
      <c r="P41" s="513" t="s">
        <v>492</v>
      </c>
      <c r="Q41" s="549"/>
      <c r="R41" s="549"/>
      <c r="S41" s="512" t="s">
        <v>501</v>
      </c>
      <c r="T41" s="549"/>
      <c r="U41" s="549"/>
      <c r="V41" s="513" t="s">
        <v>492</v>
      </c>
      <c r="W41" s="549"/>
      <c r="X41" s="549"/>
      <c r="Y41" s="512" t="s">
        <v>501</v>
      </c>
      <c r="Z41" s="552">
        <f t="shared" si="4"/>
        <v>0</v>
      </c>
      <c r="AA41" s="553"/>
      <c r="AB41" s="511" t="s">
        <v>492</v>
      </c>
      <c r="AC41" s="553">
        <f t="shared" si="5"/>
        <v>0</v>
      </c>
      <c r="AD41" s="553"/>
      <c r="AE41" s="506" t="s">
        <v>491</v>
      </c>
      <c r="AF41" s="550"/>
      <c r="AG41" s="551"/>
      <c r="AH41" s="549"/>
      <c r="AI41" s="549"/>
      <c r="AJ41" s="510" t="s">
        <v>492</v>
      </c>
      <c r="AK41" s="564"/>
      <c r="AL41" s="564"/>
      <c r="AM41" s="510" t="s">
        <v>500</v>
      </c>
      <c r="AN41" s="564"/>
      <c r="AO41" s="564"/>
      <c r="AP41" s="509" t="s">
        <v>499</v>
      </c>
      <c r="AQ41" s="538"/>
      <c r="AR41" s="538"/>
      <c r="AU41" s="516">
        <f t="shared" si="3"/>
        <v>0</v>
      </c>
      <c r="AV41" s="495">
        <f t="shared" si="6"/>
        <v>0</v>
      </c>
      <c r="AX41" s="503"/>
      <c r="AY41" s="497"/>
    </row>
    <row r="42" spans="1:51" ht="13.15" customHeight="1">
      <c r="A42" s="485">
        <v>35</v>
      </c>
      <c r="B42" s="674"/>
      <c r="C42" s="560"/>
      <c r="D42" s="561"/>
      <c r="E42" s="561"/>
      <c r="F42" s="561"/>
      <c r="G42" s="561"/>
      <c r="H42" s="562"/>
      <c r="I42" s="563"/>
      <c r="J42" s="561"/>
      <c r="K42" s="561"/>
      <c r="L42" s="561"/>
      <c r="M42" s="562"/>
      <c r="N42" s="548"/>
      <c r="O42" s="549"/>
      <c r="P42" s="513" t="s">
        <v>492</v>
      </c>
      <c r="Q42" s="549"/>
      <c r="R42" s="549"/>
      <c r="S42" s="512" t="s">
        <v>501</v>
      </c>
      <c r="T42" s="549"/>
      <c r="U42" s="549"/>
      <c r="V42" s="513" t="s">
        <v>492</v>
      </c>
      <c r="W42" s="549"/>
      <c r="X42" s="549"/>
      <c r="Y42" s="512" t="s">
        <v>501</v>
      </c>
      <c r="Z42" s="552">
        <f t="shared" si="4"/>
        <v>0</v>
      </c>
      <c r="AA42" s="553"/>
      <c r="AB42" s="511" t="s">
        <v>492</v>
      </c>
      <c r="AC42" s="553">
        <f t="shared" si="5"/>
        <v>0</v>
      </c>
      <c r="AD42" s="553"/>
      <c r="AE42" s="506" t="s">
        <v>491</v>
      </c>
      <c r="AF42" s="550"/>
      <c r="AG42" s="551"/>
      <c r="AH42" s="549"/>
      <c r="AI42" s="549"/>
      <c r="AJ42" s="510" t="s">
        <v>492</v>
      </c>
      <c r="AK42" s="564"/>
      <c r="AL42" s="564"/>
      <c r="AM42" s="510" t="s">
        <v>500</v>
      </c>
      <c r="AN42" s="564"/>
      <c r="AO42" s="564"/>
      <c r="AP42" s="509" t="s">
        <v>499</v>
      </c>
      <c r="AQ42" s="538"/>
      <c r="AR42" s="538"/>
      <c r="AU42" s="516">
        <f t="shared" si="3"/>
        <v>0</v>
      </c>
      <c r="AV42" s="495">
        <f t="shared" si="6"/>
        <v>0</v>
      </c>
      <c r="AX42" s="503"/>
      <c r="AY42" s="497"/>
    </row>
    <row r="43" spans="1:51" ht="13.15" customHeight="1">
      <c r="A43" s="485">
        <v>36</v>
      </c>
      <c r="B43" s="674"/>
      <c r="C43" s="560"/>
      <c r="D43" s="561"/>
      <c r="E43" s="561"/>
      <c r="F43" s="561"/>
      <c r="G43" s="561"/>
      <c r="H43" s="562"/>
      <c r="I43" s="563"/>
      <c r="J43" s="561"/>
      <c r="K43" s="561"/>
      <c r="L43" s="561"/>
      <c r="M43" s="562"/>
      <c r="N43" s="548"/>
      <c r="O43" s="549"/>
      <c r="P43" s="513" t="s">
        <v>492</v>
      </c>
      <c r="Q43" s="549"/>
      <c r="R43" s="549"/>
      <c r="S43" s="512" t="s">
        <v>501</v>
      </c>
      <c r="T43" s="549"/>
      <c r="U43" s="549"/>
      <c r="V43" s="513" t="s">
        <v>492</v>
      </c>
      <c r="W43" s="549"/>
      <c r="X43" s="549"/>
      <c r="Y43" s="512" t="s">
        <v>501</v>
      </c>
      <c r="Z43" s="552">
        <f t="shared" si="4"/>
        <v>0</v>
      </c>
      <c r="AA43" s="553"/>
      <c r="AB43" s="511" t="s">
        <v>492</v>
      </c>
      <c r="AC43" s="553">
        <f t="shared" si="5"/>
        <v>0</v>
      </c>
      <c r="AD43" s="553"/>
      <c r="AE43" s="506" t="s">
        <v>491</v>
      </c>
      <c r="AF43" s="550"/>
      <c r="AG43" s="551"/>
      <c r="AH43" s="549"/>
      <c r="AI43" s="549"/>
      <c r="AJ43" s="510" t="s">
        <v>492</v>
      </c>
      <c r="AK43" s="564"/>
      <c r="AL43" s="564"/>
      <c r="AM43" s="510" t="s">
        <v>500</v>
      </c>
      <c r="AN43" s="564"/>
      <c r="AO43" s="564"/>
      <c r="AP43" s="509" t="s">
        <v>499</v>
      </c>
      <c r="AQ43" s="538"/>
      <c r="AR43" s="538"/>
      <c r="AU43" s="516">
        <f t="shared" si="3"/>
        <v>0</v>
      </c>
      <c r="AV43" s="495">
        <f t="shared" si="6"/>
        <v>0</v>
      </c>
      <c r="AX43" s="503"/>
      <c r="AY43" s="497"/>
    </row>
    <row r="44" spans="1:51" ht="13.15" customHeight="1">
      <c r="A44" s="485">
        <v>37</v>
      </c>
      <c r="B44" s="674"/>
      <c r="C44" s="560"/>
      <c r="D44" s="561"/>
      <c r="E44" s="561"/>
      <c r="F44" s="561"/>
      <c r="G44" s="561"/>
      <c r="H44" s="562"/>
      <c r="I44" s="563"/>
      <c r="J44" s="561"/>
      <c r="K44" s="561"/>
      <c r="L44" s="561"/>
      <c r="M44" s="562"/>
      <c r="N44" s="548"/>
      <c r="O44" s="549"/>
      <c r="P44" s="513" t="s">
        <v>492</v>
      </c>
      <c r="Q44" s="549"/>
      <c r="R44" s="549"/>
      <c r="S44" s="512" t="s">
        <v>501</v>
      </c>
      <c r="T44" s="549"/>
      <c r="U44" s="549"/>
      <c r="V44" s="513" t="s">
        <v>492</v>
      </c>
      <c r="W44" s="549"/>
      <c r="X44" s="549"/>
      <c r="Y44" s="512" t="s">
        <v>501</v>
      </c>
      <c r="Z44" s="552">
        <f t="shared" si="4"/>
        <v>0</v>
      </c>
      <c r="AA44" s="553"/>
      <c r="AB44" s="511" t="s">
        <v>492</v>
      </c>
      <c r="AC44" s="553">
        <f t="shared" si="5"/>
        <v>0</v>
      </c>
      <c r="AD44" s="553"/>
      <c r="AE44" s="506" t="s">
        <v>491</v>
      </c>
      <c r="AF44" s="550"/>
      <c r="AG44" s="551"/>
      <c r="AH44" s="549"/>
      <c r="AI44" s="549"/>
      <c r="AJ44" s="510" t="s">
        <v>492</v>
      </c>
      <c r="AK44" s="564"/>
      <c r="AL44" s="564"/>
      <c r="AM44" s="510" t="s">
        <v>500</v>
      </c>
      <c r="AN44" s="564"/>
      <c r="AO44" s="564"/>
      <c r="AP44" s="509" t="s">
        <v>499</v>
      </c>
      <c r="AQ44" s="538"/>
      <c r="AR44" s="538"/>
      <c r="AU44" s="516">
        <f t="shared" si="3"/>
        <v>0</v>
      </c>
      <c r="AV44" s="495">
        <f t="shared" si="6"/>
        <v>0</v>
      </c>
      <c r="AX44" s="503"/>
      <c r="AY44" s="497"/>
    </row>
    <row r="45" spans="1:51" ht="13.15" customHeight="1">
      <c r="A45" s="485">
        <v>38</v>
      </c>
      <c r="B45" s="674"/>
      <c r="C45" s="560"/>
      <c r="D45" s="561"/>
      <c r="E45" s="561"/>
      <c r="F45" s="561"/>
      <c r="G45" s="561"/>
      <c r="H45" s="562"/>
      <c r="I45" s="563"/>
      <c r="J45" s="561"/>
      <c r="K45" s="561"/>
      <c r="L45" s="561"/>
      <c r="M45" s="562"/>
      <c r="N45" s="548"/>
      <c r="O45" s="549"/>
      <c r="P45" s="513" t="s">
        <v>492</v>
      </c>
      <c r="Q45" s="549"/>
      <c r="R45" s="549"/>
      <c r="S45" s="512" t="s">
        <v>501</v>
      </c>
      <c r="T45" s="549"/>
      <c r="U45" s="549"/>
      <c r="V45" s="513" t="s">
        <v>492</v>
      </c>
      <c r="W45" s="549"/>
      <c r="X45" s="549"/>
      <c r="Y45" s="512" t="s">
        <v>501</v>
      </c>
      <c r="Z45" s="552">
        <f t="shared" si="4"/>
        <v>0</v>
      </c>
      <c r="AA45" s="553"/>
      <c r="AB45" s="511" t="s">
        <v>492</v>
      </c>
      <c r="AC45" s="553">
        <f t="shared" si="5"/>
        <v>0</v>
      </c>
      <c r="AD45" s="553"/>
      <c r="AE45" s="506" t="s">
        <v>491</v>
      </c>
      <c r="AF45" s="550"/>
      <c r="AG45" s="551"/>
      <c r="AH45" s="549"/>
      <c r="AI45" s="549"/>
      <c r="AJ45" s="510" t="s">
        <v>492</v>
      </c>
      <c r="AK45" s="564"/>
      <c r="AL45" s="564"/>
      <c r="AM45" s="510" t="s">
        <v>500</v>
      </c>
      <c r="AN45" s="564"/>
      <c r="AO45" s="564"/>
      <c r="AP45" s="509" t="s">
        <v>499</v>
      </c>
      <c r="AQ45" s="538"/>
      <c r="AR45" s="538"/>
      <c r="AU45" s="516">
        <f t="shared" si="3"/>
        <v>0</v>
      </c>
      <c r="AV45" s="495">
        <f t="shared" si="6"/>
        <v>0</v>
      </c>
      <c r="AX45" s="503"/>
      <c r="AY45" s="497"/>
    </row>
    <row r="46" spans="1:51" ht="13.15" customHeight="1">
      <c r="A46" s="485">
        <v>39</v>
      </c>
      <c r="B46" s="674"/>
      <c r="C46" s="560"/>
      <c r="D46" s="561"/>
      <c r="E46" s="561"/>
      <c r="F46" s="561"/>
      <c r="G46" s="561"/>
      <c r="H46" s="562"/>
      <c r="I46" s="563"/>
      <c r="J46" s="561"/>
      <c r="K46" s="561"/>
      <c r="L46" s="561"/>
      <c r="M46" s="562"/>
      <c r="N46" s="548"/>
      <c r="O46" s="549"/>
      <c r="P46" s="513" t="s">
        <v>492</v>
      </c>
      <c r="Q46" s="549"/>
      <c r="R46" s="549"/>
      <c r="S46" s="512" t="s">
        <v>501</v>
      </c>
      <c r="T46" s="549"/>
      <c r="U46" s="549"/>
      <c r="V46" s="513" t="s">
        <v>492</v>
      </c>
      <c r="W46" s="549"/>
      <c r="X46" s="549"/>
      <c r="Y46" s="512" t="s">
        <v>501</v>
      </c>
      <c r="Z46" s="552">
        <f t="shared" si="4"/>
        <v>0</v>
      </c>
      <c r="AA46" s="553"/>
      <c r="AB46" s="511" t="s">
        <v>492</v>
      </c>
      <c r="AC46" s="553">
        <f t="shared" si="5"/>
        <v>0</v>
      </c>
      <c r="AD46" s="553"/>
      <c r="AE46" s="506" t="s">
        <v>491</v>
      </c>
      <c r="AF46" s="550"/>
      <c r="AG46" s="551"/>
      <c r="AH46" s="549"/>
      <c r="AI46" s="549"/>
      <c r="AJ46" s="510" t="s">
        <v>492</v>
      </c>
      <c r="AK46" s="564"/>
      <c r="AL46" s="564"/>
      <c r="AM46" s="510" t="s">
        <v>500</v>
      </c>
      <c r="AN46" s="564"/>
      <c r="AO46" s="564"/>
      <c r="AP46" s="509" t="s">
        <v>499</v>
      </c>
      <c r="AQ46" s="538"/>
      <c r="AR46" s="538"/>
      <c r="AU46" s="516">
        <f t="shared" si="3"/>
        <v>0</v>
      </c>
      <c r="AV46" s="495">
        <f t="shared" si="6"/>
        <v>0</v>
      </c>
      <c r="AX46" s="503"/>
      <c r="AY46" s="497"/>
    </row>
    <row r="47" spans="1:51" ht="13.15" customHeight="1">
      <c r="A47" s="485">
        <v>40</v>
      </c>
      <c r="B47" s="674"/>
      <c r="C47" s="560"/>
      <c r="D47" s="561"/>
      <c r="E47" s="561"/>
      <c r="F47" s="561"/>
      <c r="G47" s="561"/>
      <c r="H47" s="562"/>
      <c r="I47" s="563"/>
      <c r="J47" s="561"/>
      <c r="K47" s="561"/>
      <c r="L47" s="561"/>
      <c r="M47" s="562"/>
      <c r="N47" s="548"/>
      <c r="O47" s="549"/>
      <c r="P47" s="513" t="s">
        <v>492</v>
      </c>
      <c r="Q47" s="549"/>
      <c r="R47" s="549"/>
      <c r="S47" s="512" t="s">
        <v>501</v>
      </c>
      <c r="T47" s="549"/>
      <c r="U47" s="549"/>
      <c r="V47" s="513" t="s">
        <v>492</v>
      </c>
      <c r="W47" s="549"/>
      <c r="X47" s="549"/>
      <c r="Y47" s="512" t="s">
        <v>501</v>
      </c>
      <c r="Z47" s="552">
        <f t="shared" si="4"/>
        <v>0</v>
      </c>
      <c r="AA47" s="553"/>
      <c r="AB47" s="511" t="s">
        <v>492</v>
      </c>
      <c r="AC47" s="553">
        <f t="shared" si="5"/>
        <v>0</v>
      </c>
      <c r="AD47" s="553"/>
      <c r="AE47" s="506" t="s">
        <v>491</v>
      </c>
      <c r="AF47" s="550"/>
      <c r="AG47" s="551"/>
      <c r="AH47" s="549"/>
      <c r="AI47" s="549"/>
      <c r="AJ47" s="510" t="s">
        <v>492</v>
      </c>
      <c r="AK47" s="564"/>
      <c r="AL47" s="564"/>
      <c r="AM47" s="510" t="s">
        <v>500</v>
      </c>
      <c r="AN47" s="564"/>
      <c r="AO47" s="564"/>
      <c r="AP47" s="509" t="s">
        <v>499</v>
      </c>
      <c r="AQ47" s="538"/>
      <c r="AR47" s="538"/>
      <c r="AU47" s="516">
        <f t="shared" si="3"/>
        <v>0</v>
      </c>
      <c r="AV47" s="495">
        <f t="shared" si="6"/>
        <v>0</v>
      </c>
      <c r="AX47" s="503"/>
      <c r="AY47" s="497"/>
    </row>
    <row r="48" spans="1:51" ht="13.15" customHeight="1">
      <c r="A48" s="485">
        <v>41</v>
      </c>
      <c r="B48" s="674"/>
      <c r="C48" s="560"/>
      <c r="D48" s="561"/>
      <c r="E48" s="561"/>
      <c r="F48" s="561"/>
      <c r="G48" s="561"/>
      <c r="H48" s="562"/>
      <c r="I48" s="563"/>
      <c r="J48" s="561"/>
      <c r="K48" s="561"/>
      <c r="L48" s="561"/>
      <c r="M48" s="562"/>
      <c r="N48" s="548"/>
      <c r="O48" s="549"/>
      <c r="P48" s="513" t="s">
        <v>492</v>
      </c>
      <c r="Q48" s="549"/>
      <c r="R48" s="549"/>
      <c r="S48" s="512" t="s">
        <v>501</v>
      </c>
      <c r="T48" s="549"/>
      <c r="U48" s="549"/>
      <c r="V48" s="513" t="s">
        <v>492</v>
      </c>
      <c r="W48" s="549"/>
      <c r="X48" s="549"/>
      <c r="Y48" s="512" t="s">
        <v>501</v>
      </c>
      <c r="Z48" s="552">
        <f t="shared" si="4"/>
        <v>0</v>
      </c>
      <c r="AA48" s="553"/>
      <c r="AB48" s="511" t="s">
        <v>492</v>
      </c>
      <c r="AC48" s="553">
        <f t="shared" si="5"/>
        <v>0</v>
      </c>
      <c r="AD48" s="553"/>
      <c r="AE48" s="506" t="s">
        <v>491</v>
      </c>
      <c r="AF48" s="550"/>
      <c r="AG48" s="551"/>
      <c r="AH48" s="549"/>
      <c r="AI48" s="549"/>
      <c r="AJ48" s="510" t="s">
        <v>492</v>
      </c>
      <c r="AK48" s="564"/>
      <c r="AL48" s="564"/>
      <c r="AM48" s="510" t="s">
        <v>500</v>
      </c>
      <c r="AN48" s="564"/>
      <c r="AO48" s="564"/>
      <c r="AP48" s="509" t="s">
        <v>499</v>
      </c>
      <c r="AQ48" s="538"/>
      <c r="AR48" s="538"/>
      <c r="AU48" s="516">
        <f t="shared" si="3"/>
        <v>0</v>
      </c>
      <c r="AV48" s="495">
        <f t="shared" si="6"/>
        <v>0</v>
      </c>
      <c r="AX48" s="503"/>
      <c r="AY48" s="497"/>
    </row>
    <row r="49" spans="1:51" ht="13.15" customHeight="1">
      <c r="A49" s="485">
        <v>42</v>
      </c>
      <c r="B49" s="674"/>
      <c r="C49" s="560"/>
      <c r="D49" s="561"/>
      <c r="E49" s="561"/>
      <c r="F49" s="561"/>
      <c r="G49" s="561"/>
      <c r="H49" s="562"/>
      <c r="I49" s="563"/>
      <c r="J49" s="561"/>
      <c r="K49" s="561"/>
      <c r="L49" s="561"/>
      <c r="M49" s="562"/>
      <c r="N49" s="548"/>
      <c r="O49" s="549"/>
      <c r="P49" s="513" t="s">
        <v>492</v>
      </c>
      <c r="Q49" s="549"/>
      <c r="R49" s="549"/>
      <c r="S49" s="512" t="s">
        <v>501</v>
      </c>
      <c r="T49" s="549"/>
      <c r="U49" s="549"/>
      <c r="V49" s="513" t="s">
        <v>492</v>
      </c>
      <c r="W49" s="549"/>
      <c r="X49" s="549"/>
      <c r="Y49" s="512" t="s">
        <v>501</v>
      </c>
      <c r="Z49" s="552">
        <f t="shared" si="4"/>
        <v>0</v>
      </c>
      <c r="AA49" s="553"/>
      <c r="AB49" s="511" t="s">
        <v>492</v>
      </c>
      <c r="AC49" s="553">
        <f t="shared" si="5"/>
        <v>0</v>
      </c>
      <c r="AD49" s="553"/>
      <c r="AE49" s="506" t="s">
        <v>491</v>
      </c>
      <c r="AF49" s="550"/>
      <c r="AG49" s="551"/>
      <c r="AH49" s="549"/>
      <c r="AI49" s="549"/>
      <c r="AJ49" s="510" t="s">
        <v>492</v>
      </c>
      <c r="AK49" s="564"/>
      <c r="AL49" s="564"/>
      <c r="AM49" s="510" t="s">
        <v>500</v>
      </c>
      <c r="AN49" s="564"/>
      <c r="AO49" s="564"/>
      <c r="AP49" s="509" t="s">
        <v>499</v>
      </c>
      <c r="AQ49" s="538"/>
      <c r="AR49" s="538"/>
      <c r="AU49" s="516">
        <f t="shared" si="3"/>
        <v>0</v>
      </c>
      <c r="AV49" s="495">
        <f t="shared" si="6"/>
        <v>0</v>
      </c>
      <c r="AX49" s="503"/>
      <c r="AY49" s="497"/>
    </row>
    <row r="50" spans="1:51" ht="13.15" customHeight="1">
      <c r="A50" s="485">
        <v>43</v>
      </c>
      <c r="B50" s="674"/>
      <c r="C50" s="560"/>
      <c r="D50" s="561"/>
      <c r="E50" s="561"/>
      <c r="F50" s="561"/>
      <c r="G50" s="561"/>
      <c r="H50" s="562"/>
      <c r="I50" s="563"/>
      <c r="J50" s="561"/>
      <c r="K50" s="561"/>
      <c r="L50" s="561"/>
      <c r="M50" s="562"/>
      <c r="N50" s="548"/>
      <c r="O50" s="549"/>
      <c r="P50" s="513" t="s">
        <v>492</v>
      </c>
      <c r="Q50" s="549"/>
      <c r="R50" s="549"/>
      <c r="S50" s="512" t="s">
        <v>501</v>
      </c>
      <c r="T50" s="549"/>
      <c r="U50" s="549"/>
      <c r="V50" s="513" t="s">
        <v>492</v>
      </c>
      <c r="W50" s="549"/>
      <c r="X50" s="549"/>
      <c r="Y50" s="512" t="s">
        <v>501</v>
      </c>
      <c r="Z50" s="552">
        <f t="shared" si="4"/>
        <v>0</v>
      </c>
      <c r="AA50" s="553"/>
      <c r="AB50" s="511" t="s">
        <v>492</v>
      </c>
      <c r="AC50" s="553">
        <f t="shared" si="5"/>
        <v>0</v>
      </c>
      <c r="AD50" s="553"/>
      <c r="AE50" s="506" t="s">
        <v>491</v>
      </c>
      <c r="AF50" s="550"/>
      <c r="AG50" s="551"/>
      <c r="AH50" s="549"/>
      <c r="AI50" s="549"/>
      <c r="AJ50" s="510" t="s">
        <v>492</v>
      </c>
      <c r="AK50" s="564"/>
      <c r="AL50" s="564"/>
      <c r="AM50" s="510" t="s">
        <v>500</v>
      </c>
      <c r="AN50" s="564"/>
      <c r="AO50" s="564"/>
      <c r="AP50" s="509" t="s">
        <v>499</v>
      </c>
      <c r="AQ50" s="538"/>
      <c r="AR50" s="538"/>
      <c r="AU50" s="516">
        <f t="shared" si="3"/>
        <v>0</v>
      </c>
      <c r="AV50" s="495">
        <f t="shared" si="6"/>
        <v>0</v>
      </c>
      <c r="AX50" s="503"/>
      <c r="AY50" s="497"/>
    </row>
    <row r="51" spans="1:51" ht="13.15" customHeight="1">
      <c r="A51" s="485">
        <v>44</v>
      </c>
      <c r="B51" s="674"/>
      <c r="C51" s="560"/>
      <c r="D51" s="561"/>
      <c r="E51" s="561"/>
      <c r="F51" s="561"/>
      <c r="G51" s="561"/>
      <c r="H51" s="562"/>
      <c r="I51" s="563"/>
      <c r="J51" s="561"/>
      <c r="K51" s="561"/>
      <c r="L51" s="561"/>
      <c r="M51" s="562"/>
      <c r="N51" s="548"/>
      <c r="O51" s="549"/>
      <c r="P51" s="513" t="s">
        <v>492</v>
      </c>
      <c r="Q51" s="549"/>
      <c r="R51" s="549"/>
      <c r="S51" s="512" t="s">
        <v>501</v>
      </c>
      <c r="T51" s="549"/>
      <c r="U51" s="549"/>
      <c r="V51" s="513" t="s">
        <v>492</v>
      </c>
      <c r="W51" s="549"/>
      <c r="X51" s="549"/>
      <c r="Y51" s="512" t="s">
        <v>501</v>
      </c>
      <c r="Z51" s="552">
        <f t="shared" si="4"/>
        <v>0</v>
      </c>
      <c r="AA51" s="553"/>
      <c r="AB51" s="511" t="s">
        <v>492</v>
      </c>
      <c r="AC51" s="553">
        <f t="shared" si="5"/>
        <v>0</v>
      </c>
      <c r="AD51" s="553"/>
      <c r="AE51" s="506" t="s">
        <v>491</v>
      </c>
      <c r="AF51" s="550"/>
      <c r="AG51" s="551"/>
      <c r="AH51" s="549"/>
      <c r="AI51" s="549"/>
      <c r="AJ51" s="510" t="s">
        <v>492</v>
      </c>
      <c r="AK51" s="564"/>
      <c r="AL51" s="564"/>
      <c r="AM51" s="510" t="s">
        <v>500</v>
      </c>
      <c r="AN51" s="564"/>
      <c r="AO51" s="564"/>
      <c r="AP51" s="509" t="s">
        <v>499</v>
      </c>
      <c r="AQ51" s="538"/>
      <c r="AR51" s="538"/>
      <c r="AU51" s="516">
        <f t="shared" si="3"/>
        <v>0</v>
      </c>
      <c r="AV51" s="495">
        <f t="shared" si="6"/>
        <v>0</v>
      </c>
      <c r="AX51" s="503"/>
      <c r="AY51" s="497"/>
    </row>
    <row r="52" spans="1:51" ht="13.15" customHeight="1">
      <c r="A52" s="485">
        <v>45</v>
      </c>
      <c r="B52" s="674"/>
      <c r="C52" s="560"/>
      <c r="D52" s="561"/>
      <c r="E52" s="561"/>
      <c r="F52" s="561"/>
      <c r="G52" s="561"/>
      <c r="H52" s="562"/>
      <c r="I52" s="563"/>
      <c r="J52" s="561"/>
      <c r="K52" s="561"/>
      <c r="L52" s="561"/>
      <c r="M52" s="562"/>
      <c r="N52" s="548"/>
      <c r="O52" s="549"/>
      <c r="P52" s="513" t="s">
        <v>492</v>
      </c>
      <c r="Q52" s="549"/>
      <c r="R52" s="549"/>
      <c r="S52" s="512" t="s">
        <v>501</v>
      </c>
      <c r="T52" s="549"/>
      <c r="U52" s="549"/>
      <c r="V52" s="513" t="s">
        <v>492</v>
      </c>
      <c r="W52" s="549"/>
      <c r="X52" s="549"/>
      <c r="Y52" s="512" t="s">
        <v>501</v>
      </c>
      <c r="Z52" s="552">
        <f t="shared" si="4"/>
        <v>0</v>
      </c>
      <c r="AA52" s="553"/>
      <c r="AB52" s="511" t="s">
        <v>492</v>
      </c>
      <c r="AC52" s="553">
        <f t="shared" si="5"/>
        <v>0</v>
      </c>
      <c r="AD52" s="553"/>
      <c r="AE52" s="506" t="s">
        <v>491</v>
      </c>
      <c r="AF52" s="550"/>
      <c r="AG52" s="551"/>
      <c r="AH52" s="549"/>
      <c r="AI52" s="549"/>
      <c r="AJ52" s="510" t="s">
        <v>492</v>
      </c>
      <c r="AK52" s="564"/>
      <c r="AL52" s="564"/>
      <c r="AM52" s="510" t="s">
        <v>500</v>
      </c>
      <c r="AN52" s="564"/>
      <c r="AO52" s="564"/>
      <c r="AP52" s="509" t="s">
        <v>499</v>
      </c>
      <c r="AQ52" s="538"/>
      <c r="AR52" s="538"/>
      <c r="AU52" s="516">
        <f t="shared" si="3"/>
        <v>0</v>
      </c>
      <c r="AV52" s="495">
        <f t="shared" si="6"/>
        <v>0</v>
      </c>
      <c r="AX52" s="503"/>
      <c r="AY52" s="497"/>
    </row>
    <row r="53" spans="1:51" ht="13.15" customHeight="1">
      <c r="A53" s="485">
        <v>46</v>
      </c>
      <c r="B53" s="674"/>
      <c r="C53" s="560"/>
      <c r="D53" s="561"/>
      <c r="E53" s="561"/>
      <c r="F53" s="561"/>
      <c r="G53" s="561"/>
      <c r="H53" s="562"/>
      <c r="I53" s="563"/>
      <c r="J53" s="561"/>
      <c r="K53" s="561"/>
      <c r="L53" s="561"/>
      <c r="M53" s="562"/>
      <c r="N53" s="548"/>
      <c r="O53" s="549"/>
      <c r="P53" s="513" t="s">
        <v>492</v>
      </c>
      <c r="Q53" s="549"/>
      <c r="R53" s="549"/>
      <c r="S53" s="512" t="s">
        <v>501</v>
      </c>
      <c r="T53" s="549"/>
      <c r="U53" s="549"/>
      <c r="V53" s="513" t="s">
        <v>492</v>
      </c>
      <c r="W53" s="549"/>
      <c r="X53" s="549"/>
      <c r="Y53" s="512" t="s">
        <v>501</v>
      </c>
      <c r="Z53" s="552">
        <f t="shared" si="4"/>
        <v>0</v>
      </c>
      <c r="AA53" s="553"/>
      <c r="AB53" s="511" t="s">
        <v>492</v>
      </c>
      <c r="AC53" s="553">
        <f t="shared" si="5"/>
        <v>0</v>
      </c>
      <c r="AD53" s="553"/>
      <c r="AE53" s="506" t="s">
        <v>491</v>
      </c>
      <c r="AF53" s="550"/>
      <c r="AG53" s="551"/>
      <c r="AH53" s="549"/>
      <c r="AI53" s="549"/>
      <c r="AJ53" s="510" t="s">
        <v>492</v>
      </c>
      <c r="AK53" s="564"/>
      <c r="AL53" s="564"/>
      <c r="AM53" s="510" t="s">
        <v>500</v>
      </c>
      <c r="AN53" s="564"/>
      <c r="AO53" s="564"/>
      <c r="AP53" s="509" t="s">
        <v>499</v>
      </c>
      <c r="AQ53" s="538"/>
      <c r="AR53" s="538"/>
      <c r="AU53" s="516">
        <f t="shared" si="3"/>
        <v>0</v>
      </c>
      <c r="AV53" s="495">
        <f t="shared" si="6"/>
        <v>0</v>
      </c>
      <c r="AX53" s="503"/>
      <c r="AY53" s="497"/>
    </row>
    <row r="54" spans="1:51" ht="13.15" customHeight="1">
      <c r="A54" s="485">
        <v>47</v>
      </c>
      <c r="B54" s="674"/>
      <c r="C54" s="560"/>
      <c r="D54" s="561"/>
      <c r="E54" s="561"/>
      <c r="F54" s="561"/>
      <c r="G54" s="561"/>
      <c r="H54" s="562"/>
      <c r="I54" s="563"/>
      <c r="J54" s="561"/>
      <c r="K54" s="561"/>
      <c r="L54" s="561"/>
      <c r="M54" s="562"/>
      <c r="N54" s="548"/>
      <c r="O54" s="549"/>
      <c r="P54" s="513" t="s">
        <v>492</v>
      </c>
      <c r="Q54" s="549"/>
      <c r="R54" s="549"/>
      <c r="S54" s="512" t="s">
        <v>501</v>
      </c>
      <c r="T54" s="549"/>
      <c r="U54" s="549"/>
      <c r="V54" s="513" t="s">
        <v>492</v>
      </c>
      <c r="W54" s="549"/>
      <c r="X54" s="549"/>
      <c r="Y54" s="512" t="s">
        <v>501</v>
      </c>
      <c r="Z54" s="552">
        <f t="shared" si="4"/>
        <v>0</v>
      </c>
      <c r="AA54" s="553"/>
      <c r="AB54" s="511" t="s">
        <v>492</v>
      </c>
      <c r="AC54" s="553">
        <f t="shared" si="5"/>
        <v>0</v>
      </c>
      <c r="AD54" s="553"/>
      <c r="AE54" s="506" t="s">
        <v>491</v>
      </c>
      <c r="AF54" s="550"/>
      <c r="AG54" s="551"/>
      <c r="AH54" s="549"/>
      <c r="AI54" s="549"/>
      <c r="AJ54" s="510" t="s">
        <v>492</v>
      </c>
      <c r="AK54" s="564"/>
      <c r="AL54" s="564"/>
      <c r="AM54" s="510" t="s">
        <v>500</v>
      </c>
      <c r="AN54" s="564"/>
      <c r="AO54" s="564"/>
      <c r="AP54" s="509" t="s">
        <v>499</v>
      </c>
      <c r="AQ54" s="538"/>
      <c r="AR54" s="538"/>
      <c r="AU54" s="516">
        <f t="shared" si="3"/>
        <v>0</v>
      </c>
      <c r="AV54" s="495">
        <f t="shared" si="6"/>
        <v>0</v>
      </c>
      <c r="AX54" s="503"/>
      <c r="AY54" s="497"/>
    </row>
    <row r="55" spans="1:51" ht="13.15" customHeight="1">
      <c r="A55" s="485">
        <v>48</v>
      </c>
      <c r="B55" s="674"/>
      <c r="C55" s="560"/>
      <c r="D55" s="561"/>
      <c r="E55" s="561"/>
      <c r="F55" s="561"/>
      <c r="G55" s="561"/>
      <c r="H55" s="562"/>
      <c r="I55" s="563"/>
      <c r="J55" s="561"/>
      <c r="K55" s="561"/>
      <c r="L55" s="561"/>
      <c r="M55" s="562"/>
      <c r="N55" s="548"/>
      <c r="O55" s="549"/>
      <c r="P55" s="513" t="s">
        <v>492</v>
      </c>
      <c r="Q55" s="549"/>
      <c r="R55" s="549"/>
      <c r="S55" s="512" t="s">
        <v>501</v>
      </c>
      <c r="T55" s="549"/>
      <c r="U55" s="549"/>
      <c r="V55" s="513" t="s">
        <v>492</v>
      </c>
      <c r="W55" s="549"/>
      <c r="X55" s="549"/>
      <c r="Y55" s="512" t="s">
        <v>501</v>
      </c>
      <c r="Z55" s="552">
        <f t="shared" si="4"/>
        <v>0</v>
      </c>
      <c r="AA55" s="553"/>
      <c r="AB55" s="511" t="s">
        <v>492</v>
      </c>
      <c r="AC55" s="553">
        <f t="shared" si="5"/>
        <v>0</v>
      </c>
      <c r="AD55" s="553"/>
      <c r="AE55" s="506" t="s">
        <v>491</v>
      </c>
      <c r="AF55" s="550"/>
      <c r="AG55" s="551"/>
      <c r="AH55" s="549"/>
      <c r="AI55" s="549"/>
      <c r="AJ55" s="510" t="s">
        <v>492</v>
      </c>
      <c r="AK55" s="564"/>
      <c r="AL55" s="564"/>
      <c r="AM55" s="510" t="s">
        <v>500</v>
      </c>
      <c r="AN55" s="564"/>
      <c r="AO55" s="564"/>
      <c r="AP55" s="509" t="s">
        <v>499</v>
      </c>
      <c r="AQ55" s="538"/>
      <c r="AR55" s="538"/>
      <c r="AU55" s="516">
        <f t="shared" si="3"/>
        <v>0</v>
      </c>
      <c r="AV55" s="495">
        <f t="shared" si="6"/>
        <v>0</v>
      </c>
      <c r="AX55" s="503"/>
      <c r="AY55" s="497"/>
    </row>
    <row r="56" spans="1:51" ht="13.15" customHeight="1">
      <c r="A56" s="485">
        <v>49</v>
      </c>
      <c r="B56" s="674"/>
      <c r="C56" s="560"/>
      <c r="D56" s="561"/>
      <c r="E56" s="561"/>
      <c r="F56" s="561"/>
      <c r="G56" s="561"/>
      <c r="H56" s="562"/>
      <c r="I56" s="563"/>
      <c r="J56" s="561"/>
      <c r="K56" s="561"/>
      <c r="L56" s="561"/>
      <c r="M56" s="562"/>
      <c r="N56" s="548"/>
      <c r="O56" s="549"/>
      <c r="P56" s="513" t="s">
        <v>492</v>
      </c>
      <c r="Q56" s="549"/>
      <c r="R56" s="549"/>
      <c r="S56" s="512" t="s">
        <v>501</v>
      </c>
      <c r="T56" s="549"/>
      <c r="U56" s="549"/>
      <c r="V56" s="513" t="s">
        <v>492</v>
      </c>
      <c r="W56" s="549"/>
      <c r="X56" s="549"/>
      <c r="Y56" s="512" t="s">
        <v>501</v>
      </c>
      <c r="Z56" s="552">
        <f t="shared" si="4"/>
        <v>0</v>
      </c>
      <c r="AA56" s="553"/>
      <c r="AB56" s="511" t="s">
        <v>492</v>
      </c>
      <c r="AC56" s="553">
        <f t="shared" si="5"/>
        <v>0</v>
      </c>
      <c r="AD56" s="553"/>
      <c r="AE56" s="506" t="s">
        <v>491</v>
      </c>
      <c r="AF56" s="550"/>
      <c r="AG56" s="551"/>
      <c r="AH56" s="549"/>
      <c r="AI56" s="549"/>
      <c r="AJ56" s="510" t="s">
        <v>492</v>
      </c>
      <c r="AK56" s="564"/>
      <c r="AL56" s="564"/>
      <c r="AM56" s="510" t="s">
        <v>500</v>
      </c>
      <c r="AN56" s="564"/>
      <c r="AO56" s="564"/>
      <c r="AP56" s="509" t="s">
        <v>499</v>
      </c>
      <c r="AQ56" s="538"/>
      <c r="AR56" s="538"/>
      <c r="AU56" s="516">
        <f t="shared" si="3"/>
        <v>0</v>
      </c>
      <c r="AV56" s="495">
        <f t="shared" si="6"/>
        <v>0</v>
      </c>
      <c r="AX56" s="503"/>
      <c r="AY56" s="497"/>
    </row>
    <row r="57" spans="1:51" ht="13.15" customHeight="1">
      <c r="A57" s="485">
        <v>50</v>
      </c>
      <c r="B57" s="674"/>
      <c r="C57" s="560"/>
      <c r="D57" s="561"/>
      <c r="E57" s="561"/>
      <c r="F57" s="561"/>
      <c r="G57" s="561"/>
      <c r="H57" s="562"/>
      <c r="I57" s="563"/>
      <c r="J57" s="561"/>
      <c r="K57" s="561"/>
      <c r="L57" s="561"/>
      <c r="M57" s="562"/>
      <c r="N57" s="548"/>
      <c r="O57" s="549"/>
      <c r="P57" s="513" t="s">
        <v>492</v>
      </c>
      <c r="Q57" s="549"/>
      <c r="R57" s="549"/>
      <c r="S57" s="512" t="s">
        <v>501</v>
      </c>
      <c r="T57" s="549"/>
      <c r="U57" s="549"/>
      <c r="V57" s="513" t="s">
        <v>492</v>
      </c>
      <c r="W57" s="549"/>
      <c r="X57" s="549"/>
      <c r="Y57" s="512" t="s">
        <v>501</v>
      </c>
      <c r="Z57" s="552">
        <f t="shared" si="4"/>
        <v>0</v>
      </c>
      <c r="AA57" s="553"/>
      <c r="AB57" s="511" t="s">
        <v>492</v>
      </c>
      <c r="AC57" s="553">
        <f t="shared" si="5"/>
        <v>0</v>
      </c>
      <c r="AD57" s="553"/>
      <c r="AE57" s="506" t="s">
        <v>491</v>
      </c>
      <c r="AF57" s="550"/>
      <c r="AG57" s="551"/>
      <c r="AH57" s="549"/>
      <c r="AI57" s="549"/>
      <c r="AJ57" s="510" t="s">
        <v>492</v>
      </c>
      <c r="AK57" s="564"/>
      <c r="AL57" s="564"/>
      <c r="AM57" s="510" t="s">
        <v>500</v>
      </c>
      <c r="AN57" s="564"/>
      <c r="AO57" s="564"/>
      <c r="AP57" s="509" t="s">
        <v>499</v>
      </c>
      <c r="AQ57" s="538"/>
      <c r="AR57" s="538"/>
      <c r="AU57" s="516">
        <f t="shared" si="3"/>
        <v>0</v>
      </c>
      <c r="AV57" s="495">
        <f t="shared" si="6"/>
        <v>0</v>
      </c>
      <c r="AX57" s="503"/>
      <c r="AY57" s="497"/>
    </row>
    <row r="58" spans="1:51" ht="13.15" customHeight="1">
      <c r="A58" s="485">
        <v>51</v>
      </c>
      <c r="B58" s="674"/>
      <c r="C58" s="560"/>
      <c r="D58" s="561"/>
      <c r="E58" s="561"/>
      <c r="F58" s="561"/>
      <c r="G58" s="561"/>
      <c r="H58" s="562"/>
      <c r="I58" s="563"/>
      <c r="J58" s="561"/>
      <c r="K58" s="561"/>
      <c r="L58" s="561"/>
      <c r="M58" s="562"/>
      <c r="N58" s="548"/>
      <c r="O58" s="549"/>
      <c r="P58" s="513" t="s">
        <v>492</v>
      </c>
      <c r="Q58" s="549"/>
      <c r="R58" s="549"/>
      <c r="S58" s="512" t="s">
        <v>501</v>
      </c>
      <c r="T58" s="549"/>
      <c r="U58" s="549"/>
      <c r="V58" s="513" t="s">
        <v>492</v>
      </c>
      <c r="W58" s="549"/>
      <c r="X58" s="549"/>
      <c r="Y58" s="512" t="s">
        <v>501</v>
      </c>
      <c r="Z58" s="552">
        <f t="shared" si="4"/>
        <v>0</v>
      </c>
      <c r="AA58" s="553"/>
      <c r="AB58" s="511" t="s">
        <v>492</v>
      </c>
      <c r="AC58" s="553">
        <f t="shared" si="5"/>
        <v>0</v>
      </c>
      <c r="AD58" s="553"/>
      <c r="AE58" s="506" t="s">
        <v>491</v>
      </c>
      <c r="AF58" s="550"/>
      <c r="AG58" s="551"/>
      <c r="AH58" s="549"/>
      <c r="AI58" s="549"/>
      <c r="AJ58" s="510" t="s">
        <v>492</v>
      </c>
      <c r="AK58" s="564"/>
      <c r="AL58" s="564"/>
      <c r="AM58" s="510" t="s">
        <v>500</v>
      </c>
      <c r="AN58" s="564"/>
      <c r="AO58" s="564"/>
      <c r="AP58" s="509" t="s">
        <v>499</v>
      </c>
      <c r="AQ58" s="538"/>
      <c r="AR58" s="538"/>
      <c r="AU58" s="516">
        <f t="shared" si="3"/>
        <v>0</v>
      </c>
      <c r="AV58" s="495">
        <f t="shared" si="6"/>
        <v>0</v>
      </c>
      <c r="AX58" s="503"/>
      <c r="AY58" s="497"/>
    </row>
    <row r="59" spans="1:51" ht="13.15" customHeight="1">
      <c r="A59" s="485">
        <v>52</v>
      </c>
      <c r="B59" s="674"/>
      <c r="C59" s="560"/>
      <c r="D59" s="561"/>
      <c r="E59" s="561"/>
      <c r="F59" s="561"/>
      <c r="G59" s="561"/>
      <c r="H59" s="562"/>
      <c r="I59" s="563"/>
      <c r="J59" s="561"/>
      <c r="K59" s="561"/>
      <c r="L59" s="561"/>
      <c r="M59" s="562"/>
      <c r="N59" s="548"/>
      <c r="O59" s="549"/>
      <c r="P59" s="513" t="s">
        <v>492</v>
      </c>
      <c r="Q59" s="549"/>
      <c r="R59" s="549"/>
      <c r="S59" s="512" t="s">
        <v>501</v>
      </c>
      <c r="T59" s="549"/>
      <c r="U59" s="549"/>
      <c r="V59" s="513" t="s">
        <v>492</v>
      </c>
      <c r="W59" s="549"/>
      <c r="X59" s="549"/>
      <c r="Y59" s="512" t="s">
        <v>501</v>
      </c>
      <c r="Z59" s="552">
        <f t="shared" si="4"/>
        <v>0</v>
      </c>
      <c r="AA59" s="553"/>
      <c r="AB59" s="511" t="s">
        <v>492</v>
      </c>
      <c r="AC59" s="553">
        <f t="shared" si="5"/>
        <v>0</v>
      </c>
      <c r="AD59" s="553"/>
      <c r="AE59" s="506" t="s">
        <v>491</v>
      </c>
      <c r="AF59" s="550"/>
      <c r="AG59" s="551"/>
      <c r="AH59" s="549"/>
      <c r="AI59" s="549"/>
      <c r="AJ59" s="510" t="s">
        <v>492</v>
      </c>
      <c r="AK59" s="564"/>
      <c r="AL59" s="564"/>
      <c r="AM59" s="510" t="s">
        <v>500</v>
      </c>
      <c r="AN59" s="564"/>
      <c r="AO59" s="564"/>
      <c r="AP59" s="509" t="s">
        <v>499</v>
      </c>
      <c r="AQ59" s="538"/>
      <c r="AR59" s="538"/>
      <c r="AU59" s="516">
        <f t="shared" si="3"/>
        <v>0</v>
      </c>
      <c r="AV59" s="495">
        <f t="shared" si="6"/>
        <v>0</v>
      </c>
      <c r="AX59" s="503"/>
      <c r="AY59" s="497"/>
    </row>
    <row r="60" spans="1:51" ht="13.15" customHeight="1">
      <c r="A60" s="485">
        <v>53</v>
      </c>
      <c r="B60" s="674"/>
      <c r="C60" s="560"/>
      <c r="D60" s="561"/>
      <c r="E60" s="561"/>
      <c r="F60" s="561"/>
      <c r="G60" s="561"/>
      <c r="H60" s="562"/>
      <c r="I60" s="563"/>
      <c r="J60" s="561"/>
      <c r="K60" s="561"/>
      <c r="L60" s="561"/>
      <c r="M60" s="562"/>
      <c r="N60" s="548"/>
      <c r="O60" s="549"/>
      <c r="P60" s="513" t="s">
        <v>492</v>
      </c>
      <c r="Q60" s="549"/>
      <c r="R60" s="549"/>
      <c r="S60" s="512" t="s">
        <v>501</v>
      </c>
      <c r="T60" s="549"/>
      <c r="U60" s="549"/>
      <c r="V60" s="513" t="s">
        <v>492</v>
      </c>
      <c r="W60" s="549"/>
      <c r="X60" s="549"/>
      <c r="Y60" s="512" t="s">
        <v>501</v>
      </c>
      <c r="Z60" s="552">
        <f t="shared" si="4"/>
        <v>0</v>
      </c>
      <c r="AA60" s="553"/>
      <c r="AB60" s="511" t="s">
        <v>492</v>
      </c>
      <c r="AC60" s="553">
        <f t="shared" si="5"/>
        <v>0</v>
      </c>
      <c r="AD60" s="553"/>
      <c r="AE60" s="506" t="s">
        <v>491</v>
      </c>
      <c r="AF60" s="550"/>
      <c r="AG60" s="551"/>
      <c r="AH60" s="549"/>
      <c r="AI60" s="549"/>
      <c r="AJ60" s="510" t="s">
        <v>492</v>
      </c>
      <c r="AK60" s="564"/>
      <c r="AL60" s="564"/>
      <c r="AM60" s="510" t="s">
        <v>500</v>
      </c>
      <c r="AN60" s="564"/>
      <c r="AO60" s="564"/>
      <c r="AP60" s="509" t="s">
        <v>499</v>
      </c>
      <c r="AQ60" s="538"/>
      <c r="AR60" s="538"/>
      <c r="AU60" s="516">
        <f t="shared" si="3"/>
        <v>0</v>
      </c>
      <c r="AV60" s="495">
        <f t="shared" si="6"/>
        <v>0</v>
      </c>
      <c r="AX60" s="503"/>
      <c r="AY60" s="497"/>
    </row>
    <row r="61" spans="1:51" ht="13.15" customHeight="1">
      <c r="A61" s="485">
        <v>54</v>
      </c>
      <c r="B61" s="674"/>
      <c r="C61" s="560"/>
      <c r="D61" s="561"/>
      <c r="E61" s="561"/>
      <c r="F61" s="561"/>
      <c r="G61" s="561"/>
      <c r="H61" s="562"/>
      <c r="I61" s="563"/>
      <c r="J61" s="561"/>
      <c r="K61" s="561"/>
      <c r="L61" s="561"/>
      <c r="M61" s="562"/>
      <c r="N61" s="548"/>
      <c r="O61" s="549"/>
      <c r="P61" s="513" t="s">
        <v>492</v>
      </c>
      <c r="Q61" s="549"/>
      <c r="R61" s="549"/>
      <c r="S61" s="512" t="s">
        <v>501</v>
      </c>
      <c r="T61" s="549"/>
      <c r="U61" s="549"/>
      <c r="V61" s="513" t="s">
        <v>492</v>
      </c>
      <c r="W61" s="549"/>
      <c r="X61" s="549"/>
      <c r="Y61" s="512" t="s">
        <v>501</v>
      </c>
      <c r="Z61" s="552">
        <f t="shared" si="4"/>
        <v>0</v>
      </c>
      <c r="AA61" s="553"/>
      <c r="AB61" s="511" t="s">
        <v>492</v>
      </c>
      <c r="AC61" s="553">
        <f t="shared" si="5"/>
        <v>0</v>
      </c>
      <c r="AD61" s="553"/>
      <c r="AE61" s="506" t="s">
        <v>491</v>
      </c>
      <c r="AF61" s="550"/>
      <c r="AG61" s="551"/>
      <c r="AH61" s="549"/>
      <c r="AI61" s="549"/>
      <c r="AJ61" s="510" t="s">
        <v>492</v>
      </c>
      <c r="AK61" s="564"/>
      <c r="AL61" s="564"/>
      <c r="AM61" s="510" t="s">
        <v>500</v>
      </c>
      <c r="AN61" s="564"/>
      <c r="AO61" s="564"/>
      <c r="AP61" s="509" t="s">
        <v>499</v>
      </c>
      <c r="AQ61" s="538"/>
      <c r="AR61" s="538"/>
      <c r="AU61" s="516">
        <f t="shared" si="3"/>
        <v>0</v>
      </c>
      <c r="AV61" s="495">
        <f t="shared" si="6"/>
        <v>0</v>
      </c>
      <c r="AX61" s="503"/>
      <c r="AY61" s="497"/>
    </row>
    <row r="62" spans="1:51" ht="13.15" customHeight="1">
      <c r="A62" s="485">
        <v>55</v>
      </c>
      <c r="B62" s="674"/>
      <c r="C62" s="560"/>
      <c r="D62" s="561"/>
      <c r="E62" s="561"/>
      <c r="F62" s="561"/>
      <c r="G62" s="561"/>
      <c r="H62" s="562"/>
      <c r="I62" s="563"/>
      <c r="J62" s="561"/>
      <c r="K62" s="561"/>
      <c r="L62" s="561"/>
      <c r="M62" s="562"/>
      <c r="N62" s="548"/>
      <c r="O62" s="549"/>
      <c r="P62" s="513" t="s">
        <v>492</v>
      </c>
      <c r="Q62" s="549"/>
      <c r="R62" s="549"/>
      <c r="S62" s="512" t="s">
        <v>501</v>
      </c>
      <c r="T62" s="549"/>
      <c r="U62" s="549"/>
      <c r="V62" s="513" t="s">
        <v>492</v>
      </c>
      <c r="W62" s="549"/>
      <c r="X62" s="549"/>
      <c r="Y62" s="512" t="s">
        <v>501</v>
      </c>
      <c r="Z62" s="552">
        <f t="shared" si="4"/>
        <v>0</v>
      </c>
      <c r="AA62" s="553"/>
      <c r="AB62" s="511" t="s">
        <v>492</v>
      </c>
      <c r="AC62" s="553">
        <f t="shared" si="5"/>
        <v>0</v>
      </c>
      <c r="AD62" s="553"/>
      <c r="AE62" s="506" t="s">
        <v>491</v>
      </c>
      <c r="AF62" s="550"/>
      <c r="AG62" s="551"/>
      <c r="AH62" s="549"/>
      <c r="AI62" s="549"/>
      <c r="AJ62" s="510" t="s">
        <v>492</v>
      </c>
      <c r="AK62" s="564"/>
      <c r="AL62" s="564"/>
      <c r="AM62" s="510" t="s">
        <v>500</v>
      </c>
      <c r="AN62" s="564"/>
      <c r="AO62" s="564"/>
      <c r="AP62" s="509" t="s">
        <v>499</v>
      </c>
      <c r="AQ62" s="538"/>
      <c r="AR62" s="538"/>
      <c r="AU62" s="516">
        <f t="shared" si="3"/>
        <v>0</v>
      </c>
      <c r="AV62" s="495">
        <f t="shared" si="6"/>
        <v>0</v>
      </c>
      <c r="AX62" s="503"/>
      <c r="AY62" s="497"/>
    </row>
    <row r="63" spans="1:51" ht="13.15" customHeight="1">
      <c r="A63" s="485">
        <v>56</v>
      </c>
      <c r="B63" s="674"/>
      <c r="C63" s="560"/>
      <c r="D63" s="561"/>
      <c r="E63" s="561"/>
      <c r="F63" s="561"/>
      <c r="G63" s="561"/>
      <c r="H63" s="562"/>
      <c r="I63" s="563"/>
      <c r="J63" s="561"/>
      <c r="K63" s="561"/>
      <c r="L63" s="561"/>
      <c r="M63" s="562"/>
      <c r="N63" s="548"/>
      <c r="O63" s="549"/>
      <c r="P63" s="513" t="s">
        <v>492</v>
      </c>
      <c r="Q63" s="549"/>
      <c r="R63" s="549"/>
      <c r="S63" s="512" t="s">
        <v>491</v>
      </c>
      <c r="T63" s="549"/>
      <c r="U63" s="549"/>
      <c r="V63" s="513" t="s">
        <v>492</v>
      </c>
      <c r="W63" s="549"/>
      <c r="X63" s="549"/>
      <c r="Y63" s="512" t="s">
        <v>491</v>
      </c>
      <c r="Z63" s="552">
        <f t="shared" si="4"/>
        <v>0</v>
      </c>
      <c r="AA63" s="553"/>
      <c r="AB63" s="511" t="s">
        <v>492</v>
      </c>
      <c r="AC63" s="553">
        <f t="shared" si="5"/>
        <v>0</v>
      </c>
      <c r="AD63" s="553"/>
      <c r="AE63" s="506" t="s">
        <v>491</v>
      </c>
      <c r="AF63" s="550"/>
      <c r="AG63" s="551"/>
      <c r="AH63" s="549"/>
      <c r="AI63" s="549"/>
      <c r="AJ63" s="510" t="s">
        <v>492</v>
      </c>
      <c r="AK63" s="564"/>
      <c r="AL63" s="564"/>
      <c r="AM63" s="510" t="s">
        <v>500</v>
      </c>
      <c r="AN63" s="564"/>
      <c r="AO63" s="564"/>
      <c r="AP63" s="509" t="s">
        <v>499</v>
      </c>
      <c r="AQ63" s="538"/>
      <c r="AR63" s="538"/>
      <c r="AU63" s="516">
        <f t="shared" si="3"/>
        <v>0</v>
      </c>
      <c r="AV63" s="495">
        <f t="shared" si="6"/>
        <v>0</v>
      </c>
      <c r="AX63" s="503"/>
      <c r="AY63" s="497"/>
    </row>
    <row r="64" spans="1:51" ht="13.15" customHeight="1">
      <c r="A64" s="485">
        <v>57</v>
      </c>
      <c r="B64" s="674"/>
      <c r="C64" s="560"/>
      <c r="D64" s="561"/>
      <c r="E64" s="561"/>
      <c r="F64" s="561"/>
      <c r="G64" s="561"/>
      <c r="H64" s="562"/>
      <c r="I64" s="563"/>
      <c r="J64" s="561"/>
      <c r="K64" s="561"/>
      <c r="L64" s="561"/>
      <c r="M64" s="562"/>
      <c r="N64" s="548"/>
      <c r="O64" s="549"/>
      <c r="P64" s="513" t="s">
        <v>492</v>
      </c>
      <c r="Q64" s="549"/>
      <c r="R64" s="549"/>
      <c r="S64" s="512" t="s">
        <v>491</v>
      </c>
      <c r="T64" s="549"/>
      <c r="U64" s="549"/>
      <c r="V64" s="513" t="s">
        <v>492</v>
      </c>
      <c r="W64" s="549"/>
      <c r="X64" s="549"/>
      <c r="Y64" s="512" t="s">
        <v>491</v>
      </c>
      <c r="Z64" s="552">
        <f t="shared" si="4"/>
        <v>0</v>
      </c>
      <c r="AA64" s="553"/>
      <c r="AB64" s="511" t="s">
        <v>492</v>
      </c>
      <c r="AC64" s="553">
        <f t="shared" si="5"/>
        <v>0</v>
      </c>
      <c r="AD64" s="553"/>
      <c r="AE64" s="506" t="s">
        <v>491</v>
      </c>
      <c r="AF64" s="550"/>
      <c r="AG64" s="551"/>
      <c r="AH64" s="549"/>
      <c r="AI64" s="549"/>
      <c r="AJ64" s="510" t="s">
        <v>492</v>
      </c>
      <c r="AK64" s="564"/>
      <c r="AL64" s="564"/>
      <c r="AM64" s="510" t="s">
        <v>500</v>
      </c>
      <c r="AN64" s="564"/>
      <c r="AO64" s="564"/>
      <c r="AP64" s="509" t="s">
        <v>499</v>
      </c>
      <c r="AQ64" s="538"/>
      <c r="AR64" s="538"/>
      <c r="AU64" s="516">
        <f t="shared" si="3"/>
        <v>0</v>
      </c>
      <c r="AV64" s="495">
        <f t="shared" si="6"/>
        <v>0</v>
      </c>
      <c r="AX64" s="503"/>
      <c r="AY64" s="497"/>
    </row>
    <row r="65" spans="1:54" ht="13.15" customHeight="1">
      <c r="A65" s="485">
        <v>58</v>
      </c>
      <c r="B65" s="674"/>
      <c r="C65" s="560"/>
      <c r="D65" s="561"/>
      <c r="E65" s="561"/>
      <c r="F65" s="561"/>
      <c r="G65" s="561"/>
      <c r="H65" s="562"/>
      <c r="I65" s="563"/>
      <c r="J65" s="561"/>
      <c r="K65" s="561"/>
      <c r="L65" s="561"/>
      <c r="M65" s="562"/>
      <c r="N65" s="548"/>
      <c r="O65" s="549"/>
      <c r="P65" s="513" t="s">
        <v>492</v>
      </c>
      <c r="Q65" s="549"/>
      <c r="R65" s="549"/>
      <c r="S65" s="512" t="s">
        <v>491</v>
      </c>
      <c r="T65" s="549"/>
      <c r="U65" s="549"/>
      <c r="V65" s="513" t="s">
        <v>492</v>
      </c>
      <c r="W65" s="549"/>
      <c r="X65" s="549"/>
      <c r="Y65" s="512" t="s">
        <v>491</v>
      </c>
      <c r="Z65" s="552">
        <f t="shared" si="4"/>
        <v>0</v>
      </c>
      <c r="AA65" s="553"/>
      <c r="AB65" s="511" t="s">
        <v>492</v>
      </c>
      <c r="AC65" s="553">
        <f t="shared" si="5"/>
        <v>0</v>
      </c>
      <c r="AD65" s="553"/>
      <c r="AE65" s="506" t="s">
        <v>491</v>
      </c>
      <c r="AF65" s="550"/>
      <c r="AG65" s="551"/>
      <c r="AH65" s="549"/>
      <c r="AI65" s="549"/>
      <c r="AJ65" s="510" t="s">
        <v>492</v>
      </c>
      <c r="AK65" s="564"/>
      <c r="AL65" s="564"/>
      <c r="AM65" s="510" t="s">
        <v>500</v>
      </c>
      <c r="AN65" s="564"/>
      <c r="AO65" s="564"/>
      <c r="AP65" s="509" t="s">
        <v>499</v>
      </c>
      <c r="AQ65" s="538"/>
      <c r="AR65" s="538"/>
      <c r="AU65" s="516">
        <f t="shared" si="3"/>
        <v>0</v>
      </c>
      <c r="AV65" s="495">
        <f t="shared" si="6"/>
        <v>0</v>
      </c>
      <c r="AX65" s="503"/>
      <c r="AY65" s="497"/>
    </row>
    <row r="66" spans="1:54" ht="13.15" customHeight="1">
      <c r="A66" s="485">
        <v>59</v>
      </c>
      <c r="B66" s="674"/>
      <c r="C66" s="560"/>
      <c r="D66" s="561"/>
      <c r="E66" s="561"/>
      <c r="F66" s="561"/>
      <c r="G66" s="561"/>
      <c r="H66" s="562"/>
      <c r="I66" s="563"/>
      <c r="J66" s="561"/>
      <c r="K66" s="561"/>
      <c r="L66" s="561"/>
      <c r="M66" s="562"/>
      <c r="N66" s="548"/>
      <c r="O66" s="549"/>
      <c r="P66" s="513" t="s">
        <v>492</v>
      </c>
      <c r="Q66" s="549"/>
      <c r="R66" s="549"/>
      <c r="S66" s="512" t="s">
        <v>491</v>
      </c>
      <c r="T66" s="549"/>
      <c r="U66" s="549"/>
      <c r="V66" s="513" t="s">
        <v>492</v>
      </c>
      <c r="W66" s="549"/>
      <c r="X66" s="549"/>
      <c r="Y66" s="512" t="s">
        <v>491</v>
      </c>
      <c r="Z66" s="552">
        <f t="shared" si="4"/>
        <v>0</v>
      </c>
      <c r="AA66" s="553"/>
      <c r="AB66" s="511" t="s">
        <v>492</v>
      </c>
      <c r="AC66" s="553">
        <f t="shared" si="5"/>
        <v>0</v>
      </c>
      <c r="AD66" s="553"/>
      <c r="AE66" s="506" t="s">
        <v>491</v>
      </c>
      <c r="AF66" s="550"/>
      <c r="AG66" s="551"/>
      <c r="AH66" s="549"/>
      <c r="AI66" s="549"/>
      <c r="AJ66" s="510" t="s">
        <v>492</v>
      </c>
      <c r="AK66" s="564"/>
      <c r="AL66" s="564"/>
      <c r="AM66" s="510" t="s">
        <v>500</v>
      </c>
      <c r="AN66" s="564"/>
      <c r="AO66" s="564"/>
      <c r="AP66" s="509" t="s">
        <v>499</v>
      </c>
      <c r="AQ66" s="538"/>
      <c r="AR66" s="538"/>
      <c r="AU66" s="516">
        <f t="shared" si="3"/>
        <v>0</v>
      </c>
      <c r="AV66" s="495">
        <f t="shared" si="6"/>
        <v>0</v>
      </c>
      <c r="AX66" s="503"/>
      <c r="AY66" s="497"/>
    </row>
    <row r="67" spans="1:54" ht="13.15" customHeight="1">
      <c r="A67" s="485">
        <v>60</v>
      </c>
      <c r="B67" s="674"/>
      <c r="C67" s="560"/>
      <c r="D67" s="561"/>
      <c r="E67" s="561"/>
      <c r="F67" s="561"/>
      <c r="G67" s="561"/>
      <c r="H67" s="562"/>
      <c r="I67" s="563"/>
      <c r="J67" s="561"/>
      <c r="K67" s="561"/>
      <c r="L67" s="561"/>
      <c r="M67" s="562"/>
      <c r="N67" s="548"/>
      <c r="O67" s="549"/>
      <c r="P67" s="513" t="s">
        <v>492</v>
      </c>
      <c r="Q67" s="549"/>
      <c r="R67" s="549"/>
      <c r="S67" s="512" t="s">
        <v>491</v>
      </c>
      <c r="T67" s="549"/>
      <c r="U67" s="549"/>
      <c r="V67" s="513" t="s">
        <v>492</v>
      </c>
      <c r="W67" s="549"/>
      <c r="X67" s="549"/>
      <c r="Y67" s="512" t="s">
        <v>491</v>
      </c>
      <c r="Z67" s="552">
        <f t="shared" si="4"/>
        <v>0</v>
      </c>
      <c r="AA67" s="553"/>
      <c r="AB67" s="511" t="s">
        <v>492</v>
      </c>
      <c r="AC67" s="553">
        <f t="shared" si="5"/>
        <v>0</v>
      </c>
      <c r="AD67" s="553"/>
      <c r="AE67" s="506" t="s">
        <v>491</v>
      </c>
      <c r="AF67" s="550"/>
      <c r="AG67" s="551"/>
      <c r="AH67" s="549"/>
      <c r="AI67" s="549"/>
      <c r="AJ67" s="510" t="s">
        <v>492</v>
      </c>
      <c r="AK67" s="564"/>
      <c r="AL67" s="564"/>
      <c r="AM67" s="510" t="s">
        <v>500</v>
      </c>
      <c r="AN67" s="564"/>
      <c r="AO67" s="564"/>
      <c r="AP67" s="509" t="s">
        <v>499</v>
      </c>
      <c r="AQ67" s="538"/>
      <c r="AR67" s="538"/>
      <c r="AU67" s="516">
        <f t="shared" si="3"/>
        <v>0</v>
      </c>
      <c r="AV67" s="495">
        <f t="shared" si="6"/>
        <v>0</v>
      </c>
      <c r="AX67" s="503"/>
      <c r="AY67" s="497"/>
    </row>
    <row r="68" spans="1:54" ht="13.15" customHeight="1">
      <c r="A68" s="485">
        <v>61</v>
      </c>
      <c r="B68" s="674"/>
      <c r="C68" s="560"/>
      <c r="D68" s="561"/>
      <c r="E68" s="561"/>
      <c r="F68" s="561"/>
      <c r="G68" s="561"/>
      <c r="H68" s="562"/>
      <c r="I68" s="563"/>
      <c r="J68" s="561"/>
      <c r="K68" s="561"/>
      <c r="L68" s="561"/>
      <c r="M68" s="562"/>
      <c r="N68" s="548"/>
      <c r="O68" s="549"/>
      <c r="P68" s="513" t="s">
        <v>492</v>
      </c>
      <c r="Q68" s="549"/>
      <c r="R68" s="549"/>
      <c r="S68" s="512" t="s">
        <v>491</v>
      </c>
      <c r="T68" s="549"/>
      <c r="U68" s="549"/>
      <c r="V68" s="513" t="s">
        <v>492</v>
      </c>
      <c r="W68" s="549"/>
      <c r="X68" s="549"/>
      <c r="Y68" s="512" t="s">
        <v>491</v>
      </c>
      <c r="Z68" s="552">
        <f t="shared" si="4"/>
        <v>0</v>
      </c>
      <c r="AA68" s="553"/>
      <c r="AB68" s="511" t="s">
        <v>492</v>
      </c>
      <c r="AC68" s="553">
        <f t="shared" si="5"/>
        <v>0</v>
      </c>
      <c r="AD68" s="553"/>
      <c r="AE68" s="506" t="s">
        <v>491</v>
      </c>
      <c r="AF68" s="550"/>
      <c r="AG68" s="551"/>
      <c r="AH68" s="549"/>
      <c r="AI68" s="549"/>
      <c r="AJ68" s="510" t="s">
        <v>492</v>
      </c>
      <c r="AK68" s="564"/>
      <c r="AL68" s="564"/>
      <c r="AM68" s="510" t="s">
        <v>500</v>
      </c>
      <c r="AN68" s="564"/>
      <c r="AO68" s="564"/>
      <c r="AP68" s="509" t="s">
        <v>499</v>
      </c>
      <c r="AQ68" s="538"/>
      <c r="AR68" s="538"/>
      <c r="AU68" s="516">
        <f t="shared" si="3"/>
        <v>0</v>
      </c>
      <c r="AV68" s="495">
        <f t="shared" si="6"/>
        <v>0</v>
      </c>
      <c r="AX68" s="503"/>
      <c r="AY68" s="497"/>
    </row>
    <row r="69" spans="1:54" ht="13.15" customHeight="1">
      <c r="A69" s="485">
        <v>62</v>
      </c>
      <c r="B69" s="674"/>
      <c r="C69" s="560"/>
      <c r="D69" s="561"/>
      <c r="E69" s="561"/>
      <c r="F69" s="561"/>
      <c r="G69" s="561"/>
      <c r="H69" s="562"/>
      <c r="I69" s="563"/>
      <c r="J69" s="561"/>
      <c r="K69" s="561"/>
      <c r="L69" s="561"/>
      <c r="M69" s="562"/>
      <c r="N69" s="548"/>
      <c r="O69" s="549"/>
      <c r="P69" s="513" t="s">
        <v>492</v>
      </c>
      <c r="Q69" s="549"/>
      <c r="R69" s="549"/>
      <c r="S69" s="512" t="s">
        <v>491</v>
      </c>
      <c r="T69" s="549"/>
      <c r="U69" s="549"/>
      <c r="V69" s="513" t="s">
        <v>492</v>
      </c>
      <c r="W69" s="549"/>
      <c r="X69" s="549"/>
      <c r="Y69" s="512" t="s">
        <v>491</v>
      </c>
      <c r="Z69" s="552">
        <f t="shared" si="4"/>
        <v>0</v>
      </c>
      <c r="AA69" s="553"/>
      <c r="AB69" s="511" t="s">
        <v>492</v>
      </c>
      <c r="AC69" s="553">
        <f t="shared" si="5"/>
        <v>0</v>
      </c>
      <c r="AD69" s="553"/>
      <c r="AE69" s="506" t="s">
        <v>491</v>
      </c>
      <c r="AF69" s="550"/>
      <c r="AG69" s="551"/>
      <c r="AH69" s="549"/>
      <c r="AI69" s="549"/>
      <c r="AJ69" s="510" t="s">
        <v>492</v>
      </c>
      <c r="AK69" s="564"/>
      <c r="AL69" s="564"/>
      <c r="AM69" s="510" t="s">
        <v>500</v>
      </c>
      <c r="AN69" s="564"/>
      <c r="AO69" s="564"/>
      <c r="AP69" s="509" t="s">
        <v>499</v>
      </c>
      <c r="AQ69" s="538"/>
      <c r="AR69" s="538"/>
      <c r="AU69" s="516">
        <f t="shared" si="3"/>
        <v>0</v>
      </c>
      <c r="AV69" s="495">
        <f t="shared" si="6"/>
        <v>0</v>
      </c>
      <c r="AX69" s="503"/>
      <c r="AY69" s="497"/>
    </row>
    <row r="70" spans="1:54" ht="13.15" customHeight="1">
      <c r="A70" s="485">
        <v>63</v>
      </c>
      <c r="B70" s="674"/>
      <c r="C70" s="560"/>
      <c r="D70" s="561"/>
      <c r="E70" s="561"/>
      <c r="F70" s="561"/>
      <c r="G70" s="561"/>
      <c r="H70" s="562"/>
      <c r="I70" s="563"/>
      <c r="J70" s="561"/>
      <c r="K70" s="561"/>
      <c r="L70" s="561"/>
      <c r="M70" s="562"/>
      <c r="N70" s="548"/>
      <c r="O70" s="549"/>
      <c r="P70" s="513" t="s">
        <v>492</v>
      </c>
      <c r="Q70" s="549"/>
      <c r="R70" s="549"/>
      <c r="S70" s="512" t="s">
        <v>491</v>
      </c>
      <c r="T70" s="549"/>
      <c r="U70" s="549"/>
      <c r="V70" s="513" t="s">
        <v>492</v>
      </c>
      <c r="W70" s="549"/>
      <c r="X70" s="549"/>
      <c r="Y70" s="512" t="s">
        <v>491</v>
      </c>
      <c r="Z70" s="552">
        <f t="shared" si="4"/>
        <v>0</v>
      </c>
      <c r="AA70" s="553"/>
      <c r="AB70" s="511" t="s">
        <v>492</v>
      </c>
      <c r="AC70" s="553">
        <f t="shared" si="5"/>
        <v>0</v>
      </c>
      <c r="AD70" s="553"/>
      <c r="AE70" s="506" t="s">
        <v>491</v>
      </c>
      <c r="AF70" s="550"/>
      <c r="AG70" s="551"/>
      <c r="AH70" s="549"/>
      <c r="AI70" s="549"/>
      <c r="AJ70" s="510" t="s">
        <v>492</v>
      </c>
      <c r="AK70" s="564"/>
      <c r="AL70" s="564"/>
      <c r="AM70" s="510" t="s">
        <v>500</v>
      </c>
      <c r="AN70" s="564"/>
      <c r="AO70" s="564"/>
      <c r="AP70" s="509" t="s">
        <v>499</v>
      </c>
      <c r="AQ70" s="538"/>
      <c r="AR70" s="538"/>
      <c r="AU70" s="516">
        <f t="shared" si="3"/>
        <v>0</v>
      </c>
      <c r="AV70" s="495">
        <f t="shared" si="6"/>
        <v>0</v>
      </c>
      <c r="AX70" s="503"/>
      <c r="AY70" s="497"/>
    </row>
    <row r="71" spans="1:54" ht="13.15" customHeight="1">
      <c r="A71" s="485">
        <v>64</v>
      </c>
      <c r="B71" s="674"/>
      <c r="C71" s="560"/>
      <c r="D71" s="561"/>
      <c r="E71" s="561"/>
      <c r="F71" s="561"/>
      <c r="G71" s="561"/>
      <c r="H71" s="562"/>
      <c r="I71" s="563"/>
      <c r="J71" s="561"/>
      <c r="K71" s="561"/>
      <c r="L71" s="561"/>
      <c r="M71" s="562"/>
      <c r="N71" s="548"/>
      <c r="O71" s="549"/>
      <c r="P71" s="513" t="s">
        <v>492</v>
      </c>
      <c r="Q71" s="549"/>
      <c r="R71" s="549"/>
      <c r="S71" s="512" t="s">
        <v>491</v>
      </c>
      <c r="T71" s="549"/>
      <c r="U71" s="549"/>
      <c r="V71" s="513" t="s">
        <v>492</v>
      </c>
      <c r="W71" s="549"/>
      <c r="X71" s="549"/>
      <c r="Y71" s="512" t="s">
        <v>491</v>
      </c>
      <c r="Z71" s="552">
        <f t="shared" si="4"/>
        <v>0</v>
      </c>
      <c r="AA71" s="553"/>
      <c r="AB71" s="511" t="s">
        <v>492</v>
      </c>
      <c r="AC71" s="553">
        <f t="shared" si="5"/>
        <v>0</v>
      </c>
      <c r="AD71" s="553"/>
      <c r="AE71" s="506" t="s">
        <v>491</v>
      </c>
      <c r="AF71" s="550"/>
      <c r="AG71" s="551"/>
      <c r="AH71" s="549"/>
      <c r="AI71" s="549"/>
      <c r="AJ71" s="510" t="s">
        <v>492</v>
      </c>
      <c r="AK71" s="564"/>
      <c r="AL71" s="564"/>
      <c r="AM71" s="510" t="s">
        <v>500</v>
      </c>
      <c r="AN71" s="564"/>
      <c r="AO71" s="564"/>
      <c r="AP71" s="509" t="s">
        <v>499</v>
      </c>
      <c r="AQ71" s="538"/>
      <c r="AR71" s="538"/>
      <c r="AU71" s="516">
        <f t="shared" si="3"/>
        <v>0</v>
      </c>
      <c r="AV71" s="495">
        <f t="shared" si="6"/>
        <v>0</v>
      </c>
      <c r="AW71" s="502"/>
      <c r="AX71" s="503"/>
      <c r="AY71" s="497"/>
      <c r="BB71" s="502"/>
    </row>
    <row r="72" spans="1:54" ht="13.15" customHeight="1">
      <c r="A72" s="485">
        <v>65</v>
      </c>
      <c r="B72" s="674"/>
      <c r="C72" s="560"/>
      <c r="D72" s="561"/>
      <c r="E72" s="561"/>
      <c r="F72" s="561"/>
      <c r="G72" s="561"/>
      <c r="H72" s="562"/>
      <c r="I72" s="563"/>
      <c r="J72" s="561"/>
      <c r="K72" s="561"/>
      <c r="L72" s="561"/>
      <c r="M72" s="562"/>
      <c r="N72" s="548"/>
      <c r="O72" s="549"/>
      <c r="P72" s="513" t="s">
        <v>492</v>
      </c>
      <c r="Q72" s="549"/>
      <c r="R72" s="549"/>
      <c r="S72" s="512" t="s">
        <v>491</v>
      </c>
      <c r="T72" s="549"/>
      <c r="U72" s="549"/>
      <c r="V72" s="513" t="s">
        <v>492</v>
      </c>
      <c r="W72" s="549"/>
      <c r="X72" s="549"/>
      <c r="Y72" s="512" t="s">
        <v>491</v>
      </c>
      <c r="Z72" s="552">
        <f t="shared" ref="Z72:Z87" si="7">(N72+T72)+QUOTIENT((Q72+W72),12)</f>
        <v>0</v>
      </c>
      <c r="AA72" s="553"/>
      <c r="AB72" s="511" t="s">
        <v>492</v>
      </c>
      <c r="AC72" s="553">
        <f t="shared" ref="AC72:AC87" si="8">MOD(Q72+W72,12)</f>
        <v>0</v>
      </c>
      <c r="AD72" s="553"/>
      <c r="AE72" s="506" t="s">
        <v>491</v>
      </c>
      <c r="AF72" s="550"/>
      <c r="AG72" s="551"/>
      <c r="AH72" s="549"/>
      <c r="AI72" s="549"/>
      <c r="AJ72" s="510" t="s">
        <v>492</v>
      </c>
      <c r="AK72" s="564"/>
      <c r="AL72" s="564"/>
      <c r="AM72" s="510" t="s">
        <v>500</v>
      </c>
      <c r="AN72" s="564"/>
      <c r="AO72" s="564"/>
      <c r="AP72" s="509" t="s">
        <v>499</v>
      </c>
      <c r="AQ72" s="538"/>
      <c r="AR72" s="538"/>
      <c r="AU72" s="516">
        <f t="shared" si="3"/>
        <v>0</v>
      </c>
      <c r="AV72" s="495">
        <f t="shared" ref="AV72:AV77" si="9">+IF(AND(Z72&gt;=7,OR(I72="栄養士",I72="調理員")),1,0)</f>
        <v>0</v>
      </c>
      <c r="AW72" s="502"/>
      <c r="AX72" s="503"/>
      <c r="AY72" s="497"/>
      <c r="BB72" s="502"/>
    </row>
    <row r="73" spans="1:54" ht="13.15" customHeight="1">
      <c r="A73" s="485">
        <v>66</v>
      </c>
      <c r="B73" s="674"/>
      <c r="C73" s="560"/>
      <c r="D73" s="561"/>
      <c r="E73" s="561"/>
      <c r="F73" s="561"/>
      <c r="G73" s="561"/>
      <c r="H73" s="562"/>
      <c r="I73" s="563"/>
      <c r="J73" s="561"/>
      <c r="K73" s="561"/>
      <c r="L73" s="561"/>
      <c r="M73" s="562"/>
      <c r="N73" s="548"/>
      <c r="O73" s="549"/>
      <c r="P73" s="513" t="s">
        <v>492</v>
      </c>
      <c r="Q73" s="549"/>
      <c r="R73" s="549"/>
      <c r="S73" s="512" t="s">
        <v>491</v>
      </c>
      <c r="T73" s="549"/>
      <c r="U73" s="549"/>
      <c r="V73" s="513" t="s">
        <v>492</v>
      </c>
      <c r="W73" s="549"/>
      <c r="X73" s="549"/>
      <c r="Y73" s="512" t="s">
        <v>491</v>
      </c>
      <c r="Z73" s="552">
        <f t="shared" si="7"/>
        <v>0</v>
      </c>
      <c r="AA73" s="553"/>
      <c r="AB73" s="511" t="s">
        <v>492</v>
      </c>
      <c r="AC73" s="553">
        <f t="shared" si="8"/>
        <v>0</v>
      </c>
      <c r="AD73" s="553"/>
      <c r="AE73" s="506" t="s">
        <v>491</v>
      </c>
      <c r="AF73" s="550"/>
      <c r="AG73" s="551"/>
      <c r="AH73" s="549"/>
      <c r="AI73" s="549"/>
      <c r="AJ73" s="510" t="s">
        <v>492</v>
      </c>
      <c r="AK73" s="564"/>
      <c r="AL73" s="564"/>
      <c r="AM73" s="510" t="s">
        <v>500</v>
      </c>
      <c r="AN73" s="564"/>
      <c r="AO73" s="564"/>
      <c r="AP73" s="509" t="s">
        <v>499</v>
      </c>
      <c r="AQ73" s="538"/>
      <c r="AR73" s="538"/>
      <c r="AU73" s="516">
        <f t="shared" ref="AU73:AU75" si="10">+IF(AND(Z73&gt;=7,OR(I73="家庭的保育補助者",I73="家庭的保育者",I73="保育士",I73="保育教諭",I73="教諭",I73="副園長(有資格者)",I73="教頭(有資格者)")),1,0)</f>
        <v>0</v>
      </c>
      <c r="AV73" s="495">
        <f t="shared" si="9"/>
        <v>0</v>
      </c>
      <c r="AW73" s="502"/>
      <c r="AX73" s="503"/>
      <c r="AY73" s="497"/>
      <c r="BB73" s="502"/>
    </row>
    <row r="74" spans="1:54" ht="13.15" customHeight="1">
      <c r="A74" s="485">
        <v>67</v>
      </c>
      <c r="B74" s="674"/>
      <c r="C74" s="560"/>
      <c r="D74" s="561"/>
      <c r="E74" s="561"/>
      <c r="F74" s="561"/>
      <c r="G74" s="561"/>
      <c r="H74" s="562"/>
      <c r="I74" s="563"/>
      <c r="J74" s="561"/>
      <c r="K74" s="561"/>
      <c r="L74" s="561"/>
      <c r="M74" s="562"/>
      <c r="N74" s="548"/>
      <c r="O74" s="549"/>
      <c r="P74" s="513" t="s">
        <v>492</v>
      </c>
      <c r="Q74" s="549"/>
      <c r="R74" s="549"/>
      <c r="S74" s="512" t="s">
        <v>491</v>
      </c>
      <c r="T74" s="549"/>
      <c r="U74" s="549"/>
      <c r="V74" s="513" t="s">
        <v>492</v>
      </c>
      <c r="W74" s="549"/>
      <c r="X74" s="549"/>
      <c r="Y74" s="512" t="s">
        <v>491</v>
      </c>
      <c r="Z74" s="552">
        <f t="shared" si="7"/>
        <v>0</v>
      </c>
      <c r="AA74" s="553"/>
      <c r="AB74" s="511" t="s">
        <v>492</v>
      </c>
      <c r="AC74" s="553">
        <f t="shared" si="8"/>
        <v>0</v>
      </c>
      <c r="AD74" s="553"/>
      <c r="AE74" s="506" t="s">
        <v>491</v>
      </c>
      <c r="AF74" s="550"/>
      <c r="AG74" s="551"/>
      <c r="AH74" s="549"/>
      <c r="AI74" s="549"/>
      <c r="AJ74" s="510" t="s">
        <v>492</v>
      </c>
      <c r="AK74" s="564"/>
      <c r="AL74" s="564"/>
      <c r="AM74" s="510" t="s">
        <v>500</v>
      </c>
      <c r="AN74" s="564"/>
      <c r="AO74" s="564"/>
      <c r="AP74" s="509" t="s">
        <v>499</v>
      </c>
      <c r="AQ74" s="538"/>
      <c r="AR74" s="538"/>
      <c r="AU74" s="516">
        <f t="shared" si="10"/>
        <v>0</v>
      </c>
      <c r="AV74" s="495">
        <f t="shared" si="9"/>
        <v>0</v>
      </c>
      <c r="AW74" s="502"/>
      <c r="AX74" s="503"/>
      <c r="AY74" s="497"/>
      <c r="BB74" s="502"/>
    </row>
    <row r="75" spans="1:54" ht="13.15" customHeight="1">
      <c r="A75" s="485">
        <v>68</v>
      </c>
      <c r="B75" s="674"/>
      <c r="C75" s="560"/>
      <c r="D75" s="561"/>
      <c r="E75" s="561"/>
      <c r="F75" s="561"/>
      <c r="G75" s="561"/>
      <c r="H75" s="562"/>
      <c r="I75" s="563"/>
      <c r="J75" s="561"/>
      <c r="K75" s="561"/>
      <c r="L75" s="561"/>
      <c r="M75" s="562"/>
      <c r="N75" s="548"/>
      <c r="O75" s="549"/>
      <c r="P75" s="513" t="s">
        <v>492</v>
      </c>
      <c r="Q75" s="549"/>
      <c r="R75" s="549"/>
      <c r="S75" s="512" t="s">
        <v>491</v>
      </c>
      <c r="T75" s="549"/>
      <c r="U75" s="549"/>
      <c r="V75" s="513" t="s">
        <v>492</v>
      </c>
      <c r="W75" s="549"/>
      <c r="X75" s="549"/>
      <c r="Y75" s="512" t="s">
        <v>491</v>
      </c>
      <c r="Z75" s="552">
        <f t="shared" si="7"/>
        <v>0</v>
      </c>
      <c r="AA75" s="553"/>
      <c r="AB75" s="511" t="s">
        <v>492</v>
      </c>
      <c r="AC75" s="553">
        <f t="shared" si="8"/>
        <v>0</v>
      </c>
      <c r="AD75" s="553"/>
      <c r="AE75" s="506" t="s">
        <v>491</v>
      </c>
      <c r="AF75" s="550"/>
      <c r="AG75" s="551"/>
      <c r="AH75" s="549"/>
      <c r="AI75" s="549"/>
      <c r="AJ75" s="510" t="s">
        <v>492</v>
      </c>
      <c r="AK75" s="564"/>
      <c r="AL75" s="564"/>
      <c r="AM75" s="510" t="s">
        <v>500</v>
      </c>
      <c r="AN75" s="564"/>
      <c r="AO75" s="564"/>
      <c r="AP75" s="509" t="s">
        <v>499</v>
      </c>
      <c r="AQ75" s="538"/>
      <c r="AR75" s="538"/>
      <c r="AU75" s="516">
        <f t="shared" si="10"/>
        <v>0</v>
      </c>
      <c r="AV75" s="495">
        <f t="shared" si="9"/>
        <v>0</v>
      </c>
      <c r="AW75" s="502"/>
      <c r="AX75" s="503"/>
      <c r="AY75" s="497"/>
      <c r="BB75" s="502"/>
    </row>
    <row r="76" spans="1:54" ht="13.15" customHeight="1">
      <c r="A76" s="485">
        <v>69</v>
      </c>
      <c r="B76" s="674"/>
      <c r="C76" s="560"/>
      <c r="D76" s="561"/>
      <c r="E76" s="561"/>
      <c r="F76" s="561"/>
      <c r="G76" s="561"/>
      <c r="H76" s="562"/>
      <c r="I76" s="563"/>
      <c r="J76" s="561"/>
      <c r="K76" s="561"/>
      <c r="L76" s="561"/>
      <c r="M76" s="562"/>
      <c r="N76" s="548"/>
      <c r="O76" s="549"/>
      <c r="P76" s="513" t="s">
        <v>492</v>
      </c>
      <c r="Q76" s="549"/>
      <c r="R76" s="549"/>
      <c r="S76" s="512" t="s">
        <v>491</v>
      </c>
      <c r="T76" s="549"/>
      <c r="U76" s="549"/>
      <c r="V76" s="513" t="s">
        <v>492</v>
      </c>
      <c r="W76" s="549"/>
      <c r="X76" s="549"/>
      <c r="Y76" s="512" t="s">
        <v>491</v>
      </c>
      <c r="Z76" s="552">
        <f t="shared" si="7"/>
        <v>0</v>
      </c>
      <c r="AA76" s="553"/>
      <c r="AB76" s="511" t="s">
        <v>492</v>
      </c>
      <c r="AC76" s="553">
        <f t="shared" si="8"/>
        <v>0</v>
      </c>
      <c r="AD76" s="553"/>
      <c r="AE76" s="506" t="s">
        <v>491</v>
      </c>
      <c r="AF76" s="550"/>
      <c r="AG76" s="551"/>
      <c r="AH76" s="549"/>
      <c r="AI76" s="549"/>
      <c r="AJ76" s="510" t="s">
        <v>492</v>
      </c>
      <c r="AK76" s="564"/>
      <c r="AL76" s="564"/>
      <c r="AM76" s="510" t="s">
        <v>500</v>
      </c>
      <c r="AN76" s="564"/>
      <c r="AO76" s="564"/>
      <c r="AP76" s="509" t="s">
        <v>499</v>
      </c>
      <c r="AQ76" s="538"/>
      <c r="AR76" s="538"/>
      <c r="AU76" s="516">
        <f>+IF(AND(Z76&gt;=7,OR(I76="家庭的保育補助者",I76="家庭的保育者",I76="保育士",I76="保育教諭",I76="教諭",I76="副園長(有資格者)",I76="教頭(有資格者)")),1,0)</f>
        <v>0</v>
      </c>
      <c r="AV76" s="495">
        <f t="shared" si="9"/>
        <v>0</v>
      </c>
      <c r="AW76" s="502"/>
      <c r="AX76" s="503"/>
      <c r="AY76" s="497"/>
      <c r="BB76" s="502"/>
    </row>
    <row r="77" spans="1:54" ht="13.15" customHeight="1" thickBot="1">
      <c r="A77" s="485">
        <v>70</v>
      </c>
      <c r="B77" s="674"/>
      <c r="C77" s="635"/>
      <c r="D77" s="635"/>
      <c r="E77" s="635"/>
      <c r="F77" s="635"/>
      <c r="G77" s="635"/>
      <c r="H77" s="636"/>
      <c r="I77" s="651"/>
      <c r="J77" s="635"/>
      <c r="K77" s="635"/>
      <c r="L77" s="635"/>
      <c r="M77" s="636"/>
      <c r="N77" s="652"/>
      <c r="O77" s="645"/>
      <c r="P77" s="485" t="s">
        <v>492</v>
      </c>
      <c r="Q77" s="645"/>
      <c r="R77" s="645"/>
      <c r="S77" s="508" t="s">
        <v>491</v>
      </c>
      <c r="T77" s="646"/>
      <c r="U77" s="646"/>
      <c r="V77" s="485" t="s">
        <v>492</v>
      </c>
      <c r="W77" s="645"/>
      <c r="X77" s="645"/>
      <c r="Y77" s="508" t="s">
        <v>491</v>
      </c>
      <c r="Z77" s="679">
        <f t="shared" si="7"/>
        <v>0</v>
      </c>
      <c r="AA77" s="680"/>
      <c r="AB77" s="507" t="s">
        <v>492</v>
      </c>
      <c r="AC77" s="680">
        <f t="shared" si="8"/>
        <v>0</v>
      </c>
      <c r="AD77" s="680"/>
      <c r="AE77" s="506" t="s">
        <v>491</v>
      </c>
      <c r="AF77" s="677"/>
      <c r="AG77" s="678"/>
      <c r="AH77" s="646"/>
      <c r="AI77" s="646"/>
      <c r="AJ77" s="505" t="s">
        <v>492</v>
      </c>
      <c r="AK77" s="676"/>
      <c r="AL77" s="676"/>
      <c r="AM77" s="505" t="s">
        <v>500</v>
      </c>
      <c r="AN77" s="676"/>
      <c r="AO77" s="676"/>
      <c r="AP77" s="504" t="s">
        <v>499</v>
      </c>
      <c r="AQ77" s="538"/>
      <c r="AR77" s="538"/>
      <c r="AU77" s="516">
        <f>+IF(AND(Z77&gt;=7,OR(I77="家庭的保育補助者",I77="家庭的保育者",I77="保育士",I77="保育教諭",I77="教諭",I77="副園長(有資格者)",I77="教頭(有資格者)")),1,0)</f>
        <v>0</v>
      </c>
      <c r="AV77" s="495">
        <f t="shared" si="9"/>
        <v>0</v>
      </c>
      <c r="AW77" s="502"/>
      <c r="AX77" s="503"/>
      <c r="AY77" s="497"/>
      <c r="BB77" s="502"/>
    </row>
    <row r="78" spans="1:54" ht="13.15" hidden="1" customHeight="1" thickBot="1">
      <c r="A78" s="485">
        <v>51</v>
      </c>
      <c r="B78" s="674"/>
      <c r="C78" s="639"/>
      <c r="D78" s="639"/>
      <c r="E78" s="639"/>
      <c r="F78" s="639"/>
      <c r="G78" s="639"/>
      <c r="H78" s="640"/>
      <c r="I78" s="638"/>
      <c r="J78" s="639"/>
      <c r="K78" s="639"/>
      <c r="L78" s="639"/>
      <c r="M78" s="640"/>
      <c r="N78" s="641"/>
      <c r="O78" s="637"/>
      <c r="P78" s="501" t="s">
        <v>492</v>
      </c>
      <c r="Q78" s="637"/>
      <c r="R78" s="637"/>
      <c r="S78" s="500" t="s">
        <v>491</v>
      </c>
      <c r="T78" s="637"/>
      <c r="U78" s="637"/>
      <c r="V78" s="501" t="s">
        <v>492</v>
      </c>
      <c r="W78" s="637"/>
      <c r="X78" s="637"/>
      <c r="Y78" s="500" t="s">
        <v>491</v>
      </c>
      <c r="Z78" s="647">
        <f t="shared" si="7"/>
        <v>0</v>
      </c>
      <c r="AA78" s="648"/>
      <c r="AB78" s="501" t="s">
        <v>492</v>
      </c>
      <c r="AC78" s="648">
        <f t="shared" si="8"/>
        <v>0</v>
      </c>
      <c r="AD78" s="648"/>
      <c r="AE78" s="500" t="s">
        <v>491</v>
      </c>
      <c r="AF78" s="649"/>
      <c r="AG78" s="650"/>
      <c r="AH78" s="499"/>
      <c r="AI78" s="498"/>
      <c r="AJ78" s="497" t="s">
        <v>492</v>
      </c>
      <c r="AK78" s="498"/>
      <c r="AL78" s="497" t="s">
        <v>500</v>
      </c>
      <c r="AM78" s="498"/>
      <c r="AN78" s="497" t="s">
        <v>499</v>
      </c>
      <c r="AO78" s="497"/>
      <c r="AP78" s="496"/>
      <c r="AQ78" s="534"/>
      <c r="AR78" s="534"/>
      <c r="AU78" s="495">
        <f t="shared" ref="AU78:AU87" si="11">+IF(AND(Z78&gt;=7,OR(I78="保育士",I78="保育教諭",I78="教諭",I78="副園長(有資格者)",I78="教頭(有資格者)")),1,0)</f>
        <v>0</v>
      </c>
      <c r="AV78" s="495"/>
    </row>
    <row r="79" spans="1:54" ht="13.15" hidden="1" customHeight="1">
      <c r="A79" s="485">
        <v>52</v>
      </c>
      <c r="B79" s="674"/>
      <c r="C79" s="639"/>
      <c r="D79" s="639"/>
      <c r="E79" s="639"/>
      <c r="F79" s="639"/>
      <c r="G79" s="639"/>
      <c r="H79" s="640"/>
      <c r="I79" s="638"/>
      <c r="J79" s="639"/>
      <c r="K79" s="639"/>
      <c r="L79" s="639"/>
      <c r="M79" s="640"/>
      <c r="N79" s="641"/>
      <c r="O79" s="637"/>
      <c r="P79" s="501" t="s">
        <v>492</v>
      </c>
      <c r="Q79" s="637"/>
      <c r="R79" s="637"/>
      <c r="S79" s="500" t="s">
        <v>491</v>
      </c>
      <c r="T79" s="637"/>
      <c r="U79" s="637"/>
      <c r="V79" s="501" t="s">
        <v>492</v>
      </c>
      <c r="W79" s="637"/>
      <c r="X79" s="637"/>
      <c r="Y79" s="500" t="s">
        <v>491</v>
      </c>
      <c r="Z79" s="647">
        <f t="shared" si="7"/>
        <v>0</v>
      </c>
      <c r="AA79" s="648"/>
      <c r="AB79" s="501" t="s">
        <v>492</v>
      </c>
      <c r="AC79" s="648">
        <f t="shared" si="8"/>
        <v>0</v>
      </c>
      <c r="AD79" s="648"/>
      <c r="AE79" s="500" t="s">
        <v>491</v>
      </c>
      <c r="AF79" s="649"/>
      <c r="AG79" s="650"/>
      <c r="AH79" s="499"/>
      <c r="AI79" s="498"/>
      <c r="AJ79" s="497" t="s">
        <v>492</v>
      </c>
      <c r="AK79" s="498"/>
      <c r="AL79" s="497" t="s">
        <v>500</v>
      </c>
      <c r="AM79" s="498"/>
      <c r="AN79" s="497" t="s">
        <v>499</v>
      </c>
      <c r="AO79" s="497"/>
      <c r="AP79" s="496"/>
      <c r="AQ79" s="534"/>
      <c r="AR79" s="534"/>
      <c r="AU79" s="495">
        <f t="shared" si="11"/>
        <v>0</v>
      </c>
      <c r="AV79" s="495"/>
    </row>
    <row r="80" spans="1:54" ht="13.15" hidden="1" customHeight="1">
      <c r="A80" s="485">
        <v>53</v>
      </c>
      <c r="B80" s="674"/>
      <c r="C80" s="639"/>
      <c r="D80" s="639"/>
      <c r="E80" s="639"/>
      <c r="F80" s="639"/>
      <c r="G80" s="639"/>
      <c r="H80" s="640"/>
      <c r="I80" s="638"/>
      <c r="J80" s="639"/>
      <c r="K80" s="639"/>
      <c r="L80" s="639"/>
      <c r="M80" s="640"/>
      <c r="N80" s="641"/>
      <c r="O80" s="637"/>
      <c r="P80" s="501" t="s">
        <v>492</v>
      </c>
      <c r="Q80" s="637"/>
      <c r="R80" s="637"/>
      <c r="S80" s="500" t="s">
        <v>491</v>
      </c>
      <c r="T80" s="637"/>
      <c r="U80" s="637"/>
      <c r="V80" s="501" t="s">
        <v>492</v>
      </c>
      <c r="W80" s="637"/>
      <c r="X80" s="637"/>
      <c r="Y80" s="500" t="s">
        <v>491</v>
      </c>
      <c r="Z80" s="647">
        <f t="shared" si="7"/>
        <v>0</v>
      </c>
      <c r="AA80" s="648"/>
      <c r="AB80" s="501" t="s">
        <v>492</v>
      </c>
      <c r="AC80" s="648">
        <f t="shared" si="8"/>
        <v>0</v>
      </c>
      <c r="AD80" s="648"/>
      <c r="AE80" s="500" t="s">
        <v>491</v>
      </c>
      <c r="AF80" s="649"/>
      <c r="AG80" s="650"/>
      <c r="AH80" s="499"/>
      <c r="AI80" s="498"/>
      <c r="AJ80" s="497" t="s">
        <v>492</v>
      </c>
      <c r="AK80" s="498"/>
      <c r="AL80" s="497" t="s">
        <v>500</v>
      </c>
      <c r="AM80" s="498"/>
      <c r="AN80" s="497" t="s">
        <v>499</v>
      </c>
      <c r="AO80" s="497"/>
      <c r="AP80" s="496"/>
      <c r="AQ80" s="534"/>
      <c r="AR80" s="534"/>
      <c r="AU80" s="495">
        <f t="shared" si="11"/>
        <v>0</v>
      </c>
      <c r="AV80" s="495"/>
    </row>
    <row r="81" spans="1:48" ht="13.15" hidden="1" customHeight="1">
      <c r="A81" s="485">
        <v>54</v>
      </c>
      <c r="B81" s="674"/>
      <c r="C81" s="639"/>
      <c r="D81" s="639"/>
      <c r="E81" s="639"/>
      <c r="F81" s="639"/>
      <c r="G81" s="639"/>
      <c r="H81" s="640"/>
      <c r="I81" s="638"/>
      <c r="J81" s="639"/>
      <c r="K81" s="639"/>
      <c r="L81" s="639"/>
      <c r="M81" s="640"/>
      <c r="N81" s="641"/>
      <c r="O81" s="637"/>
      <c r="P81" s="501" t="s">
        <v>492</v>
      </c>
      <c r="Q81" s="637"/>
      <c r="R81" s="637"/>
      <c r="S81" s="500" t="s">
        <v>491</v>
      </c>
      <c r="T81" s="637"/>
      <c r="U81" s="637"/>
      <c r="V81" s="501" t="s">
        <v>492</v>
      </c>
      <c r="W81" s="637"/>
      <c r="X81" s="637"/>
      <c r="Y81" s="500" t="s">
        <v>491</v>
      </c>
      <c r="Z81" s="647">
        <f t="shared" si="7"/>
        <v>0</v>
      </c>
      <c r="AA81" s="648"/>
      <c r="AB81" s="501" t="s">
        <v>492</v>
      </c>
      <c r="AC81" s="648">
        <f t="shared" si="8"/>
        <v>0</v>
      </c>
      <c r="AD81" s="648"/>
      <c r="AE81" s="500" t="s">
        <v>491</v>
      </c>
      <c r="AF81" s="649"/>
      <c r="AG81" s="650"/>
      <c r="AH81" s="499"/>
      <c r="AI81" s="498"/>
      <c r="AJ81" s="497" t="s">
        <v>492</v>
      </c>
      <c r="AK81" s="498"/>
      <c r="AL81" s="497" t="s">
        <v>500</v>
      </c>
      <c r="AM81" s="498"/>
      <c r="AN81" s="497" t="s">
        <v>499</v>
      </c>
      <c r="AO81" s="497"/>
      <c r="AP81" s="496"/>
      <c r="AQ81" s="534"/>
      <c r="AR81" s="534"/>
      <c r="AU81" s="495">
        <f t="shared" si="11"/>
        <v>0</v>
      </c>
      <c r="AV81" s="495"/>
    </row>
    <row r="82" spans="1:48" ht="13.15" hidden="1" customHeight="1">
      <c r="A82" s="485">
        <v>55</v>
      </c>
      <c r="B82" s="674"/>
      <c r="C82" s="639"/>
      <c r="D82" s="639"/>
      <c r="E82" s="639"/>
      <c r="F82" s="639"/>
      <c r="G82" s="639"/>
      <c r="H82" s="640"/>
      <c r="I82" s="638"/>
      <c r="J82" s="639"/>
      <c r="K82" s="639"/>
      <c r="L82" s="639"/>
      <c r="M82" s="640"/>
      <c r="N82" s="641"/>
      <c r="O82" s="637"/>
      <c r="P82" s="501" t="s">
        <v>492</v>
      </c>
      <c r="Q82" s="637"/>
      <c r="R82" s="637"/>
      <c r="S82" s="500" t="s">
        <v>491</v>
      </c>
      <c r="T82" s="637"/>
      <c r="U82" s="637"/>
      <c r="V82" s="501" t="s">
        <v>492</v>
      </c>
      <c r="W82" s="637"/>
      <c r="X82" s="637"/>
      <c r="Y82" s="500" t="s">
        <v>491</v>
      </c>
      <c r="Z82" s="647">
        <f t="shared" si="7"/>
        <v>0</v>
      </c>
      <c r="AA82" s="648"/>
      <c r="AB82" s="501" t="s">
        <v>492</v>
      </c>
      <c r="AC82" s="648">
        <f t="shared" si="8"/>
        <v>0</v>
      </c>
      <c r="AD82" s="648"/>
      <c r="AE82" s="500" t="s">
        <v>491</v>
      </c>
      <c r="AF82" s="649"/>
      <c r="AG82" s="650"/>
      <c r="AH82" s="499"/>
      <c r="AI82" s="498"/>
      <c r="AJ82" s="497" t="s">
        <v>492</v>
      </c>
      <c r="AK82" s="498"/>
      <c r="AL82" s="497" t="s">
        <v>500</v>
      </c>
      <c r="AM82" s="498"/>
      <c r="AN82" s="497" t="s">
        <v>499</v>
      </c>
      <c r="AO82" s="497"/>
      <c r="AP82" s="496"/>
      <c r="AQ82" s="534"/>
      <c r="AR82" s="534"/>
      <c r="AU82" s="495">
        <f t="shared" si="11"/>
        <v>0</v>
      </c>
      <c r="AV82" s="495"/>
    </row>
    <row r="83" spans="1:48" ht="13.15" hidden="1" customHeight="1">
      <c r="A83" s="485">
        <v>56</v>
      </c>
      <c r="B83" s="674"/>
      <c r="C83" s="639"/>
      <c r="D83" s="639"/>
      <c r="E83" s="639"/>
      <c r="F83" s="639"/>
      <c r="G83" s="639"/>
      <c r="H83" s="640"/>
      <c r="I83" s="638"/>
      <c r="J83" s="639"/>
      <c r="K83" s="639"/>
      <c r="L83" s="639"/>
      <c r="M83" s="640"/>
      <c r="N83" s="641"/>
      <c r="O83" s="637"/>
      <c r="P83" s="501" t="s">
        <v>492</v>
      </c>
      <c r="Q83" s="637"/>
      <c r="R83" s="637"/>
      <c r="S83" s="500" t="s">
        <v>491</v>
      </c>
      <c r="T83" s="637"/>
      <c r="U83" s="637"/>
      <c r="V83" s="501" t="s">
        <v>492</v>
      </c>
      <c r="W83" s="637"/>
      <c r="X83" s="637"/>
      <c r="Y83" s="500" t="s">
        <v>491</v>
      </c>
      <c r="Z83" s="647">
        <f t="shared" si="7"/>
        <v>0</v>
      </c>
      <c r="AA83" s="648"/>
      <c r="AB83" s="501" t="s">
        <v>492</v>
      </c>
      <c r="AC83" s="648">
        <f t="shared" si="8"/>
        <v>0</v>
      </c>
      <c r="AD83" s="648"/>
      <c r="AE83" s="500" t="s">
        <v>491</v>
      </c>
      <c r="AF83" s="649"/>
      <c r="AG83" s="650"/>
      <c r="AH83" s="499"/>
      <c r="AI83" s="498"/>
      <c r="AJ83" s="497" t="s">
        <v>492</v>
      </c>
      <c r="AK83" s="498"/>
      <c r="AL83" s="497" t="s">
        <v>500</v>
      </c>
      <c r="AM83" s="498"/>
      <c r="AN83" s="497" t="s">
        <v>499</v>
      </c>
      <c r="AO83" s="497"/>
      <c r="AP83" s="496"/>
      <c r="AQ83" s="534"/>
      <c r="AR83" s="534"/>
      <c r="AU83" s="495">
        <f t="shared" si="11"/>
        <v>0</v>
      </c>
      <c r="AV83" s="495"/>
    </row>
    <row r="84" spans="1:48" ht="13.15" hidden="1" customHeight="1">
      <c r="A84" s="485">
        <v>57</v>
      </c>
      <c r="B84" s="674"/>
      <c r="C84" s="639"/>
      <c r="D84" s="639"/>
      <c r="E84" s="639"/>
      <c r="F84" s="639"/>
      <c r="G84" s="639"/>
      <c r="H84" s="640"/>
      <c r="I84" s="638"/>
      <c r="J84" s="639"/>
      <c r="K84" s="639"/>
      <c r="L84" s="639"/>
      <c r="M84" s="640"/>
      <c r="N84" s="641"/>
      <c r="O84" s="637"/>
      <c r="P84" s="501" t="s">
        <v>492</v>
      </c>
      <c r="Q84" s="637"/>
      <c r="R84" s="637"/>
      <c r="S84" s="500" t="s">
        <v>491</v>
      </c>
      <c r="T84" s="637"/>
      <c r="U84" s="637"/>
      <c r="V84" s="501" t="s">
        <v>492</v>
      </c>
      <c r="W84" s="637"/>
      <c r="X84" s="637"/>
      <c r="Y84" s="500" t="s">
        <v>491</v>
      </c>
      <c r="Z84" s="647">
        <f t="shared" si="7"/>
        <v>0</v>
      </c>
      <c r="AA84" s="648"/>
      <c r="AB84" s="501" t="s">
        <v>492</v>
      </c>
      <c r="AC84" s="648">
        <f t="shared" si="8"/>
        <v>0</v>
      </c>
      <c r="AD84" s="648"/>
      <c r="AE84" s="500" t="s">
        <v>491</v>
      </c>
      <c r="AF84" s="649"/>
      <c r="AG84" s="650"/>
      <c r="AH84" s="499"/>
      <c r="AI84" s="498"/>
      <c r="AJ84" s="497" t="s">
        <v>492</v>
      </c>
      <c r="AK84" s="498"/>
      <c r="AL84" s="497" t="s">
        <v>500</v>
      </c>
      <c r="AM84" s="498"/>
      <c r="AN84" s="497" t="s">
        <v>499</v>
      </c>
      <c r="AO84" s="497"/>
      <c r="AP84" s="496"/>
      <c r="AQ84" s="534"/>
      <c r="AR84" s="534"/>
      <c r="AU84" s="495">
        <f t="shared" si="11"/>
        <v>0</v>
      </c>
      <c r="AV84" s="495"/>
    </row>
    <row r="85" spans="1:48" ht="13.15" hidden="1" customHeight="1">
      <c r="A85" s="485">
        <v>58</v>
      </c>
      <c r="B85" s="674"/>
      <c r="C85" s="639"/>
      <c r="D85" s="639"/>
      <c r="E85" s="639"/>
      <c r="F85" s="639"/>
      <c r="G85" s="639"/>
      <c r="H85" s="640"/>
      <c r="I85" s="638"/>
      <c r="J85" s="639"/>
      <c r="K85" s="639"/>
      <c r="L85" s="639"/>
      <c r="M85" s="640"/>
      <c r="N85" s="641"/>
      <c r="O85" s="637"/>
      <c r="P85" s="501" t="s">
        <v>492</v>
      </c>
      <c r="Q85" s="637"/>
      <c r="R85" s="637"/>
      <c r="S85" s="500" t="s">
        <v>491</v>
      </c>
      <c r="T85" s="637"/>
      <c r="U85" s="637"/>
      <c r="V85" s="501" t="s">
        <v>492</v>
      </c>
      <c r="W85" s="637"/>
      <c r="X85" s="637"/>
      <c r="Y85" s="500" t="s">
        <v>491</v>
      </c>
      <c r="Z85" s="647">
        <f t="shared" si="7"/>
        <v>0</v>
      </c>
      <c r="AA85" s="648"/>
      <c r="AB85" s="501" t="s">
        <v>492</v>
      </c>
      <c r="AC85" s="648">
        <f t="shared" si="8"/>
        <v>0</v>
      </c>
      <c r="AD85" s="648"/>
      <c r="AE85" s="500" t="s">
        <v>491</v>
      </c>
      <c r="AF85" s="649"/>
      <c r="AG85" s="650"/>
      <c r="AH85" s="499"/>
      <c r="AI85" s="498"/>
      <c r="AJ85" s="497" t="s">
        <v>492</v>
      </c>
      <c r="AK85" s="498"/>
      <c r="AL85" s="497" t="s">
        <v>500</v>
      </c>
      <c r="AM85" s="498"/>
      <c r="AN85" s="497" t="s">
        <v>499</v>
      </c>
      <c r="AO85" s="497"/>
      <c r="AP85" s="496"/>
      <c r="AQ85" s="534"/>
      <c r="AR85" s="534"/>
      <c r="AU85" s="495">
        <f t="shared" si="11"/>
        <v>0</v>
      </c>
      <c r="AV85" s="495"/>
    </row>
    <row r="86" spans="1:48" ht="13.15" hidden="1" customHeight="1">
      <c r="A86" s="485">
        <v>59</v>
      </c>
      <c r="B86" s="674"/>
      <c r="C86" s="639"/>
      <c r="D86" s="639"/>
      <c r="E86" s="639"/>
      <c r="F86" s="639"/>
      <c r="G86" s="639"/>
      <c r="H86" s="640"/>
      <c r="I86" s="638"/>
      <c r="J86" s="639"/>
      <c r="K86" s="639"/>
      <c r="L86" s="639"/>
      <c r="M86" s="640"/>
      <c r="N86" s="641"/>
      <c r="O86" s="637"/>
      <c r="P86" s="501" t="s">
        <v>492</v>
      </c>
      <c r="Q86" s="637"/>
      <c r="R86" s="637"/>
      <c r="S86" s="500" t="s">
        <v>491</v>
      </c>
      <c r="T86" s="637"/>
      <c r="U86" s="637"/>
      <c r="V86" s="501" t="s">
        <v>492</v>
      </c>
      <c r="W86" s="637"/>
      <c r="X86" s="637"/>
      <c r="Y86" s="500" t="s">
        <v>491</v>
      </c>
      <c r="Z86" s="647">
        <f t="shared" si="7"/>
        <v>0</v>
      </c>
      <c r="AA86" s="648"/>
      <c r="AB86" s="501" t="s">
        <v>492</v>
      </c>
      <c r="AC86" s="648">
        <f t="shared" si="8"/>
        <v>0</v>
      </c>
      <c r="AD86" s="648"/>
      <c r="AE86" s="500" t="s">
        <v>491</v>
      </c>
      <c r="AF86" s="649"/>
      <c r="AG86" s="650"/>
      <c r="AH86" s="499"/>
      <c r="AI86" s="498"/>
      <c r="AJ86" s="497" t="s">
        <v>492</v>
      </c>
      <c r="AK86" s="498"/>
      <c r="AL86" s="497" t="s">
        <v>500</v>
      </c>
      <c r="AM86" s="498"/>
      <c r="AN86" s="497" t="s">
        <v>499</v>
      </c>
      <c r="AO86" s="497"/>
      <c r="AP86" s="496"/>
      <c r="AQ86" s="534"/>
      <c r="AR86" s="534"/>
      <c r="AU86" s="495">
        <f t="shared" si="11"/>
        <v>0</v>
      </c>
      <c r="AV86" s="495"/>
    </row>
    <row r="87" spans="1:48" ht="13.15" hidden="1" customHeight="1">
      <c r="A87" s="485">
        <v>60</v>
      </c>
      <c r="B87" s="674"/>
      <c r="C87" s="639"/>
      <c r="D87" s="639"/>
      <c r="E87" s="639"/>
      <c r="F87" s="639"/>
      <c r="G87" s="639"/>
      <c r="H87" s="640"/>
      <c r="I87" s="638"/>
      <c r="J87" s="639"/>
      <c r="K87" s="639"/>
      <c r="L87" s="639"/>
      <c r="M87" s="640"/>
      <c r="N87" s="641"/>
      <c r="O87" s="637"/>
      <c r="P87" s="501" t="s">
        <v>492</v>
      </c>
      <c r="Q87" s="637"/>
      <c r="R87" s="637"/>
      <c r="S87" s="500" t="s">
        <v>491</v>
      </c>
      <c r="T87" s="653"/>
      <c r="U87" s="653"/>
      <c r="V87" s="501" t="s">
        <v>492</v>
      </c>
      <c r="W87" s="637"/>
      <c r="X87" s="637"/>
      <c r="Y87" s="500" t="s">
        <v>491</v>
      </c>
      <c r="Z87" s="647">
        <f t="shared" si="7"/>
        <v>0</v>
      </c>
      <c r="AA87" s="648"/>
      <c r="AB87" s="501" t="s">
        <v>492</v>
      </c>
      <c r="AC87" s="648">
        <f t="shared" si="8"/>
        <v>0</v>
      </c>
      <c r="AD87" s="648"/>
      <c r="AE87" s="500" t="s">
        <v>491</v>
      </c>
      <c r="AF87" s="649"/>
      <c r="AG87" s="650"/>
      <c r="AH87" s="499"/>
      <c r="AI87" s="498"/>
      <c r="AJ87" s="497" t="s">
        <v>492</v>
      </c>
      <c r="AK87" s="498"/>
      <c r="AL87" s="497" t="s">
        <v>500</v>
      </c>
      <c r="AM87" s="498"/>
      <c r="AN87" s="497" t="s">
        <v>499</v>
      </c>
      <c r="AO87" s="497"/>
      <c r="AP87" s="496"/>
      <c r="AQ87" s="534"/>
      <c r="AR87" s="534"/>
      <c r="AU87" s="495">
        <f t="shared" si="11"/>
        <v>0</v>
      </c>
      <c r="AV87" s="495"/>
    </row>
    <row r="88" spans="1:48">
      <c r="B88" s="674"/>
      <c r="C88" s="585" t="s">
        <v>498</v>
      </c>
      <c r="D88" s="556"/>
      <c r="E88" s="556"/>
      <c r="F88" s="556"/>
      <c r="G88" s="556"/>
      <c r="H88" s="586"/>
      <c r="I88" s="656" t="s">
        <v>497</v>
      </c>
      <c r="J88" s="657"/>
      <c r="K88" s="494"/>
      <c r="L88" s="494"/>
      <c r="M88" s="493"/>
      <c r="N88" s="617"/>
      <c r="O88" s="618"/>
      <c r="P88" s="618"/>
      <c r="Q88" s="618"/>
      <c r="R88" s="618"/>
      <c r="S88" s="619"/>
      <c r="T88" s="626"/>
      <c r="U88" s="626"/>
      <c r="V88" s="626"/>
      <c r="W88" s="626"/>
      <c r="X88" s="626"/>
      <c r="Y88" s="627"/>
      <c r="Z88" s="658" t="s">
        <v>496</v>
      </c>
      <c r="AA88" s="659"/>
      <c r="AB88" s="492"/>
      <c r="AC88" s="492"/>
      <c r="AD88" s="492"/>
      <c r="AE88" s="491"/>
      <c r="AF88" s="668" t="s">
        <v>495</v>
      </c>
      <c r="AG88" s="669"/>
      <c r="AH88" s="664" t="s">
        <v>494</v>
      </c>
      <c r="AI88" s="664"/>
      <c r="AJ88" s="664"/>
      <c r="AK88" s="664"/>
      <c r="AL88" s="664"/>
      <c r="AM88" s="664"/>
      <c r="AN88" s="664"/>
      <c r="AO88" s="664"/>
      <c r="AP88" s="665"/>
      <c r="AQ88" s="535"/>
      <c r="AR88" s="535"/>
      <c r="AU88" s="490">
        <f>SUM(AU8:AU77)</f>
        <v>0</v>
      </c>
      <c r="AV88" s="489">
        <f>SUM(AV8:AV87)</f>
        <v>0</v>
      </c>
    </row>
    <row r="89" spans="1:48" ht="15" thickBot="1">
      <c r="B89" s="674"/>
      <c r="C89" s="616"/>
      <c r="D89" s="571"/>
      <c r="E89" s="571"/>
      <c r="F89" s="571"/>
      <c r="G89" s="571"/>
      <c r="H89" s="607"/>
      <c r="I89" s="632">
        <f>COUNTA(C8:H77)</f>
        <v>0</v>
      </c>
      <c r="J89" s="633"/>
      <c r="K89" s="633"/>
      <c r="L89" s="633"/>
      <c r="M89" s="634"/>
      <c r="N89" s="620"/>
      <c r="O89" s="621"/>
      <c r="P89" s="621"/>
      <c r="Q89" s="621"/>
      <c r="R89" s="621"/>
      <c r="S89" s="622"/>
      <c r="T89" s="628"/>
      <c r="U89" s="628"/>
      <c r="V89" s="628"/>
      <c r="W89" s="628"/>
      <c r="X89" s="628"/>
      <c r="Y89" s="629"/>
      <c r="Z89" s="632">
        <f>SUM(Z8:AA77)+QUOTIENT(SUM(AC8:AD77),12)</f>
        <v>0</v>
      </c>
      <c r="AA89" s="633"/>
      <c r="AC89" s="633">
        <f>MOD(SUM(AC8:AD77),12)</f>
        <v>0</v>
      </c>
      <c r="AD89" s="633"/>
      <c r="AE89" s="488"/>
      <c r="AF89" s="487"/>
      <c r="AG89" s="486"/>
      <c r="AH89" s="666" t="s">
        <v>493</v>
      </c>
      <c r="AI89" s="666"/>
      <c r="AJ89" s="666"/>
      <c r="AK89" s="666"/>
      <c r="AL89" s="666"/>
      <c r="AM89" s="666"/>
      <c r="AN89" s="666"/>
      <c r="AO89" s="666"/>
      <c r="AP89" s="667"/>
      <c r="AQ89" s="535"/>
      <c r="AR89" s="535"/>
    </row>
    <row r="90" spans="1:48" ht="15" thickTop="1">
      <c r="B90" s="674"/>
      <c r="C90" s="616"/>
      <c r="D90" s="571"/>
      <c r="E90" s="571"/>
      <c r="F90" s="571"/>
      <c r="G90" s="571"/>
      <c r="H90" s="607"/>
      <c r="I90" s="632"/>
      <c r="J90" s="633"/>
      <c r="K90" s="633"/>
      <c r="L90" s="633"/>
      <c r="M90" s="634"/>
      <c r="N90" s="620"/>
      <c r="O90" s="621"/>
      <c r="P90" s="621"/>
      <c r="Q90" s="621"/>
      <c r="R90" s="621"/>
      <c r="S90" s="622"/>
      <c r="T90" s="628"/>
      <c r="U90" s="628"/>
      <c r="V90" s="628"/>
      <c r="W90" s="628"/>
      <c r="X90" s="628"/>
      <c r="Y90" s="629"/>
      <c r="Z90" s="632"/>
      <c r="AA90" s="633"/>
      <c r="AB90" s="485" t="s">
        <v>492</v>
      </c>
      <c r="AC90" s="633"/>
      <c r="AD90" s="633"/>
      <c r="AE90" s="485" t="s">
        <v>491</v>
      </c>
      <c r="AF90" s="660">
        <f>IF(I89=0,0,QUOTIENT((Z89*12+AC89)/I89,12)+IF(MOD((Z89*12+AC89)/I89,12)&gt;=6,1,0))</f>
        <v>0</v>
      </c>
      <c r="AG90" s="661"/>
      <c r="AH90" s="661"/>
      <c r="AI90" s="661"/>
      <c r="AJ90" s="661"/>
      <c r="AK90" s="661"/>
      <c r="AL90" s="661"/>
      <c r="AM90" s="661"/>
      <c r="AN90" s="661"/>
      <c r="AO90" s="661"/>
      <c r="AP90" s="484"/>
      <c r="AQ90" s="536"/>
      <c r="AR90" s="536"/>
      <c r="AU90" s="628">
        <f>+IF(AND(AF90&gt;=0,AF90&lt;11),AF90+2,IF(AF90=11,AF90+1,12))</f>
        <v>2</v>
      </c>
    </row>
    <row r="91" spans="1:48" ht="13.9" customHeight="1" thickBot="1">
      <c r="B91" s="675"/>
      <c r="C91" s="587"/>
      <c r="D91" s="557"/>
      <c r="E91" s="557"/>
      <c r="F91" s="557"/>
      <c r="G91" s="557"/>
      <c r="H91" s="588"/>
      <c r="I91" s="642" t="s">
        <v>484</v>
      </c>
      <c r="J91" s="643"/>
      <c r="K91" s="643"/>
      <c r="L91" s="643"/>
      <c r="M91" s="644"/>
      <c r="N91" s="623"/>
      <c r="O91" s="624"/>
      <c r="P91" s="624"/>
      <c r="Q91" s="624"/>
      <c r="R91" s="624"/>
      <c r="S91" s="625"/>
      <c r="T91" s="630"/>
      <c r="U91" s="630"/>
      <c r="V91" s="630"/>
      <c r="W91" s="630"/>
      <c r="X91" s="630"/>
      <c r="Y91" s="631"/>
      <c r="Z91" s="483"/>
      <c r="AA91" s="482"/>
      <c r="AB91" s="482"/>
      <c r="AC91" s="482"/>
      <c r="AD91" s="482"/>
      <c r="AE91" s="482"/>
      <c r="AF91" s="662"/>
      <c r="AG91" s="663"/>
      <c r="AH91" s="663"/>
      <c r="AI91" s="663"/>
      <c r="AJ91" s="663"/>
      <c r="AK91" s="663"/>
      <c r="AL91" s="663"/>
      <c r="AM91" s="663"/>
      <c r="AN91" s="663"/>
      <c r="AO91" s="663"/>
      <c r="AP91" s="481" t="s">
        <v>490</v>
      </c>
      <c r="AQ91" s="537"/>
      <c r="AR91" s="537"/>
      <c r="AU91" s="628"/>
    </row>
    <row r="92" spans="1:48">
      <c r="B92" s="480" t="s">
        <v>489</v>
      </c>
    </row>
    <row r="93" spans="1:48" ht="6" customHeight="1">
      <c r="B93" s="461"/>
    </row>
    <row r="94" spans="1:48">
      <c r="B94" s="672" t="s">
        <v>488</v>
      </c>
      <c r="C94" s="610"/>
      <c r="D94" s="610"/>
      <c r="E94" s="610"/>
      <c r="F94" s="610"/>
      <c r="G94" s="610"/>
      <c r="H94" s="610"/>
      <c r="I94" s="610"/>
      <c r="J94" s="610"/>
      <c r="K94" s="610"/>
      <c r="L94" s="610"/>
      <c r="M94" s="610"/>
      <c r="N94" s="610"/>
      <c r="O94" s="610"/>
      <c r="P94" s="610"/>
      <c r="Q94" s="610"/>
      <c r="R94" s="610"/>
      <c r="S94" s="610"/>
      <c r="T94" s="610"/>
      <c r="U94" s="610"/>
      <c r="V94" s="610"/>
      <c r="W94" s="610"/>
      <c r="X94" s="610"/>
      <c r="Y94" s="610"/>
      <c r="Z94" s="610"/>
      <c r="AA94" s="610"/>
      <c r="AB94" s="610"/>
      <c r="AC94" s="610"/>
      <c r="AD94" s="610"/>
      <c r="AE94" s="610"/>
      <c r="AF94" s="610"/>
      <c r="AG94" s="610"/>
      <c r="AH94" s="610"/>
      <c r="AI94" s="610"/>
      <c r="AJ94" s="610"/>
      <c r="AK94" s="610"/>
      <c r="AL94" s="610"/>
      <c r="AM94" s="610"/>
      <c r="AN94" s="610"/>
      <c r="AO94" s="610"/>
    </row>
    <row r="95" spans="1:48">
      <c r="B95" s="610"/>
      <c r="C95" s="610"/>
      <c r="D95" s="610"/>
      <c r="E95" s="610"/>
      <c r="F95" s="610"/>
      <c r="G95" s="610"/>
      <c r="H95" s="610"/>
      <c r="I95" s="610"/>
      <c r="J95" s="610"/>
      <c r="K95" s="610"/>
      <c r="L95" s="610"/>
      <c r="M95" s="610"/>
      <c r="N95" s="610"/>
      <c r="O95" s="610"/>
      <c r="P95" s="610"/>
      <c r="Q95" s="610"/>
      <c r="R95" s="610"/>
      <c r="S95" s="610"/>
      <c r="T95" s="610"/>
      <c r="U95" s="610"/>
      <c r="V95" s="610"/>
      <c r="W95" s="610"/>
      <c r="X95" s="610"/>
      <c r="Y95" s="610"/>
      <c r="Z95" s="610"/>
      <c r="AA95" s="610"/>
      <c r="AB95" s="610"/>
      <c r="AC95" s="610"/>
      <c r="AD95" s="610"/>
      <c r="AE95" s="610"/>
      <c r="AF95" s="610"/>
      <c r="AG95" s="610"/>
      <c r="AH95" s="610"/>
      <c r="AI95" s="610"/>
      <c r="AJ95" s="610"/>
      <c r="AK95" s="610"/>
      <c r="AL95" s="610"/>
      <c r="AM95" s="610"/>
      <c r="AN95" s="610"/>
      <c r="AO95" s="610"/>
    </row>
    <row r="96" spans="1:48">
      <c r="B96" s="610"/>
      <c r="C96" s="610"/>
      <c r="D96" s="610"/>
      <c r="E96" s="610"/>
      <c r="F96" s="610"/>
      <c r="G96" s="610"/>
      <c r="H96" s="610"/>
      <c r="I96" s="610"/>
      <c r="J96" s="610"/>
      <c r="K96" s="610"/>
      <c r="L96" s="610"/>
      <c r="M96" s="610"/>
      <c r="N96" s="610"/>
      <c r="O96" s="610"/>
      <c r="P96" s="610"/>
      <c r="Q96" s="610"/>
      <c r="R96" s="610"/>
      <c r="S96" s="610"/>
      <c r="T96" s="610"/>
      <c r="U96" s="610"/>
      <c r="V96" s="610"/>
      <c r="W96" s="610"/>
      <c r="X96" s="610"/>
      <c r="Y96" s="610"/>
      <c r="Z96" s="610"/>
      <c r="AA96" s="610"/>
      <c r="AB96" s="610"/>
      <c r="AC96" s="610"/>
      <c r="AD96" s="610"/>
      <c r="AE96" s="610"/>
      <c r="AF96" s="610"/>
      <c r="AG96" s="610"/>
      <c r="AH96" s="610"/>
      <c r="AI96" s="610"/>
      <c r="AJ96" s="610"/>
      <c r="AK96" s="610"/>
      <c r="AL96" s="610"/>
      <c r="AM96" s="610"/>
      <c r="AN96" s="610"/>
      <c r="AO96" s="610"/>
    </row>
    <row r="97" spans="2:48">
      <c r="B97" s="610"/>
      <c r="C97" s="610"/>
      <c r="D97" s="610"/>
      <c r="E97" s="610"/>
      <c r="F97" s="610"/>
      <c r="G97" s="610"/>
      <c r="H97" s="610"/>
      <c r="I97" s="610"/>
      <c r="J97" s="610"/>
      <c r="K97" s="610"/>
      <c r="L97" s="610"/>
      <c r="M97" s="610"/>
      <c r="N97" s="610"/>
      <c r="O97" s="610"/>
      <c r="P97" s="610"/>
      <c r="Q97" s="610"/>
      <c r="R97" s="610"/>
      <c r="S97" s="610"/>
      <c r="T97" s="610"/>
      <c r="U97" s="610"/>
      <c r="V97" s="610"/>
      <c r="W97" s="610"/>
      <c r="X97" s="610"/>
      <c r="Y97" s="610"/>
      <c r="Z97" s="610"/>
      <c r="AA97" s="610"/>
      <c r="AB97" s="610"/>
      <c r="AC97" s="610"/>
      <c r="AD97" s="610"/>
      <c r="AE97" s="610"/>
      <c r="AF97" s="610"/>
      <c r="AG97" s="610"/>
      <c r="AH97" s="610"/>
      <c r="AI97" s="610"/>
      <c r="AJ97" s="610"/>
      <c r="AK97" s="610"/>
      <c r="AL97" s="610"/>
      <c r="AM97" s="610"/>
      <c r="AN97" s="610"/>
      <c r="AO97" s="610"/>
      <c r="AV97" s="462"/>
    </row>
    <row r="98" spans="2:48">
      <c r="B98" s="610"/>
      <c r="C98" s="610"/>
      <c r="D98" s="610"/>
      <c r="E98" s="610"/>
      <c r="F98" s="610"/>
      <c r="G98" s="610"/>
      <c r="H98" s="610"/>
      <c r="I98" s="610"/>
      <c r="J98" s="610"/>
      <c r="K98" s="610"/>
      <c r="L98" s="610"/>
      <c r="M98" s="610"/>
      <c r="N98" s="610"/>
      <c r="O98" s="610"/>
      <c r="P98" s="610"/>
      <c r="Q98" s="610"/>
      <c r="R98" s="610"/>
      <c r="S98" s="610"/>
      <c r="T98" s="610"/>
      <c r="U98" s="610"/>
      <c r="V98" s="610"/>
      <c r="W98" s="610"/>
      <c r="X98" s="610"/>
      <c r="Y98" s="610"/>
      <c r="Z98" s="610"/>
      <c r="AA98" s="610"/>
      <c r="AB98" s="610"/>
      <c r="AC98" s="610"/>
      <c r="AD98" s="610"/>
      <c r="AE98" s="610"/>
      <c r="AF98" s="610"/>
      <c r="AG98" s="610"/>
      <c r="AH98" s="610"/>
      <c r="AI98" s="610"/>
      <c r="AJ98" s="610"/>
      <c r="AK98" s="610"/>
      <c r="AL98" s="610"/>
      <c r="AM98" s="610"/>
      <c r="AN98" s="610"/>
      <c r="AO98" s="610"/>
      <c r="AV98" s="458"/>
    </row>
    <row r="99" spans="2:48" ht="6" customHeight="1"/>
    <row r="100" spans="2:48" ht="28.9" customHeight="1">
      <c r="B100" s="479"/>
      <c r="C100" s="478"/>
      <c r="D100" s="478"/>
      <c r="E100" s="478"/>
      <c r="F100" s="478"/>
      <c r="G100" s="478"/>
      <c r="H100" s="478"/>
      <c r="I100" s="478"/>
      <c r="J100" s="478"/>
      <c r="K100" s="478"/>
      <c r="L100" s="478"/>
      <c r="M100" s="478"/>
      <c r="N100" s="478"/>
      <c r="O100" s="478"/>
      <c r="P100" s="478"/>
      <c r="Q100" s="478"/>
      <c r="R100" s="478"/>
      <c r="S100" s="478"/>
      <c r="T100" s="478"/>
      <c r="U100" s="478"/>
      <c r="V100" s="478"/>
      <c r="W100" s="478"/>
      <c r="X100" s="478"/>
      <c r="Y100" s="478"/>
      <c r="Z100" s="478"/>
      <c r="AA100" s="478"/>
      <c r="AB100" s="478"/>
      <c r="AC100" s="477"/>
    </row>
    <row r="101" spans="2:48" ht="18" customHeight="1">
      <c r="B101" s="473" t="s">
        <v>487</v>
      </c>
      <c r="AC101" s="472"/>
      <c r="AE101" s="474"/>
      <c r="AF101" s="474"/>
      <c r="AG101" s="474"/>
      <c r="AH101" s="474"/>
      <c r="AI101" s="474"/>
      <c r="AJ101" s="474"/>
      <c r="AK101" s="474"/>
      <c r="AL101" s="474"/>
      <c r="AM101" s="474"/>
      <c r="AN101" s="474"/>
      <c r="AO101" s="474"/>
      <c r="AP101" s="474"/>
      <c r="AQ101" s="474"/>
      <c r="AR101" s="474"/>
      <c r="AV101" s="458"/>
    </row>
    <row r="102" spans="2:48" ht="4.9000000000000004" customHeight="1" thickBot="1">
      <c r="B102" s="473"/>
      <c r="AC102" s="472"/>
      <c r="AE102" s="476"/>
      <c r="AF102" s="476"/>
      <c r="AG102" s="476"/>
      <c r="AH102" s="476"/>
      <c r="AI102" s="475"/>
      <c r="AJ102" s="475"/>
      <c r="AK102" s="475"/>
      <c r="AL102" s="475"/>
      <c r="AM102" s="475"/>
      <c r="AN102" s="475"/>
      <c r="AO102" s="475"/>
      <c r="AP102" s="475"/>
      <c r="AQ102" s="475"/>
      <c r="AR102" s="475"/>
      <c r="AV102" s="458"/>
    </row>
    <row r="103" spans="2:48" ht="18" customHeight="1" thickBot="1">
      <c r="B103" s="473"/>
      <c r="C103" s="654" t="s">
        <v>486</v>
      </c>
      <c r="D103" s="654"/>
      <c r="E103" s="654"/>
      <c r="F103" s="654"/>
      <c r="G103" s="654"/>
      <c r="H103" s="654"/>
      <c r="I103" s="654"/>
      <c r="J103" s="654"/>
      <c r="K103" s="655"/>
      <c r="L103" s="670">
        <f>AU88</f>
        <v>0</v>
      </c>
      <c r="M103" s="671"/>
      <c r="N103" s="458" t="s">
        <v>484</v>
      </c>
      <c r="O103" s="460"/>
      <c r="Q103" s="459"/>
      <c r="R103" s="459"/>
      <c r="W103" s="459"/>
      <c r="X103" s="459"/>
      <c r="AC103" s="472"/>
      <c r="AE103" s="474"/>
      <c r="AF103" s="474"/>
      <c r="AG103" s="474"/>
      <c r="AH103" s="474"/>
      <c r="AI103" s="474"/>
      <c r="AJ103" s="474"/>
      <c r="AK103" s="474"/>
      <c r="AL103" s="474"/>
      <c r="AM103" s="474"/>
      <c r="AN103" s="474"/>
      <c r="AO103" s="474"/>
      <c r="AP103" s="474"/>
      <c r="AQ103" s="474"/>
      <c r="AR103" s="474"/>
      <c r="AV103" s="458"/>
    </row>
    <row r="104" spans="2:48" ht="18" customHeight="1">
      <c r="B104" s="473"/>
      <c r="D104" s="460" t="s">
        <v>530</v>
      </c>
      <c r="Q104" s="459"/>
      <c r="R104" s="459"/>
      <c r="W104" s="459"/>
      <c r="X104" s="459"/>
      <c r="AC104" s="472"/>
      <c r="AE104" s="474"/>
      <c r="AF104" s="474"/>
      <c r="AG104" s="474"/>
      <c r="AH104" s="474"/>
      <c r="AI104" s="474"/>
      <c r="AJ104" s="474"/>
      <c r="AK104" s="474"/>
      <c r="AL104" s="474"/>
      <c r="AM104" s="474"/>
      <c r="AN104" s="474"/>
      <c r="AO104" s="474"/>
      <c r="AP104" s="474"/>
      <c r="AQ104" s="474"/>
      <c r="AR104" s="474"/>
      <c r="AV104" s="458"/>
    </row>
    <row r="105" spans="2:48" ht="4.9000000000000004" customHeight="1" thickBot="1">
      <c r="B105" s="473"/>
      <c r="D105" s="460"/>
      <c r="Q105" s="459"/>
      <c r="R105" s="459"/>
      <c r="W105" s="459"/>
      <c r="X105" s="459"/>
      <c r="AC105" s="472"/>
      <c r="AE105" s="471"/>
      <c r="AF105" s="471"/>
      <c r="AG105" s="471"/>
      <c r="AH105" s="471"/>
      <c r="AI105" s="470"/>
      <c r="AJ105" s="470"/>
      <c r="AK105" s="470"/>
      <c r="AL105" s="470"/>
      <c r="AM105" s="470"/>
      <c r="AN105" s="470"/>
      <c r="AO105" s="470"/>
      <c r="AP105" s="470"/>
      <c r="AQ105" s="530"/>
      <c r="AR105" s="530"/>
      <c r="AV105" s="458"/>
    </row>
    <row r="106" spans="2:48" ht="17.100000000000001" customHeight="1" thickBot="1">
      <c r="B106" s="469"/>
      <c r="C106" s="654" t="s">
        <v>485</v>
      </c>
      <c r="D106" s="654"/>
      <c r="E106" s="654"/>
      <c r="F106" s="654"/>
      <c r="G106" s="654"/>
      <c r="H106" s="654"/>
      <c r="I106" s="654"/>
      <c r="J106" s="654"/>
      <c r="K106" s="655"/>
      <c r="L106" s="670">
        <f>AV88</f>
        <v>0</v>
      </c>
      <c r="M106" s="671"/>
      <c r="N106" s="458" t="s">
        <v>484</v>
      </c>
      <c r="O106" s="460"/>
      <c r="P106" s="460"/>
      <c r="Q106" s="460"/>
      <c r="R106" s="460"/>
      <c r="S106" s="460"/>
      <c r="T106" s="460"/>
      <c r="U106" s="460"/>
      <c r="V106" s="460"/>
      <c r="W106" s="460"/>
      <c r="AC106" s="468"/>
      <c r="AD106" s="462"/>
      <c r="AE106" s="462"/>
      <c r="AF106" s="462"/>
      <c r="AG106" s="462"/>
      <c r="AH106" s="462"/>
      <c r="AI106" s="461"/>
      <c r="AJ106" s="461"/>
      <c r="AK106" s="461"/>
      <c r="AL106" s="461"/>
      <c r="AM106" s="461"/>
      <c r="AN106" s="461"/>
      <c r="AO106" s="461"/>
      <c r="AP106" s="461"/>
      <c r="AQ106" s="528"/>
      <c r="AR106" s="528"/>
    </row>
    <row r="107" spans="2:48" ht="4.9000000000000004" customHeight="1">
      <c r="B107" s="467"/>
      <c r="C107" s="466"/>
      <c r="D107" s="466"/>
      <c r="E107" s="466"/>
      <c r="F107" s="466"/>
      <c r="G107" s="466"/>
      <c r="H107" s="466"/>
      <c r="I107" s="466"/>
      <c r="J107" s="466"/>
      <c r="K107" s="466"/>
      <c r="L107" s="466"/>
      <c r="M107" s="466"/>
      <c r="N107" s="466"/>
      <c r="O107" s="466"/>
      <c r="P107" s="466"/>
      <c r="Q107" s="466"/>
      <c r="R107" s="466"/>
      <c r="S107" s="466"/>
      <c r="T107" s="466"/>
      <c r="U107" s="466"/>
      <c r="V107" s="466"/>
      <c r="W107" s="466"/>
      <c r="X107" s="465"/>
      <c r="Y107" s="465"/>
      <c r="Z107" s="464"/>
      <c r="AA107" s="465"/>
      <c r="AB107" s="464"/>
      <c r="AC107" s="463"/>
      <c r="AD107" s="462"/>
      <c r="AE107" s="462"/>
      <c r="AF107" s="462"/>
      <c r="AG107" s="462"/>
      <c r="AH107" s="462"/>
      <c r="AI107" s="461"/>
      <c r="AJ107" s="461"/>
      <c r="AK107" s="461"/>
      <c r="AL107" s="461"/>
      <c r="AM107" s="461"/>
      <c r="AN107" s="461"/>
      <c r="AO107" s="461"/>
      <c r="AP107" s="461"/>
      <c r="AQ107" s="528"/>
      <c r="AR107" s="528"/>
    </row>
    <row r="108" spans="2:48" ht="8.65" customHeight="1">
      <c r="B108" s="461"/>
      <c r="Z108" s="462"/>
      <c r="AA108" s="462"/>
      <c r="AB108" s="462"/>
      <c r="AC108" s="462"/>
      <c r="AD108" s="462"/>
      <c r="AE108" s="461"/>
      <c r="AF108" s="461"/>
      <c r="AG108" s="461"/>
      <c r="AH108" s="461"/>
      <c r="AI108" s="461"/>
      <c r="AJ108" s="461"/>
      <c r="AK108" s="461"/>
      <c r="AL108" s="461"/>
      <c r="AN108" s="461"/>
      <c r="AO108" s="461"/>
    </row>
    <row r="109" spans="2:48" ht="15" customHeight="1">
      <c r="C109" s="460" t="s">
        <v>483</v>
      </c>
    </row>
    <row r="110" spans="2:48" ht="15" customHeight="1">
      <c r="C110" s="460" t="s">
        <v>482</v>
      </c>
    </row>
    <row r="111" spans="2:48" ht="15" customHeight="1">
      <c r="C111" s="460" t="s">
        <v>481</v>
      </c>
    </row>
    <row r="112" spans="2:48" ht="15" customHeight="1">
      <c r="C112" s="460" t="s">
        <v>480</v>
      </c>
    </row>
    <row r="113" spans="2:48" ht="15" customHeight="1">
      <c r="C113" s="460" t="s">
        <v>479</v>
      </c>
    </row>
    <row r="114" spans="2:48" ht="15" customHeight="1">
      <c r="C114" s="460" t="s">
        <v>478</v>
      </c>
    </row>
    <row r="115" spans="2:48" ht="15" customHeight="1">
      <c r="C115" s="460" t="s">
        <v>477</v>
      </c>
    </row>
    <row r="116" spans="2:48" ht="15" customHeight="1">
      <c r="C116" s="460" t="s">
        <v>476</v>
      </c>
    </row>
    <row r="117" spans="2:48" ht="15" customHeight="1">
      <c r="C117" s="460" t="s">
        <v>475</v>
      </c>
    </row>
    <row r="118" spans="2:48" ht="15" customHeight="1">
      <c r="C118" s="460" t="s">
        <v>474</v>
      </c>
    </row>
    <row r="119" spans="2:48" ht="15" customHeight="1">
      <c r="C119" s="460" t="s">
        <v>473</v>
      </c>
    </row>
    <row r="120" spans="2:48" ht="15" customHeight="1">
      <c r="C120" s="460" t="s">
        <v>472</v>
      </c>
    </row>
    <row r="121" spans="2:48" ht="15" customHeight="1">
      <c r="C121" s="460" t="s">
        <v>471</v>
      </c>
    </row>
    <row r="122" spans="2:48" ht="15" customHeight="1">
      <c r="C122" s="460" t="s">
        <v>470</v>
      </c>
    </row>
    <row r="123" spans="2:48" ht="15" customHeight="1">
      <c r="C123" s="460" t="s">
        <v>469</v>
      </c>
    </row>
    <row r="124" spans="2:48" s="526" customFormat="1" ht="15" customHeight="1">
      <c r="C124" s="460" t="s">
        <v>519</v>
      </c>
      <c r="AQ124" s="529"/>
      <c r="AR124" s="529"/>
      <c r="AU124" s="525"/>
      <c r="AV124" s="525"/>
    </row>
    <row r="125" spans="2:48" ht="15" customHeight="1">
      <c r="C125" s="460" t="s">
        <v>468</v>
      </c>
    </row>
    <row r="126" spans="2:48" ht="15" customHeight="1">
      <c r="B126" s="458" t="s">
        <v>466</v>
      </c>
    </row>
    <row r="127" spans="2:48" ht="15" customHeight="1">
      <c r="B127" s="458" t="s">
        <v>465</v>
      </c>
    </row>
    <row r="128" spans="2:48" ht="15" customHeight="1">
      <c r="B128" s="458" t="s">
        <v>467</v>
      </c>
    </row>
    <row r="129" spans="2:2">
      <c r="B129" s="458" t="s">
        <v>466</v>
      </c>
    </row>
    <row r="130" spans="2:2">
      <c r="B130" s="458" t="s">
        <v>465</v>
      </c>
    </row>
    <row r="132" spans="2:2">
      <c r="B132" s="458" t="s">
        <v>464</v>
      </c>
    </row>
    <row r="133" spans="2:2">
      <c r="B133" s="458" t="s">
        <v>463</v>
      </c>
    </row>
    <row r="134" spans="2:2">
      <c r="B134" s="458" t="s">
        <v>462</v>
      </c>
    </row>
    <row r="135" spans="2:2">
      <c r="B135" s="458" t="s">
        <v>258</v>
      </c>
    </row>
    <row r="136" spans="2:2">
      <c r="B136" s="458" t="s">
        <v>461</v>
      </c>
    </row>
    <row r="137" spans="2:2">
      <c r="B137" s="458" t="s">
        <v>460</v>
      </c>
    </row>
    <row r="138" spans="2:2">
      <c r="B138" s="458" t="s">
        <v>459</v>
      </c>
    </row>
    <row r="141" spans="2:2">
      <c r="B141" s="529" t="s">
        <v>522</v>
      </c>
    </row>
  </sheetData>
  <sheetProtection algorithmName="SHA-512" hashValue="OmFTI/2CtigXhiCwTtkXaQF6tmuUPpPf3DxaXbYISF/YoGBt7mNhc97Qp18QqQjdTwSmq6y7ltPRADLC9tlq2Q==" saltValue="W/QEKjDrGUnam9OUkq2tVQ==" spinCount="100000" sheet="1" objects="1" scenarios="1"/>
  <mergeCells count="972">
    <mergeCell ref="C67:H67"/>
    <mergeCell ref="C68:H68"/>
    <mergeCell ref="I68:M68"/>
    <mergeCell ref="N68:O68"/>
    <mergeCell ref="Q68:R68"/>
    <mergeCell ref="T68:U68"/>
    <mergeCell ref="W68:X68"/>
    <mergeCell ref="T69:U69"/>
    <mergeCell ref="W69:X69"/>
    <mergeCell ref="I67:M67"/>
    <mergeCell ref="N67:O67"/>
    <mergeCell ref="Q67:R67"/>
    <mergeCell ref="T67:U67"/>
    <mergeCell ref="W67:X67"/>
    <mergeCell ref="Z69:AA69"/>
    <mergeCell ref="AH70:AI70"/>
    <mergeCell ref="I70:M70"/>
    <mergeCell ref="N70:O70"/>
    <mergeCell ref="Q70:R70"/>
    <mergeCell ref="T70:U70"/>
    <mergeCell ref="W70:X70"/>
    <mergeCell ref="Z70:AA70"/>
    <mergeCell ref="AC70:AD70"/>
    <mergeCell ref="AF70:AG70"/>
    <mergeCell ref="Z67:AA67"/>
    <mergeCell ref="C70:H70"/>
    <mergeCell ref="C37:H37"/>
    <mergeCell ref="I37:M37"/>
    <mergeCell ref="N37:O37"/>
    <mergeCell ref="Q37:R37"/>
    <mergeCell ref="T37:U37"/>
    <mergeCell ref="W37:X37"/>
    <mergeCell ref="C38:H38"/>
    <mergeCell ref="I38:M38"/>
    <mergeCell ref="N38:O38"/>
    <mergeCell ref="Q38:R38"/>
    <mergeCell ref="T38:U38"/>
    <mergeCell ref="W38:X38"/>
    <mergeCell ref="Z38:AA38"/>
    <mergeCell ref="C69:H69"/>
    <mergeCell ref="I69:M69"/>
    <mergeCell ref="N69:O69"/>
    <mergeCell ref="Q69:R69"/>
    <mergeCell ref="W66:X66"/>
    <mergeCell ref="W64:X64"/>
    <mergeCell ref="W55:X55"/>
    <mergeCell ref="Z64:AA64"/>
    <mergeCell ref="T50:U50"/>
    <mergeCell ref="AH35:AI35"/>
    <mergeCell ref="C36:H36"/>
    <mergeCell ref="I36:M36"/>
    <mergeCell ref="N36:O36"/>
    <mergeCell ref="Q36:R36"/>
    <mergeCell ref="T36:U36"/>
    <mergeCell ref="W36:X36"/>
    <mergeCell ref="C35:H35"/>
    <mergeCell ref="I35:M35"/>
    <mergeCell ref="N35:O35"/>
    <mergeCell ref="Q35:R35"/>
    <mergeCell ref="T35:U35"/>
    <mergeCell ref="W35:X35"/>
    <mergeCell ref="Z35:AA35"/>
    <mergeCell ref="AC35:AD35"/>
    <mergeCell ref="AF35:AG35"/>
    <mergeCell ref="C33:H33"/>
    <mergeCell ref="I33:M33"/>
    <mergeCell ref="N33:O33"/>
    <mergeCell ref="Q33:R33"/>
    <mergeCell ref="T33:U33"/>
    <mergeCell ref="W33:X33"/>
    <mergeCell ref="C34:H34"/>
    <mergeCell ref="I34:M34"/>
    <mergeCell ref="N34:O34"/>
    <mergeCell ref="Q34:R34"/>
    <mergeCell ref="T34:U34"/>
    <mergeCell ref="W34:X34"/>
    <mergeCell ref="AH32:AI32"/>
    <mergeCell ref="AK32:AL32"/>
    <mergeCell ref="AH34:AI34"/>
    <mergeCell ref="AK34:AL34"/>
    <mergeCell ref="AN34:AO34"/>
    <mergeCell ref="Z32:AA32"/>
    <mergeCell ref="W31:X31"/>
    <mergeCell ref="Z31:AA31"/>
    <mergeCell ref="AC31:AD31"/>
    <mergeCell ref="AF31:AG31"/>
    <mergeCell ref="AH33:AI33"/>
    <mergeCell ref="Z33:AA33"/>
    <mergeCell ref="AC33:AD33"/>
    <mergeCell ref="AF33:AG33"/>
    <mergeCell ref="AC32:AD32"/>
    <mergeCell ref="AN31:AO31"/>
    <mergeCell ref="AN33:AO33"/>
    <mergeCell ref="Z34:AA34"/>
    <mergeCell ref="AC34:AD34"/>
    <mergeCell ref="AF34:AG34"/>
    <mergeCell ref="AC29:AD29"/>
    <mergeCell ref="C28:H28"/>
    <mergeCell ref="I28:M28"/>
    <mergeCell ref="C31:H31"/>
    <mergeCell ref="I31:M31"/>
    <mergeCell ref="N31:O31"/>
    <mergeCell ref="Q31:R31"/>
    <mergeCell ref="T31:U31"/>
    <mergeCell ref="I32:M32"/>
    <mergeCell ref="N32:O32"/>
    <mergeCell ref="Q32:R32"/>
    <mergeCell ref="T32:U32"/>
    <mergeCell ref="N30:O30"/>
    <mergeCell ref="Q30:R30"/>
    <mergeCell ref="T30:U30"/>
    <mergeCell ref="N28:O28"/>
    <mergeCell ref="Q28:R28"/>
    <mergeCell ref="T28:U28"/>
    <mergeCell ref="W32:X32"/>
    <mergeCell ref="AK26:AL26"/>
    <mergeCell ref="AN26:AO26"/>
    <mergeCell ref="AC25:AD25"/>
    <mergeCell ref="AF25:AG25"/>
    <mergeCell ref="AH25:AI25"/>
    <mergeCell ref="AK25:AL25"/>
    <mergeCell ref="AN25:AO25"/>
    <mergeCell ref="AF23:AG23"/>
    <mergeCell ref="AH23:AI23"/>
    <mergeCell ref="AK23:AL23"/>
    <mergeCell ref="AN23:AO23"/>
    <mergeCell ref="AH24:AI24"/>
    <mergeCell ref="AN24:AO24"/>
    <mergeCell ref="AF26:AG26"/>
    <mergeCell ref="AH26:AI26"/>
    <mergeCell ref="AK16:AL16"/>
    <mergeCell ref="AF19:AG19"/>
    <mergeCell ref="AC12:AD12"/>
    <mergeCell ref="AF12:AG12"/>
    <mergeCell ref="AF14:AG14"/>
    <mergeCell ref="AH16:AI16"/>
    <mergeCell ref="AH17:AI17"/>
    <mergeCell ref="AH18:AI18"/>
    <mergeCell ref="AF21:AG21"/>
    <mergeCell ref="AF15:AG15"/>
    <mergeCell ref="AC13:AD13"/>
    <mergeCell ref="AF16:AG16"/>
    <mergeCell ref="AC20:AD20"/>
    <mergeCell ref="AF20:AG20"/>
    <mergeCell ref="AF13:AG13"/>
    <mergeCell ref="AC14:AD14"/>
    <mergeCell ref="AC15:AD15"/>
    <mergeCell ref="AN16:AO16"/>
    <mergeCell ref="AN17:AO17"/>
    <mergeCell ref="AN18:AO18"/>
    <mergeCell ref="AN19:AO19"/>
    <mergeCell ref="AN8:AO8"/>
    <mergeCell ref="AN9:AO9"/>
    <mergeCell ref="AN10:AO10"/>
    <mergeCell ref="AN11:AO11"/>
    <mergeCell ref="AN12:AO12"/>
    <mergeCell ref="AN13:AO13"/>
    <mergeCell ref="AK11:AL11"/>
    <mergeCell ref="AK12:AL12"/>
    <mergeCell ref="AK13:AL13"/>
    <mergeCell ref="AK14:AL14"/>
    <mergeCell ref="AK15:AL15"/>
    <mergeCell ref="AN14:AO14"/>
    <mergeCell ref="AN15:AO15"/>
    <mergeCell ref="AH14:AI14"/>
    <mergeCell ref="AH15:AI15"/>
    <mergeCell ref="AH22:AI22"/>
    <mergeCell ref="AH19:AI19"/>
    <mergeCell ref="AN20:AO20"/>
    <mergeCell ref="AN21:AO21"/>
    <mergeCell ref="AH20:AI20"/>
    <mergeCell ref="AH21:AI21"/>
    <mergeCell ref="AN22:AO22"/>
    <mergeCell ref="AK19:AL19"/>
    <mergeCell ref="AK17:AL17"/>
    <mergeCell ref="AK18:AL18"/>
    <mergeCell ref="AK20:AL20"/>
    <mergeCell ref="AK21:AL21"/>
    <mergeCell ref="AK22:AL22"/>
    <mergeCell ref="AK71:AL71"/>
    <mergeCell ref="Z76:AA76"/>
    <mergeCell ref="W65:X65"/>
    <mergeCell ref="B1:AP1"/>
    <mergeCell ref="T10:U10"/>
    <mergeCell ref="T5:Y7"/>
    <mergeCell ref="T3:Y4"/>
    <mergeCell ref="AH63:AI63"/>
    <mergeCell ref="AH64:AI64"/>
    <mergeCell ref="AH60:AI60"/>
    <mergeCell ref="AH61:AI61"/>
    <mergeCell ref="AH62:AI62"/>
    <mergeCell ref="AH58:AI58"/>
    <mergeCell ref="AH8:AI8"/>
    <mergeCell ref="AH9:AI9"/>
    <mergeCell ref="AH10:AI10"/>
    <mergeCell ref="AH11:AI11"/>
    <mergeCell ref="AH12:AI12"/>
    <mergeCell ref="AH13:AI13"/>
    <mergeCell ref="AK29:AL29"/>
    <mergeCell ref="AH31:AI31"/>
    <mergeCell ref="AH46:AI46"/>
    <mergeCell ref="AK33:AL33"/>
    <mergeCell ref="AH49:AI49"/>
    <mergeCell ref="Z86:AA86"/>
    <mergeCell ref="AC86:AD86"/>
    <mergeCell ref="AK65:AL65"/>
    <mergeCell ref="AK66:AL66"/>
    <mergeCell ref="AH65:AI65"/>
    <mergeCell ref="AH66:AI66"/>
    <mergeCell ref="AF68:AG68"/>
    <mergeCell ref="AC69:AD69"/>
    <mergeCell ref="AC76:AD76"/>
    <mergeCell ref="AF76:AG76"/>
    <mergeCell ref="Z79:AA79"/>
    <mergeCell ref="AC79:AD79"/>
    <mergeCell ref="AF79:AG79"/>
    <mergeCell ref="Z78:AA78"/>
    <mergeCell ref="AC78:AD78"/>
    <mergeCell ref="Z77:AA77"/>
    <mergeCell ref="AC77:AD77"/>
    <mergeCell ref="Z68:AA68"/>
    <mergeCell ref="AC68:AD68"/>
    <mergeCell ref="AC67:AD67"/>
    <mergeCell ref="AK70:AL70"/>
    <mergeCell ref="AC66:AD66"/>
    <mergeCell ref="Z65:AA65"/>
    <mergeCell ref="AF65:AG65"/>
    <mergeCell ref="AN77:AO77"/>
    <mergeCell ref="AH71:AI71"/>
    <mergeCell ref="AN72:AO72"/>
    <mergeCell ref="AK72:AL72"/>
    <mergeCell ref="AK73:AL73"/>
    <mergeCell ref="AK74:AL74"/>
    <mergeCell ref="AK75:AL75"/>
    <mergeCell ref="AC82:AD82"/>
    <mergeCell ref="W87:X87"/>
    <mergeCell ref="AH76:AI76"/>
    <mergeCell ref="W83:X83"/>
    <mergeCell ref="AF82:AG82"/>
    <mergeCell ref="AK76:AL76"/>
    <mergeCell ref="AK77:AL77"/>
    <mergeCell ref="AF72:AG72"/>
    <mergeCell ref="AH75:AI75"/>
    <mergeCell ref="AF86:AG86"/>
    <mergeCell ref="W71:X71"/>
    <mergeCell ref="W74:X74"/>
    <mergeCell ref="AC74:AD74"/>
    <mergeCell ref="Z84:AA84"/>
    <mergeCell ref="AF73:AG73"/>
    <mergeCell ref="AF74:AG74"/>
    <mergeCell ref="AF77:AG77"/>
    <mergeCell ref="AU90:AU91"/>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25:U25"/>
    <mergeCell ref="N24:O24"/>
    <mergeCell ref="L106:M106"/>
    <mergeCell ref="AH72:AI72"/>
    <mergeCell ref="AN64:AO64"/>
    <mergeCell ref="AN65:AO65"/>
    <mergeCell ref="AN66:AO66"/>
    <mergeCell ref="AH50:AI50"/>
    <mergeCell ref="AH29:AI29"/>
    <mergeCell ref="AH30:AI30"/>
    <mergeCell ref="C87:H87"/>
    <mergeCell ref="I87:M87"/>
    <mergeCell ref="N87:O87"/>
    <mergeCell ref="Q87:R87"/>
    <mergeCell ref="T87:U87"/>
    <mergeCell ref="AH77:AI77"/>
    <mergeCell ref="AH73:AI73"/>
    <mergeCell ref="AH74:AI74"/>
    <mergeCell ref="Z87:AA87"/>
    <mergeCell ref="AC87:AD87"/>
    <mergeCell ref="AF87:AG87"/>
    <mergeCell ref="Z85:AA85"/>
    <mergeCell ref="AC85:AD85"/>
    <mergeCell ref="AF85:AG85"/>
    <mergeCell ref="T86:U86"/>
    <mergeCell ref="AF64:AG64"/>
    <mergeCell ref="Z66:AA66"/>
    <mergeCell ref="Z71:AA71"/>
    <mergeCell ref="AC71:AD71"/>
    <mergeCell ref="W86:X86"/>
    <mergeCell ref="Q83:R83"/>
    <mergeCell ref="AH27:AI27"/>
    <mergeCell ref="AH36:AI36"/>
    <mergeCell ref="AH43:AI43"/>
    <mergeCell ref="AN75:AO75"/>
    <mergeCell ref="AN76:AO76"/>
    <mergeCell ref="AN27:AO27"/>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H56:AI56"/>
    <mergeCell ref="AH57:AI57"/>
    <mergeCell ref="AH47:AI47"/>
    <mergeCell ref="AN71:AO71"/>
    <mergeCell ref="AF69:AG69"/>
    <mergeCell ref="AN60:AO60"/>
    <mergeCell ref="AF59:AG59"/>
    <mergeCell ref="AF60:AG60"/>
    <mergeCell ref="AF61:AG61"/>
    <mergeCell ref="AN61:AO61"/>
    <mergeCell ref="AN62:AO62"/>
    <mergeCell ref="AN63:AO63"/>
    <mergeCell ref="AH59:AI59"/>
    <mergeCell ref="AF63:AG63"/>
    <mergeCell ref="AF66:AG66"/>
    <mergeCell ref="AK64:AL64"/>
    <mergeCell ref="AH67:AI67"/>
    <mergeCell ref="AK67:AL67"/>
    <mergeCell ref="AH69:AI69"/>
    <mergeCell ref="AK69:AL69"/>
    <mergeCell ref="AH68:AI68"/>
    <mergeCell ref="AK68:AL68"/>
    <mergeCell ref="AK63:AL63"/>
    <mergeCell ref="AF71:AG71"/>
    <mergeCell ref="AF62:AG62"/>
    <mergeCell ref="AN68:AO68"/>
    <mergeCell ref="AN70:AO70"/>
    <mergeCell ref="AN28:AO28"/>
    <mergeCell ref="AN58:AO58"/>
    <mergeCell ref="AN59:AO59"/>
    <mergeCell ref="AN46:AO46"/>
    <mergeCell ref="AN47:AO47"/>
    <mergeCell ref="AN48:AO48"/>
    <mergeCell ref="AN49:AO49"/>
    <mergeCell ref="AN50:AO50"/>
    <mergeCell ref="AN51:AO51"/>
    <mergeCell ref="AN52:AO52"/>
    <mergeCell ref="AN53:AO53"/>
    <mergeCell ref="AN54:AO54"/>
    <mergeCell ref="AN35:AO35"/>
    <mergeCell ref="AN29:AO29"/>
    <mergeCell ref="AN32:AO32"/>
    <mergeCell ref="AN36:AO36"/>
    <mergeCell ref="AN45:AO45"/>
    <mergeCell ref="AN38:AO38"/>
    <mergeCell ref="AK62:AL62"/>
    <mergeCell ref="AH28:AI28"/>
    <mergeCell ref="AK28:AL28"/>
    <mergeCell ref="AH44:AI44"/>
    <mergeCell ref="AH45:AI45"/>
    <mergeCell ref="AH37:AI37"/>
    <mergeCell ref="AK37:AL37"/>
    <mergeCell ref="AH39:AI39"/>
    <mergeCell ref="AH40:AI40"/>
    <mergeCell ref="AH41:AI41"/>
    <mergeCell ref="AH42:AI42"/>
    <mergeCell ref="AK53:AL53"/>
    <mergeCell ref="AK54:AL54"/>
    <mergeCell ref="AK55:AL55"/>
    <mergeCell ref="AK57:AL57"/>
    <mergeCell ref="AH51:AI51"/>
    <mergeCell ref="AH52:AI52"/>
    <mergeCell ref="AH53:AI53"/>
    <mergeCell ref="AK39:AL39"/>
    <mergeCell ref="AK58:AL58"/>
    <mergeCell ref="AH38:AI38"/>
    <mergeCell ref="AH54:AI54"/>
    <mergeCell ref="AH55:AI55"/>
    <mergeCell ref="AH48:AI48"/>
    <mergeCell ref="AK40:AL40"/>
    <mergeCell ref="AK41:AL41"/>
    <mergeCell ref="AK42:AL42"/>
    <mergeCell ref="AK45:AL45"/>
    <mergeCell ref="AK24:AL24"/>
    <mergeCell ref="AK59:AL59"/>
    <mergeCell ref="AK60:AL60"/>
    <mergeCell ref="AK61:AL61"/>
    <mergeCell ref="AK30:AL30"/>
    <mergeCell ref="AK31:AL31"/>
    <mergeCell ref="AK35:AL35"/>
    <mergeCell ref="AK38:AL38"/>
    <mergeCell ref="AK46:AL46"/>
    <mergeCell ref="AK47:AL47"/>
    <mergeCell ref="AK48:AL48"/>
    <mergeCell ref="AK49:AL49"/>
    <mergeCell ref="AK50:AL50"/>
    <mergeCell ref="AK27:AL27"/>
    <mergeCell ref="AK36:AL36"/>
    <mergeCell ref="AK43:AL43"/>
    <mergeCell ref="AK44:AL44"/>
    <mergeCell ref="AK52:AL52"/>
    <mergeCell ref="AK56:AL56"/>
    <mergeCell ref="AK51:AL51"/>
    <mergeCell ref="C80:H80"/>
    <mergeCell ref="I80:M80"/>
    <mergeCell ref="N80:O80"/>
    <mergeCell ref="Q80:R80"/>
    <mergeCell ref="N72:O72"/>
    <mergeCell ref="Q72:R72"/>
    <mergeCell ref="T72:U72"/>
    <mergeCell ref="W72:X72"/>
    <mergeCell ref="I74:M74"/>
    <mergeCell ref="N75:O75"/>
    <mergeCell ref="Q75:R75"/>
    <mergeCell ref="T75:U75"/>
    <mergeCell ref="T78:U78"/>
    <mergeCell ref="N74:O74"/>
    <mergeCell ref="Q74:R74"/>
    <mergeCell ref="T74:U74"/>
    <mergeCell ref="T80:U80"/>
    <mergeCell ref="C73:H73"/>
    <mergeCell ref="I73:M73"/>
    <mergeCell ref="C75:H75"/>
    <mergeCell ref="I75:M75"/>
    <mergeCell ref="C74:H74"/>
    <mergeCell ref="N83:O83"/>
    <mergeCell ref="T83:U83"/>
    <mergeCell ref="T85:U85"/>
    <mergeCell ref="W85:X85"/>
    <mergeCell ref="AC84:AD84"/>
    <mergeCell ref="AF84:AG84"/>
    <mergeCell ref="AC72:AD72"/>
    <mergeCell ref="Z73:AA73"/>
    <mergeCell ref="T73:U73"/>
    <mergeCell ref="W73:X73"/>
    <mergeCell ref="AC73:AD73"/>
    <mergeCell ref="Z72:AA72"/>
    <mergeCell ref="Z83:AA83"/>
    <mergeCell ref="AC83:AD83"/>
    <mergeCell ref="AF83:AG83"/>
    <mergeCell ref="Z80:AA80"/>
    <mergeCell ref="AC80:AD80"/>
    <mergeCell ref="AC81:AD81"/>
    <mergeCell ref="AF81:AG81"/>
    <mergeCell ref="AF75:AG75"/>
    <mergeCell ref="Z74:AA74"/>
    <mergeCell ref="N73:O73"/>
    <mergeCell ref="Q73:R73"/>
    <mergeCell ref="C82:H82"/>
    <mergeCell ref="I82:M82"/>
    <mergeCell ref="N82:O82"/>
    <mergeCell ref="Q82:R82"/>
    <mergeCell ref="T82:U82"/>
    <mergeCell ref="W82:X82"/>
    <mergeCell ref="Z82:AA82"/>
    <mergeCell ref="AF67:AG67"/>
    <mergeCell ref="Z81:AA81"/>
    <mergeCell ref="AF80:AG80"/>
    <mergeCell ref="AF78:AG78"/>
    <mergeCell ref="W80:X80"/>
    <mergeCell ref="I77:M77"/>
    <mergeCell ref="N77:O77"/>
    <mergeCell ref="W79:X79"/>
    <mergeCell ref="C72:H72"/>
    <mergeCell ref="I72:M72"/>
    <mergeCell ref="C71:H71"/>
    <mergeCell ref="I71:M71"/>
    <mergeCell ref="N71:O71"/>
    <mergeCell ref="Q71:R71"/>
    <mergeCell ref="T71:U71"/>
    <mergeCell ref="Z75:AA75"/>
    <mergeCell ref="AC75:AD75"/>
    <mergeCell ref="AC22:AD22"/>
    <mergeCell ref="AF44:AG44"/>
    <mergeCell ref="AF49:AG49"/>
    <mergeCell ref="W63:X63"/>
    <mergeCell ref="Z63:AA63"/>
    <mergeCell ref="AC63:AD63"/>
    <mergeCell ref="T62:U62"/>
    <mergeCell ref="W62:X62"/>
    <mergeCell ref="Q61:R61"/>
    <mergeCell ref="T61:U61"/>
    <mergeCell ref="AC59:AD59"/>
    <mergeCell ref="Z60:AA60"/>
    <mergeCell ref="AC60:AD60"/>
    <mergeCell ref="AC61:AD61"/>
    <mergeCell ref="AC62:AD62"/>
    <mergeCell ref="Q23:R23"/>
    <mergeCell ref="W30:X30"/>
    <mergeCell ref="Z30:AA30"/>
    <mergeCell ref="AC30:AD30"/>
    <mergeCell ref="Z27:AA27"/>
    <mergeCell ref="AC27:AD27"/>
    <mergeCell ref="AF27:AG27"/>
    <mergeCell ref="AF32:AG32"/>
    <mergeCell ref="Z37:AA37"/>
    <mergeCell ref="AF40:AG40"/>
    <mergeCell ref="AC42:AD42"/>
    <mergeCell ref="AF50:AG50"/>
    <mergeCell ref="AF51:AG51"/>
    <mergeCell ref="AF52:AG52"/>
    <mergeCell ref="AF53:AG53"/>
    <mergeCell ref="AF54:AG54"/>
    <mergeCell ref="Z39:AA39"/>
    <mergeCell ref="AC26:AD26"/>
    <mergeCell ref="AC39:AD39"/>
    <mergeCell ref="AC37:AD37"/>
    <mergeCell ref="AF37:AG37"/>
    <mergeCell ref="Z36:AA36"/>
    <mergeCell ref="AC36:AD36"/>
    <mergeCell ref="AF36:AG36"/>
    <mergeCell ref="AC38:AD38"/>
    <mergeCell ref="AF38:AG38"/>
    <mergeCell ref="AC49:AD49"/>
    <mergeCell ref="Z28:AA28"/>
    <mergeCell ref="AF29:AG29"/>
    <mergeCell ref="AF30:AG30"/>
    <mergeCell ref="AC28:AD28"/>
    <mergeCell ref="AF28:AG28"/>
    <mergeCell ref="Z29:AA29"/>
    <mergeCell ref="AC58:AD58"/>
    <mergeCell ref="Z51:AA51"/>
    <mergeCell ref="AC51:AD51"/>
    <mergeCell ref="Z53:AA53"/>
    <mergeCell ref="AC52:AD52"/>
    <mergeCell ref="Z40:AA40"/>
    <mergeCell ref="AC40:AD40"/>
    <mergeCell ref="Z41:AA41"/>
    <mergeCell ref="AC54:AD54"/>
    <mergeCell ref="AC53:AD53"/>
    <mergeCell ref="Z52:AA52"/>
    <mergeCell ref="Z44:AA44"/>
    <mergeCell ref="AC44:AD44"/>
    <mergeCell ref="Z48:AA48"/>
    <mergeCell ref="AC48:AD48"/>
    <mergeCell ref="Z58:AA58"/>
    <mergeCell ref="Z55:AA55"/>
    <mergeCell ref="AC55:AD55"/>
    <mergeCell ref="Z56:AA56"/>
    <mergeCell ref="Z50:AA50"/>
    <mergeCell ref="AC50:AD50"/>
    <mergeCell ref="Z57:AA57"/>
    <mergeCell ref="AC57:AD57"/>
    <mergeCell ref="Z49:AA49"/>
    <mergeCell ref="AC64:AD64"/>
    <mergeCell ref="AF55:AG55"/>
    <mergeCell ref="AF56:AG56"/>
    <mergeCell ref="AF57:AG57"/>
    <mergeCell ref="AC56:AD56"/>
    <mergeCell ref="Z62:AA62"/>
    <mergeCell ref="AF58:AG58"/>
    <mergeCell ref="AC65:AD65"/>
    <mergeCell ref="AF17:AG17"/>
    <mergeCell ref="AF39:AG39"/>
    <mergeCell ref="AF22:AG22"/>
    <mergeCell ref="AF24:AG24"/>
    <mergeCell ref="AC41:AD41"/>
    <mergeCell ref="AF41:AG41"/>
    <mergeCell ref="Z21:AA21"/>
    <mergeCell ref="AF18:AG18"/>
    <mergeCell ref="AC17:AD17"/>
    <mergeCell ref="AC18:AD18"/>
    <mergeCell ref="AC21:AD21"/>
    <mergeCell ref="AC19:AD19"/>
    <mergeCell ref="AC23:AD23"/>
    <mergeCell ref="Z54:AA54"/>
    <mergeCell ref="Z26:AA26"/>
    <mergeCell ref="AF48:AG48"/>
    <mergeCell ref="W56:X56"/>
    <mergeCell ref="N55:O55"/>
    <mergeCell ref="Q55:R55"/>
    <mergeCell ref="T55:U55"/>
    <mergeCell ref="Q27:R27"/>
    <mergeCell ref="T27:U27"/>
    <mergeCell ref="W27:X27"/>
    <mergeCell ref="N54:O54"/>
    <mergeCell ref="N49:O49"/>
    <mergeCell ref="Q49:R49"/>
    <mergeCell ref="T49:U49"/>
    <mergeCell ref="W49:X49"/>
    <mergeCell ref="W28:X28"/>
    <mergeCell ref="N29:O29"/>
    <mergeCell ref="Q29:R29"/>
    <mergeCell ref="T29:U29"/>
    <mergeCell ref="W29:X29"/>
    <mergeCell ref="W15:X15"/>
    <mergeCell ref="I15:M15"/>
    <mergeCell ref="Z15:AA15"/>
    <mergeCell ref="AC16:AD16"/>
    <mergeCell ref="N18:O18"/>
    <mergeCell ref="Q18:R18"/>
    <mergeCell ref="T18:U18"/>
    <mergeCell ref="W18:X18"/>
    <mergeCell ref="Z18:AA18"/>
    <mergeCell ref="N17:O17"/>
    <mergeCell ref="Z17:AA17"/>
    <mergeCell ref="Q17:R17"/>
    <mergeCell ref="T17:U17"/>
    <mergeCell ref="I47:M4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T42:U42"/>
    <mergeCell ref="C39:H39"/>
    <mergeCell ref="I39:M39"/>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I29:M29"/>
    <mergeCell ref="I41:M41"/>
    <mergeCell ref="C47:H47"/>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W52:X52"/>
    <mergeCell ref="C53:H53"/>
    <mergeCell ref="I53:M53"/>
    <mergeCell ref="C55:H55"/>
    <mergeCell ref="W61:X61"/>
    <mergeCell ref="Z61:AA61"/>
    <mergeCell ref="T60:U60"/>
    <mergeCell ref="W60:X60"/>
    <mergeCell ref="C58:H58"/>
    <mergeCell ref="I58:M58"/>
    <mergeCell ref="N58:O58"/>
    <mergeCell ref="Q58:R58"/>
    <mergeCell ref="T58:U58"/>
    <mergeCell ref="W58:X58"/>
    <mergeCell ref="W59:X59"/>
    <mergeCell ref="Z59:AA59"/>
    <mergeCell ref="C61:H61"/>
    <mergeCell ref="I61:M61"/>
    <mergeCell ref="N61:O61"/>
    <mergeCell ref="C57:H57"/>
    <mergeCell ref="I57:M57"/>
    <mergeCell ref="W57:X57"/>
    <mergeCell ref="C56:H56"/>
    <mergeCell ref="I56:M56"/>
    <mergeCell ref="N56:O56"/>
    <mergeCell ref="Q56:R56"/>
    <mergeCell ref="T56:U56"/>
    <mergeCell ref="I63:M63"/>
    <mergeCell ref="N63:O63"/>
    <mergeCell ref="Q63:R63"/>
    <mergeCell ref="T63:U63"/>
    <mergeCell ref="N57:O57"/>
    <mergeCell ref="Q57:R57"/>
    <mergeCell ref="T57:U57"/>
    <mergeCell ref="C59:H59"/>
    <mergeCell ref="I59:M59"/>
    <mergeCell ref="N59:O59"/>
    <mergeCell ref="Q59:R59"/>
    <mergeCell ref="T59:U59"/>
    <mergeCell ref="Z89:AA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Q79:R79"/>
    <mergeCell ref="T79:U79"/>
    <mergeCell ref="N78:O78"/>
    <mergeCell ref="Q78:R78"/>
    <mergeCell ref="C78:H78"/>
    <mergeCell ref="Q66:R66"/>
    <mergeCell ref="T66:U66"/>
    <mergeCell ref="C60:H60"/>
    <mergeCell ref="I60:M60"/>
    <mergeCell ref="N60:O60"/>
    <mergeCell ref="T65:U65"/>
    <mergeCell ref="C66:H66"/>
    <mergeCell ref="I66:M66"/>
    <mergeCell ref="N66:O66"/>
    <mergeCell ref="Q60:R60"/>
    <mergeCell ref="C63:H63"/>
    <mergeCell ref="C62:H62"/>
    <mergeCell ref="I62:M62"/>
    <mergeCell ref="N62:O62"/>
    <mergeCell ref="Q62:R62"/>
    <mergeCell ref="C64:H64"/>
    <mergeCell ref="I64:M64"/>
    <mergeCell ref="N64:O64"/>
    <mergeCell ref="Q64:R64"/>
    <mergeCell ref="T64:U64"/>
    <mergeCell ref="C65:H65"/>
    <mergeCell ref="I65:M65"/>
    <mergeCell ref="N65:O65"/>
    <mergeCell ref="Q65:R65"/>
    <mergeCell ref="C88:H91"/>
    <mergeCell ref="N88:S91"/>
    <mergeCell ref="T88:Y91"/>
    <mergeCell ref="I89:M90"/>
    <mergeCell ref="C77:H77"/>
    <mergeCell ref="T81:U81"/>
    <mergeCell ref="W81:X81"/>
    <mergeCell ref="W75:X75"/>
    <mergeCell ref="I78:M78"/>
    <mergeCell ref="W78:X78"/>
    <mergeCell ref="C84:H84"/>
    <mergeCell ref="I84:M84"/>
    <mergeCell ref="N84:O84"/>
    <mergeCell ref="Q84:R84"/>
    <mergeCell ref="T84:U84"/>
    <mergeCell ref="W84:X84"/>
    <mergeCell ref="C86:H86"/>
    <mergeCell ref="I86:M86"/>
    <mergeCell ref="N86:O86"/>
    <mergeCell ref="Q86:R86"/>
    <mergeCell ref="C85:H85"/>
    <mergeCell ref="I85:M85"/>
    <mergeCell ref="N85:O85"/>
    <mergeCell ref="Q85:R85"/>
    <mergeCell ref="B3:G4"/>
    <mergeCell ref="AC8:AD8"/>
    <mergeCell ref="W10:X10"/>
    <mergeCell ref="Z10:AA10"/>
    <mergeCell ref="AC10:AD10"/>
    <mergeCell ref="Z5:AE7"/>
    <mergeCell ref="C8:H8"/>
    <mergeCell ref="W8:X8"/>
    <mergeCell ref="H3:M4"/>
    <mergeCell ref="N3:S4"/>
    <mergeCell ref="I9:M9"/>
    <mergeCell ref="Z8:AA8"/>
    <mergeCell ref="I8:M8"/>
    <mergeCell ref="N8:O8"/>
    <mergeCell ref="Q8:R8"/>
    <mergeCell ref="T8:U8"/>
    <mergeCell ref="C5:H7"/>
    <mergeCell ref="I5:M7"/>
    <mergeCell ref="N5:S7"/>
    <mergeCell ref="AM3:AM4"/>
    <mergeCell ref="AF8:AG8"/>
    <mergeCell ref="W9:X9"/>
    <mergeCell ref="Z9:AA9"/>
    <mergeCell ref="AC9:AD9"/>
    <mergeCell ref="AF9:AG9"/>
    <mergeCell ref="AK8:AL8"/>
    <mergeCell ref="AK9:AL9"/>
    <mergeCell ref="AF5:AP7"/>
    <mergeCell ref="AK3:AL4"/>
    <mergeCell ref="AN3:AO4"/>
    <mergeCell ref="Z3:AE4"/>
    <mergeCell ref="AF3:AG4"/>
    <mergeCell ref="C12:H12"/>
    <mergeCell ref="AK10:AL10"/>
    <mergeCell ref="C10:H10"/>
    <mergeCell ref="I10:M10"/>
    <mergeCell ref="N10:O10"/>
    <mergeCell ref="Q10:R10"/>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Z11:AA11"/>
    <mergeCell ref="AC11:AD11"/>
    <mergeCell ref="AF10:AG10"/>
    <mergeCell ref="C9:H9"/>
    <mergeCell ref="C21:H21"/>
    <mergeCell ref="I21:M21"/>
    <mergeCell ref="C22:H22"/>
    <mergeCell ref="I22:M22"/>
    <mergeCell ref="N22:O22"/>
    <mergeCell ref="Q22:R22"/>
    <mergeCell ref="T22:U22"/>
    <mergeCell ref="W22:X22"/>
    <mergeCell ref="Z22:AA22"/>
    <mergeCell ref="W21:X21"/>
    <mergeCell ref="N21:O21"/>
    <mergeCell ref="Q21:R21"/>
    <mergeCell ref="T21:U21"/>
    <mergeCell ref="C24:H24"/>
    <mergeCell ref="I24:M24"/>
    <mergeCell ref="W26:X26"/>
    <mergeCell ref="C27:H27"/>
    <mergeCell ref="I27:M27"/>
    <mergeCell ref="N27:O27"/>
    <mergeCell ref="W25:X25"/>
    <mergeCell ref="Z25:AA25"/>
    <mergeCell ref="C23:H23"/>
    <mergeCell ref="I23:M23"/>
    <mergeCell ref="N23:O23"/>
    <mergeCell ref="Z24:AA24"/>
    <mergeCell ref="Q24:R24"/>
    <mergeCell ref="T24:U24"/>
    <mergeCell ref="W24:X24"/>
    <mergeCell ref="Z23:AA23"/>
    <mergeCell ref="T23:U23"/>
    <mergeCell ref="W23:X23"/>
    <mergeCell ref="N26:O26"/>
    <mergeCell ref="Q26:R26"/>
    <mergeCell ref="T26:U26"/>
    <mergeCell ref="C13:H13"/>
    <mergeCell ref="I13:M13"/>
    <mergeCell ref="N13:O13"/>
    <mergeCell ref="Q13:R13"/>
    <mergeCell ref="T14:U14"/>
    <mergeCell ref="W14:X14"/>
    <mergeCell ref="W19:X19"/>
    <mergeCell ref="T13:U13"/>
    <mergeCell ref="Z20:AA20"/>
    <mergeCell ref="Z14:AA14"/>
    <mergeCell ref="I18:M18"/>
    <mergeCell ref="W17:X17"/>
    <mergeCell ref="Q19:R19"/>
    <mergeCell ref="T19:U19"/>
    <mergeCell ref="Z19:AA19"/>
    <mergeCell ref="N19:O19"/>
    <mergeCell ref="W20:X20"/>
    <mergeCell ref="I16:M16"/>
    <mergeCell ref="N16:O16"/>
    <mergeCell ref="Q16:R16"/>
    <mergeCell ref="T16:U16"/>
    <mergeCell ref="W16:X16"/>
    <mergeCell ref="Z16:AA16"/>
    <mergeCell ref="C20:H20"/>
    <mergeCell ref="N20:O20"/>
    <mergeCell ref="Q20:R20"/>
    <mergeCell ref="T20:U20"/>
    <mergeCell ref="C14:H14"/>
    <mergeCell ref="I14:M14"/>
    <mergeCell ref="N14:O14"/>
    <mergeCell ref="Q14:R14"/>
    <mergeCell ref="C15:H15"/>
    <mergeCell ref="C16:H16"/>
    <mergeCell ref="C17:H17"/>
    <mergeCell ref="N15:O15"/>
    <mergeCell ref="Q15:R15"/>
    <mergeCell ref="T15:U15"/>
    <mergeCell ref="C45:H45"/>
    <mergeCell ref="I45:M45"/>
    <mergeCell ref="N45:O45"/>
    <mergeCell ref="Q45:R45"/>
    <mergeCell ref="T45:U45"/>
    <mergeCell ref="W45:X45"/>
    <mergeCell ref="Z45:AA45"/>
    <mergeCell ref="AC45:AD45"/>
    <mergeCell ref="W42:X42"/>
    <mergeCell ref="C43:H43"/>
    <mergeCell ref="I43:M43"/>
    <mergeCell ref="N43:O43"/>
    <mergeCell ref="Q43:R43"/>
    <mergeCell ref="T43:U43"/>
    <mergeCell ref="W43:X43"/>
    <mergeCell ref="Z43:AA43"/>
    <mergeCell ref="AC43:AD43"/>
    <mergeCell ref="Z42:AA42"/>
    <mergeCell ref="C44:H44"/>
    <mergeCell ref="I44:M44"/>
    <mergeCell ref="N44:O44"/>
    <mergeCell ref="Q44:R44"/>
    <mergeCell ref="T44:U44"/>
    <mergeCell ref="W44:X44"/>
    <mergeCell ref="C46:H46"/>
    <mergeCell ref="I46:M46"/>
    <mergeCell ref="N46:O46"/>
    <mergeCell ref="Q46:R46"/>
    <mergeCell ref="T46:U46"/>
    <mergeCell ref="W46:X46"/>
    <mergeCell ref="Z46:AA46"/>
    <mergeCell ref="AC46:AD46"/>
    <mergeCell ref="AF46:AG46"/>
    <mergeCell ref="AQ3:AR4"/>
    <mergeCell ref="AQ5:AQ7"/>
    <mergeCell ref="AR5:AR7"/>
    <mergeCell ref="N48:O48"/>
    <mergeCell ref="Q48:R48"/>
    <mergeCell ref="T48:U48"/>
    <mergeCell ref="W48:X48"/>
    <mergeCell ref="N47:O47"/>
    <mergeCell ref="Q47:R47"/>
    <mergeCell ref="T47:U47"/>
    <mergeCell ref="W47:X47"/>
    <mergeCell ref="AF47:AG47"/>
    <mergeCell ref="Z47:AA47"/>
    <mergeCell ref="AC47:AD47"/>
    <mergeCell ref="AF45:AG45"/>
    <mergeCell ref="AF42:AG42"/>
    <mergeCell ref="AF43:AG43"/>
    <mergeCell ref="W13:X13"/>
    <mergeCell ref="Z13:AA13"/>
    <mergeCell ref="Z12:AA12"/>
    <mergeCell ref="AF11:AG11"/>
    <mergeCell ref="AH3:AI4"/>
    <mergeCell ref="AJ3:AJ4"/>
    <mergeCell ref="AP3:AP4"/>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AA47E4EF-66DE-42A5-AC13-11D1568D6DCA}">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468C0-4F09-4CF8-A6A6-A65E278C98F2}">
  <sheetPr>
    <pageSetUpPr fitToPage="1"/>
  </sheetPr>
  <dimension ref="B1:AQ54"/>
  <sheetViews>
    <sheetView showGridLines="0" view="pageBreakPreview" zoomScale="85" zoomScaleNormal="100" zoomScaleSheetLayoutView="85" workbookViewId="0">
      <selection activeCell="O7" sqref="O7:AG9"/>
    </sheetView>
  </sheetViews>
  <sheetFormatPr defaultColWidth="9" defaultRowHeight="18" customHeight="1"/>
  <cols>
    <col min="1" max="1" width="2" style="279" customWidth="1"/>
    <col min="2" max="2" width="2.5" style="279" customWidth="1"/>
    <col min="3" max="7" width="3" style="279" customWidth="1"/>
    <col min="8" max="21" width="3.625" style="279" customWidth="1"/>
    <col min="22" max="25" width="3" style="279" customWidth="1"/>
    <col min="26" max="26" width="3" style="280" customWidth="1"/>
    <col min="27" max="30" width="3" style="279" customWidth="1"/>
    <col min="31" max="33" width="3.375" style="279" customWidth="1"/>
    <col min="34" max="34" width="3.875" style="279" customWidth="1"/>
    <col min="35" max="52" width="3.375" style="279" customWidth="1"/>
    <col min="53" max="16384" width="9" style="279"/>
  </cols>
  <sheetData>
    <row r="1" spans="2:43" ht="18" customHeight="1">
      <c r="B1" s="278" t="s">
        <v>184</v>
      </c>
      <c r="AQ1" s="281" t="s">
        <v>183</v>
      </c>
    </row>
    <row r="2" spans="2:43" ht="18" customHeight="1">
      <c r="B2" s="689" t="str">
        <f>$AQ$1&amp;AQ2&amp;"年度加算率等認定申請書（処遇改善等加算）"</f>
        <v>令和７年度加算率等認定申請書（処遇改善等加算）</v>
      </c>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Q2" s="282" t="s">
        <v>182</v>
      </c>
    </row>
    <row r="3" spans="2:43" ht="9.75" customHeight="1">
      <c r="C3" s="283"/>
      <c r="D3" s="283"/>
      <c r="E3" s="283"/>
      <c r="F3" s="283"/>
      <c r="G3" s="283"/>
      <c r="H3" s="283"/>
      <c r="I3" s="283"/>
      <c r="J3" s="283"/>
      <c r="K3" s="283"/>
      <c r="L3" s="283"/>
      <c r="M3" s="283"/>
      <c r="N3" s="283"/>
      <c r="O3" s="283"/>
      <c r="P3" s="283"/>
      <c r="Q3" s="283"/>
      <c r="R3" s="283"/>
      <c r="S3" s="283"/>
      <c r="T3" s="283"/>
      <c r="U3" s="283"/>
      <c r="V3" s="283"/>
      <c r="W3" s="283"/>
      <c r="X3" s="283"/>
      <c r="Y3" s="283"/>
      <c r="Z3" s="284"/>
      <c r="AA3" s="283"/>
      <c r="AB3" s="283"/>
      <c r="AC3" s="283"/>
      <c r="AD3" s="283"/>
      <c r="AE3" s="283"/>
      <c r="AF3" s="283"/>
      <c r="AG3" s="283"/>
    </row>
    <row r="4" spans="2:43" ht="18" customHeight="1">
      <c r="F4" s="285"/>
      <c r="G4" s="285"/>
      <c r="N4" s="285"/>
      <c r="O4" s="285"/>
    </row>
    <row r="5" spans="2:43" ht="17.25" customHeight="1">
      <c r="F5" s="690" t="s">
        <v>516</v>
      </c>
      <c r="G5" s="690"/>
      <c r="H5" s="690"/>
      <c r="I5" s="690"/>
      <c r="J5" s="690"/>
      <c r="K5" s="690"/>
      <c r="L5" s="690"/>
      <c r="M5" s="285"/>
      <c r="N5" s="285"/>
      <c r="O5" s="285"/>
    </row>
    <row r="6" spans="2:43" ht="17.25" customHeight="1" thickBot="1">
      <c r="F6" s="285"/>
      <c r="G6" s="285"/>
      <c r="H6" s="285"/>
      <c r="I6" s="285"/>
      <c r="J6" s="285"/>
      <c r="K6" s="285"/>
      <c r="L6" s="285"/>
      <c r="M6" s="285"/>
      <c r="N6" s="285"/>
      <c r="O6" s="285"/>
      <c r="U6" s="286"/>
      <c r="V6" s="286"/>
      <c r="W6" s="286"/>
      <c r="X6" s="286"/>
      <c r="Y6" s="286"/>
      <c r="Z6" s="286"/>
      <c r="AA6" s="286"/>
      <c r="AB6" s="286"/>
      <c r="AC6" s="286"/>
      <c r="AD6" s="286"/>
      <c r="AE6" s="286"/>
      <c r="AF6" s="286"/>
      <c r="AG6" s="286"/>
    </row>
    <row r="7" spans="2:43" ht="17.25" customHeight="1">
      <c r="F7" s="285"/>
      <c r="G7" s="285"/>
      <c r="N7" s="285"/>
      <c r="O7" s="691" t="s">
        <v>181</v>
      </c>
      <c r="P7" s="691"/>
      <c r="Q7" s="691"/>
      <c r="R7" s="691"/>
      <c r="S7" s="691"/>
      <c r="T7" s="691"/>
      <c r="U7" s="692" t="s">
        <v>517</v>
      </c>
      <c r="V7" s="692"/>
      <c r="W7" s="692"/>
      <c r="X7" s="692"/>
      <c r="Y7" s="692"/>
      <c r="Z7" s="692"/>
      <c r="AA7" s="692"/>
      <c r="AB7" s="692"/>
      <c r="AC7" s="692"/>
      <c r="AD7" s="692"/>
      <c r="AE7" s="692"/>
      <c r="AF7" s="692"/>
      <c r="AG7" s="693"/>
    </row>
    <row r="8" spans="2:43" ht="17.25" customHeight="1">
      <c r="N8" s="285"/>
      <c r="O8" s="698" t="s">
        <v>180</v>
      </c>
      <c r="P8" s="698"/>
      <c r="Q8" s="698"/>
      <c r="R8" s="698"/>
      <c r="S8" s="698"/>
      <c r="T8" s="698"/>
      <c r="U8" s="699">
        <f>'0_基本情報'!$D$4</f>
        <v>0</v>
      </c>
      <c r="V8" s="699"/>
      <c r="W8" s="699"/>
      <c r="X8" s="699"/>
      <c r="Y8" s="699"/>
      <c r="Z8" s="699"/>
      <c r="AA8" s="699"/>
      <c r="AB8" s="699"/>
      <c r="AC8" s="699"/>
      <c r="AD8" s="699"/>
      <c r="AE8" s="699"/>
      <c r="AF8" s="699"/>
      <c r="AG8" s="700"/>
    </row>
    <row r="9" spans="2:43" ht="17.25" customHeight="1" thickBot="1">
      <c r="N9" s="285"/>
      <c r="O9" s="701" t="s">
        <v>179</v>
      </c>
      <c r="P9" s="701"/>
      <c r="Q9" s="701"/>
      <c r="R9" s="701"/>
      <c r="S9" s="701"/>
      <c r="T9" s="701"/>
      <c r="U9" s="702">
        <f>'0_基本情報'!$D$5</f>
        <v>0</v>
      </c>
      <c r="V9" s="702"/>
      <c r="W9" s="702"/>
      <c r="X9" s="702"/>
      <c r="Y9" s="702"/>
      <c r="Z9" s="702"/>
      <c r="AA9" s="702"/>
      <c r="AB9" s="702"/>
      <c r="AC9" s="702"/>
      <c r="AD9" s="702"/>
      <c r="AE9" s="702"/>
      <c r="AF9" s="702"/>
      <c r="AG9" s="703"/>
    </row>
    <row r="10" spans="2:43" ht="17.25" customHeight="1">
      <c r="Q10" s="287"/>
      <c r="R10" s="287"/>
      <c r="S10" s="287"/>
      <c r="T10" s="287"/>
      <c r="U10" s="539"/>
      <c r="V10" s="287"/>
      <c r="W10" s="287"/>
      <c r="X10" s="287"/>
      <c r="Y10" s="287"/>
    </row>
    <row r="11" spans="2:43" ht="9.75" customHeight="1">
      <c r="Q11" s="287"/>
      <c r="R11" s="287"/>
      <c r="S11" s="287"/>
      <c r="T11" s="287"/>
      <c r="U11" s="287"/>
      <c r="V11" s="287"/>
      <c r="W11" s="287"/>
      <c r="X11" s="287"/>
      <c r="Y11" s="287"/>
    </row>
    <row r="12" spans="2:43" ht="9.75" customHeight="1">
      <c r="Q12" s="287"/>
      <c r="R12" s="287"/>
      <c r="S12" s="287"/>
      <c r="T12" s="287"/>
      <c r="U12" s="287"/>
      <c r="V12" s="287"/>
      <c r="W12" s="287"/>
      <c r="X12" s="287"/>
      <c r="Y12" s="287"/>
    </row>
    <row r="13" spans="2:43" ht="18.75" customHeight="1" thickBot="1">
      <c r="B13" s="288" t="s">
        <v>178</v>
      </c>
      <c r="D13" s="289"/>
      <c r="E13" s="289"/>
      <c r="F13" s="289"/>
      <c r="G13" s="289"/>
      <c r="H13" s="289"/>
      <c r="I13" s="289"/>
      <c r="J13" s="289"/>
      <c r="K13" s="289"/>
      <c r="L13" s="289"/>
      <c r="M13" s="289"/>
      <c r="N13" s="289"/>
      <c r="O13" s="289"/>
      <c r="P13" s="289"/>
      <c r="Q13" s="289"/>
      <c r="R13" s="289"/>
      <c r="S13" s="289"/>
      <c r="T13" s="289"/>
      <c r="U13" s="289"/>
      <c r="V13" s="289"/>
      <c r="W13" s="289"/>
      <c r="X13" s="289"/>
      <c r="Y13" s="289"/>
      <c r="Z13" s="290"/>
      <c r="AA13" s="289"/>
      <c r="AB13" s="289"/>
      <c r="AC13" s="289"/>
      <c r="AD13" s="289"/>
      <c r="AE13" s="289"/>
      <c r="AF13" s="289"/>
      <c r="AG13" s="289"/>
      <c r="AH13" s="289"/>
      <c r="AI13" s="289"/>
      <c r="AJ13" s="289"/>
      <c r="AK13" s="289"/>
      <c r="AL13" s="289"/>
      <c r="AM13" s="289"/>
      <c r="AN13" s="289"/>
    </row>
    <row r="14" spans="2:43" ht="10.5" customHeight="1" thickBot="1">
      <c r="B14" s="289"/>
      <c r="C14" s="704" t="s">
        <v>177</v>
      </c>
      <c r="D14" s="704"/>
      <c r="E14" s="704"/>
      <c r="F14" s="704"/>
      <c r="G14" s="704"/>
      <c r="H14" s="704"/>
      <c r="I14" s="704"/>
      <c r="J14" s="704"/>
      <c r="K14" s="704"/>
      <c r="L14" s="705"/>
      <c r="AA14" s="289"/>
    </row>
    <row r="15" spans="2:43" ht="34.5" customHeight="1">
      <c r="B15" s="289"/>
      <c r="C15" s="704"/>
      <c r="D15" s="704"/>
      <c r="E15" s="704"/>
      <c r="F15" s="704"/>
      <c r="G15" s="704"/>
      <c r="H15" s="704"/>
      <c r="I15" s="704"/>
      <c r="J15" s="704"/>
      <c r="K15" s="704"/>
      <c r="L15" s="705"/>
      <c r="AA15" s="289"/>
    </row>
    <row r="16" spans="2:43" ht="18.75" customHeight="1" thickBot="1">
      <c r="B16" s="289"/>
      <c r="C16" s="694" t="str">
        <f>IF('0_基本情報'!$D$24='【リスト】 (2)'!$C$2,"適","否")</f>
        <v>否</v>
      </c>
      <c r="D16" s="694"/>
      <c r="E16" s="694"/>
      <c r="F16" s="695">
        <f>IF(C16="適",加算率a,0)</f>
        <v>0</v>
      </c>
      <c r="G16" s="695"/>
      <c r="H16" s="695"/>
      <c r="I16" s="695"/>
      <c r="J16" s="695"/>
      <c r="K16" s="695"/>
      <c r="L16" s="291" t="s">
        <v>170</v>
      </c>
      <c r="AA16" s="289"/>
    </row>
    <row r="17" spans="2:34" ht="14.25">
      <c r="B17" s="289"/>
      <c r="C17" s="292" t="s">
        <v>168</v>
      </c>
      <c r="D17" s="293" t="s">
        <v>176</v>
      </c>
      <c r="E17" s="294"/>
      <c r="F17" s="294"/>
      <c r="G17" s="294"/>
      <c r="H17" s="294"/>
      <c r="I17" s="294"/>
      <c r="J17" s="294"/>
      <c r="K17" s="294"/>
      <c r="L17" s="294"/>
      <c r="M17" s="294"/>
      <c r="N17" s="294"/>
      <c r="O17" s="294"/>
      <c r="P17" s="294"/>
      <c r="Q17" s="294"/>
      <c r="R17" s="294"/>
      <c r="S17" s="294"/>
      <c r="T17" s="294"/>
      <c r="U17" s="294"/>
      <c r="V17" s="294"/>
      <c r="W17" s="294"/>
      <c r="X17" s="294"/>
      <c r="Y17" s="294"/>
      <c r="Z17" s="295"/>
      <c r="AA17" s="294"/>
      <c r="AB17" s="294"/>
      <c r="AC17" s="294"/>
      <c r="AD17" s="294"/>
      <c r="AE17" s="294"/>
      <c r="AF17" s="294"/>
      <c r="AG17" s="294"/>
      <c r="AH17" s="289"/>
    </row>
    <row r="18" spans="2:34" ht="14.25">
      <c r="B18" s="289"/>
      <c r="C18" s="292"/>
      <c r="D18" s="293"/>
      <c r="G18" s="294"/>
      <c r="H18" s="294"/>
      <c r="I18" s="294"/>
      <c r="J18" s="294"/>
      <c r="K18" s="294"/>
      <c r="L18" s="294"/>
      <c r="M18" s="294"/>
      <c r="N18" s="294"/>
      <c r="O18" s="294"/>
      <c r="P18" s="294"/>
      <c r="Q18" s="294"/>
      <c r="R18" s="294"/>
      <c r="S18" s="294"/>
      <c r="T18" s="294"/>
      <c r="U18" s="294"/>
      <c r="V18" s="294"/>
      <c r="W18" s="294"/>
      <c r="X18" s="294"/>
      <c r="Y18" s="294"/>
      <c r="Z18" s="295"/>
      <c r="AA18" s="294"/>
      <c r="AB18" s="294"/>
      <c r="AC18" s="294"/>
      <c r="AD18" s="294"/>
      <c r="AE18" s="294"/>
      <c r="AF18" s="294"/>
      <c r="AG18" s="294"/>
      <c r="AH18" s="289"/>
    </row>
    <row r="19" spans="2:34" ht="18.75" customHeight="1">
      <c r="B19" s="288" t="s">
        <v>175</v>
      </c>
      <c r="C19" s="296"/>
      <c r="D19" s="296"/>
      <c r="E19" s="296"/>
      <c r="F19" s="296"/>
      <c r="G19" s="296"/>
      <c r="H19" s="296"/>
      <c r="I19" s="296"/>
      <c r="J19" s="296"/>
      <c r="K19" s="297"/>
      <c r="L19" s="297"/>
      <c r="M19" s="297"/>
      <c r="N19" s="296"/>
      <c r="O19" s="296"/>
      <c r="P19" s="296"/>
      <c r="Q19" s="296"/>
      <c r="R19" s="296"/>
      <c r="S19" s="296"/>
      <c r="T19" s="296"/>
      <c r="U19" s="297"/>
    </row>
    <row r="20" spans="2:34" ht="33.75" customHeight="1">
      <c r="C20" s="294" t="s">
        <v>174</v>
      </c>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row>
    <row r="21" spans="2:34" ht="1.5" customHeight="1">
      <c r="C21" s="298"/>
      <c r="D21" s="294"/>
      <c r="E21" s="294"/>
      <c r="F21" s="294"/>
      <c r="G21" s="294"/>
      <c r="H21" s="294"/>
      <c r="I21" s="294"/>
      <c r="J21" s="294"/>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row>
    <row r="22" spans="2:34" ht="1.5" customHeight="1">
      <c r="C22" s="298"/>
      <c r="D22" s="294"/>
      <c r="E22" s="294"/>
      <c r="F22" s="294"/>
      <c r="G22" s="294"/>
      <c r="H22" s="294"/>
      <c r="I22" s="294"/>
      <c r="J22" s="294"/>
      <c r="K22" s="297"/>
      <c r="L22" s="298"/>
      <c r="M22" s="298"/>
      <c r="N22" s="298"/>
      <c r="O22" s="298"/>
      <c r="P22" s="298"/>
      <c r="Q22" s="297"/>
      <c r="R22" s="298"/>
      <c r="S22" s="298"/>
      <c r="T22" s="298"/>
      <c r="U22" s="298"/>
      <c r="V22" s="298"/>
      <c r="W22" s="298"/>
      <c r="X22" s="298"/>
      <c r="Y22" s="298"/>
      <c r="Z22" s="298"/>
      <c r="AA22" s="298"/>
      <c r="AB22" s="298"/>
      <c r="AC22" s="298"/>
      <c r="AD22" s="298"/>
      <c r="AE22" s="298"/>
      <c r="AF22" s="298"/>
      <c r="AG22" s="298"/>
    </row>
    <row r="23" spans="2:34" ht="1.5" customHeight="1">
      <c r="C23" s="298"/>
      <c r="D23" s="299"/>
      <c r="E23" s="299"/>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row>
    <row r="24" spans="2:34" ht="1.5" customHeight="1">
      <c r="C24" s="298"/>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row>
    <row r="25" spans="2:34" ht="1.5" customHeight="1">
      <c r="C25" s="298"/>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row>
    <row r="26" spans="2:34" ht="1.5" customHeight="1">
      <c r="C26" s="298"/>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row>
    <row r="27" spans="2:34" ht="1.5" customHeight="1">
      <c r="C27" s="298"/>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row>
    <row r="28" spans="2:34" ht="1.5" customHeight="1">
      <c r="C28" s="298"/>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row>
    <row r="29" spans="2:34" ht="1.5" customHeight="1">
      <c r="C29" s="298"/>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row>
    <row r="30" spans="2:34" ht="1.5" customHeight="1">
      <c r="C30" s="298"/>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row>
    <row r="31" spans="2:34" ht="1.5" customHeight="1">
      <c r="C31" s="298"/>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row>
    <row r="32" spans="2:34" ht="1.5" customHeight="1">
      <c r="C32" s="298"/>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row>
    <row r="33" spans="2:33" ht="1.5" customHeight="1">
      <c r="C33" s="298"/>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row>
    <row r="34" spans="2:33" ht="1.5" customHeight="1">
      <c r="C34" s="298"/>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row>
    <row r="35" spans="2:33" ht="1.5" customHeight="1">
      <c r="C35" s="298"/>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row>
    <row r="36" spans="2:33" ht="1.5" customHeight="1">
      <c r="C36" s="298"/>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row>
    <row r="37" spans="2:33" ht="1.5" customHeight="1">
      <c r="C37" s="298"/>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row>
    <row r="38" spans="2:33" ht="1.5" customHeight="1">
      <c r="C38" s="298"/>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row>
    <row r="39" spans="2:33" ht="1.5" customHeight="1">
      <c r="C39" s="298"/>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row>
    <row r="40" spans="2:33" ht="1.5" customHeight="1">
      <c r="C40" s="298"/>
      <c r="D40" s="298"/>
      <c r="E40" s="298"/>
      <c r="F40" s="298"/>
      <c r="G40" s="298"/>
      <c r="H40" s="294"/>
      <c r="I40" s="294"/>
      <c r="J40" s="294"/>
      <c r="K40" s="298"/>
      <c r="L40" s="298"/>
      <c r="M40" s="298"/>
      <c r="N40" s="298"/>
      <c r="O40" s="298"/>
      <c r="P40" s="298"/>
      <c r="Q40" s="298"/>
      <c r="R40" s="298"/>
      <c r="S40" s="298"/>
      <c r="T40" s="298"/>
      <c r="U40" s="298"/>
      <c r="V40" s="298"/>
      <c r="W40" s="294"/>
      <c r="X40" s="294"/>
      <c r="Y40" s="294"/>
      <c r="Z40" s="294"/>
    </row>
    <row r="41" spans="2:33" ht="1.5" customHeight="1">
      <c r="C41" s="298"/>
      <c r="D41" s="298"/>
      <c r="E41" s="298"/>
      <c r="F41" s="298"/>
      <c r="G41" s="298"/>
      <c r="H41" s="294"/>
      <c r="I41" s="294"/>
      <c r="J41" s="294"/>
      <c r="K41" s="298"/>
      <c r="L41" s="298"/>
      <c r="M41" s="298"/>
      <c r="N41" s="298"/>
      <c r="O41" s="298"/>
      <c r="P41" s="298"/>
      <c r="Q41" s="298"/>
      <c r="R41" s="298"/>
      <c r="S41" s="298"/>
      <c r="T41" s="298"/>
      <c r="U41" s="298"/>
      <c r="V41" s="298"/>
      <c r="W41" s="294"/>
      <c r="X41" s="294"/>
      <c r="Y41" s="294"/>
      <c r="Z41" s="294"/>
    </row>
    <row r="42" spans="2:33" ht="1.5" customHeight="1">
      <c r="C42" s="301"/>
      <c r="D42" s="301"/>
      <c r="E42" s="301"/>
      <c r="F42" s="301"/>
      <c r="G42" s="301"/>
      <c r="H42" s="301"/>
      <c r="I42" s="301"/>
      <c r="J42" s="301"/>
      <c r="K42" s="301"/>
      <c r="L42" s="301"/>
      <c r="M42" s="301"/>
      <c r="N42" s="301"/>
      <c r="O42" s="301"/>
      <c r="P42" s="298"/>
      <c r="Q42" s="298"/>
      <c r="R42" s="298"/>
      <c r="S42" s="298"/>
      <c r="T42" s="298"/>
      <c r="U42" s="299"/>
      <c r="V42" s="299"/>
      <c r="W42" s="299"/>
      <c r="X42" s="299"/>
      <c r="Y42" s="299"/>
      <c r="Z42" s="295"/>
      <c r="AA42" s="299"/>
      <c r="AB42" s="299"/>
      <c r="AC42" s="299"/>
      <c r="AD42" s="294"/>
      <c r="AE42" s="294"/>
      <c r="AF42" s="294"/>
      <c r="AG42" s="294"/>
    </row>
    <row r="43" spans="2:33" ht="1.5" customHeight="1">
      <c r="C43" s="302"/>
      <c r="D43" s="303"/>
      <c r="E43" s="303"/>
      <c r="F43" s="304"/>
      <c r="G43" s="304"/>
      <c r="H43" s="304"/>
      <c r="I43" s="304"/>
      <c r="J43" s="304"/>
      <c r="K43" s="304"/>
      <c r="L43" s="304"/>
      <c r="M43" s="304"/>
      <c r="N43" s="304"/>
      <c r="O43" s="304"/>
      <c r="P43" s="304"/>
      <c r="Q43" s="304"/>
      <c r="R43" s="304"/>
      <c r="S43" s="304"/>
      <c r="T43" s="304"/>
      <c r="U43" s="304"/>
      <c r="V43" s="304"/>
      <c r="W43" s="304"/>
      <c r="X43" s="304"/>
      <c r="Y43" s="304"/>
      <c r="Z43" s="302"/>
      <c r="AA43" s="304"/>
      <c r="AB43" s="304"/>
      <c r="AC43" s="304"/>
      <c r="AD43" s="304"/>
      <c r="AE43" s="304"/>
      <c r="AF43" s="304"/>
      <c r="AG43" s="304"/>
    </row>
    <row r="44" spans="2:33" ht="1.5" customHeight="1">
      <c r="C44" s="302"/>
      <c r="D44" s="303"/>
      <c r="E44" s="303"/>
      <c r="F44" s="304"/>
      <c r="G44" s="304"/>
      <c r="H44" s="304"/>
      <c r="I44" s="304"/>
      <c r="J44" s="304"/>
      <c r="K44" s="304"/>
      <c r="L44" s="304"/>
      <c r="M44" s="304"/>
      <c r="N44" s="304"/>
      <c r="O44" s="304"/>
      <c r="P44" s="304"/>
      <c r="Q44" s="304"/>
      <c r="R44" s="304"/>
      <c r="S44" s="304"/>
      <c r="T44" s="304"/>
      <c r="U44" s="304"/>
      <c r="V44" s="304"/>
      <c r="W44" s="304"/>
      <c r="X44" s="304"/>
      <c r="Y44" s="304"/>
      <c r="Z44" s="302"/>
      <c r="AA44" s="304"/>
      <c r="AB44" s="304"/>
      <c r="AC44" s="304"/>
      <c r="AD44" s="304"/>
      <c r="AE44" s="304"/>
      <c r="AF44" s="304"/>
      <c r="AG44" s="304"/>
    </row>
    <row r="45" spans="2:33" ht="1.5" customHeight="1">
      <c r="C45" s="305"/>
    </row>
    <row r="46" spans="2:33" ht="1.5" customHeight="1">
      <c r="C46" s="305"/>
    </row>
    <row r="47" spans="2:33" ht="18.75" customHeight="1" thickBot="1">
      <c r="B47" s="288" t="s">
        <v>173</v>
      </c>
      <c r="C47" s="296"/>
      <c r="D47" s="296"/>
      <c r="E47" s="296"/>
      <c r="F47" s="296"/>
      <c r="G47" s="296"/>
      <c r="H47" s="296"/>
      <c r="I47" s="296"/>
      <c r="J47" s="296"/>
      <c r="K47" s="297"/>
      <c r="L47" s="297"/>
      <c r="M47" s="297"/>
      <c r="N47" s="296"/>
      <c r="O47" s="296"/>
      <c r="P47" s="296"/>
      <c r="Q47" s="296"/>
      <c r="R47" s="306"/>
      <c r="S47" s="296"/>
      <c r="T47" s="296"/>
      <c r="U47" s="297"/>
    </row>
    <row r="48" spans="2:33" ht="18.75" customHeight="1" thickBot="1">
      <c r="B48" s="288"/>
      <c r="C48" s="706" t="s">
        <v>172</v>
      </c>
      <c r="D48" s="707"/>
      <c r="E48" s="707"/>
      <c r="F48" s="707"/>
      <c r="G48" s="707"/>
      <c r="H48" s="707"/>
      <c r="I48" s="707"/>
      <c r="J48" s="707"/>
      <c r="K48" s="707"/>
      <c r="L48" s="707"/>
      <c r="M48" s="307"/>
      <c r="N48" s="308"/>
      <c r="O48" s="308"/>
      <c r="P48" s="309"/>
      <c r="Q48" s="296"/>
      <c r="R48" s="296"/>
      <c r="S48" s="296"/>
      <c r="T48" s="296"/>
      <c r="U48" s="297"/>
    </row>
    <row r="49" spans="2:21" ht="24" customHeight="1">
      <c r="B49" s="288"/>
      <c r="C49" s="706"/>
      <c r="D49" s="707"/>
      <c r="E49" s="707"/>
      <c r="F49" s="707"/>
      <c r="G49" s="707"/>
      <c r="H49" s="707"/>
      <c r="I49" s="707"/>
      <c r="J49" s="707"/>
      <c r="K49" s="707"/>
      <c r="L49" s="707"/>
      <c r="M49" s="708" t="s">
        <v>171</v>
      </c>
      <c r="N49" s="708"/>
      <c r="O49" s="708"/>
      <c r="P49" s="709"/>
      <c r="Q49" s="296"/>
      <c r="R49" s="296"/>
      <c r="S49" s="296"/>
      <c r="T49" s="296"/>
      <c r="U49" s="297"/>
    </row>
    <row r="50" spans="2:21" ht="18.75" customHeight="1" thickBot="1">
      <c r="B50" s="288"/>
      <c r="C50" s="694" t="str">
        <f>IF('0_基本情報'!$D$25='【リスト】 (2)'!$C$2,"適","否")</f>
        <v>否</v>
      </c>
      <c r="D50" s="694"/>
      <c r="E50" s="694"/>
      <c r="F50" s="695">
        <f>IF(C50="適",加算率b,0)</f>
        <v>0</v>
      </c>
      <c r="G50" s="695"/>
      <c r="H50" s="695"/>
      <c r="I50" s="695"/>
      <c r="J50" s="695"/>
      <c r="K50" s="695"/>
      <c r="L50" s="310" t="s">
        <v>170</v>
      </c>
      <c r="M50" s="696" t="str">
        <f>IF('0_基本情報'!$D$26='【リスト】 (2)'!$C$2,"区分３",IF('1_加算額計算表'!$F$20=【リスト】!$B$2,"否",""))</f>
        <v/>
      </c>
      <c r="N50" s="696"/>
      <c r="O50" s="696"/>
      <c r="P50" s="697"/>
      <c r="Q50" s="296"/>
      <c r="R50" s="296"/>
      <c r="S50" s="296"/>
      <c r="T50" s="296"/>
      <c r="U50" s="297"/>
    </row>
    <row r="51" spans="2:21" ht="18.75" customHeight="1">
      <c r="B51" s="288"/>
      <c r="C51" s="311" t="s">
        <v>168</v>
      </c>
      <c r="D51" s="312" t="s">
        <v>169</v>
      </c>
      <c r="E51" s="313"/>
      <c r="F51" s="314"/>
      <c r="G51" s="315"/>
      <c r="H51" s="315"/>
      <c r="I51" s="315"/>
      <c r="J51" s="315"/>
      <c r="K51" s="315"/>
      <c r="L51" s="316"/>
      <c r="M51" s="313"/>
      <c r="N51" s="296"/>
      <c r="O51" s="296"/>
      <c r="P51" s="296"/>
      <c r="Q51" s="296"/>
      <c r="R51" s="296"/>
      <c r="S51" s="296"/>
      <c r="T51" s="296"/>
      <c r="U51" s="297"/>
    </row>
    <row r="52" spans="2:21" ht="18.75" customHeight="1">
      <c r="B52" s="288"/>
      <c r="C52" s="292" t="s">
        <v>168</v>
      </c>
      <c r="D52" s="317" t="s">
        <v>167</v>
      </c>
      <c r="E52" s="294"/>
      <c r="F52" s="294"/>
      <c r="G52" s="296"/>
      <c r="H52" s="296"/>
      <c r="I52" s="296"/>
      <c r="J52" s="296"/>
      <c r="K52" s="297"/>
      <c r="L52" s="297"/>
      <c r="M52" s="297"/>
      <c r="N52" s="296"/>
      <c r="O52" s="296"/>
      <c r="P52" s="296"/>
      <c r="Q52" s="296"/>
      <c r="R52" s="296"/>
      <c r="S52" s="296"/>
      <c r="T52" s="296"/>
      <c r="U52" s="297"/>
    </row>
    <row r="53" spans="2:21" ht="18.75" customHeight="1">
      <c r="B53" s="288"/>
      <c r="C53" s="292"/>
      <c r="D53" s="317"/>
      <c r="E53" s="294"/>
      <c r="F53" s="294"/>
      <c r="G53" s="296"/>
      <c r="H53" s="296"/>
      <c r="I53" s="296"/>
      <c r="J53" s="296"/>
      <c r="K53" s="297"/>
      <c r="L53" s="297"/>
      <c r="M53" s="297"/>
      <c r="N53" s="296"/>
      <c r="O53" s="296"/>
      <c r="P53" s="296"/>
      <c r="Q53" s="296"/>
      <c r="R53" s="296"/>
      <c r="S53" s="296"/>
      <c r="T53" s="296"/>
      <c r="U53" s="297"/>
    </row>
    <row r="54" spans="2:21" ht="18.75" customHeight="1">
      <c r="B54" s="288"/>
      <c r="C54" s="292"/>
      <c r="D54" s="317"/>
      <c r="E54" s="294"/>
      <c r="F54" s="294"/>
      <c r="G54" s="296"/>
      <c r="H54" s="296"/>
      <c r="I54" s="296"/>
      <c r="J54" s="296"/>
      <c r="K54" s="297"/>
      <c r="L54" s="297"/>
      <c r="M54" s="297"/>
      <c r="N54" s="296"/>
      <c r="O54" s="296"/>
      <c r="P54" s="296"/>
      <c r="Q54" s="296"/>
      <c r="R54" s="296"/>
      <c r="S54" s="296"/>
      <c r="T54" s="296"/>
      <c r="U54" s="297"/>
    </row>
  </sheetData>
  <sheetProtection algorithmName="SHA-512" hashValue="Y3gBtEw7ZsamhQMJdsAT7ZLCds1BUc6W7fSEmflFuhhrVBQJ2EECer2wbGezdrScV3nCUnrSb8nUQhnQspG/aQ==" saltValue="729Gm0BuGGSGmJ4669eqSA==" spinCount="100000" sheet="1"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74F18-F14C-48FD-9D27-CEB881EF9E7A}">
  <sheetPr>
    <pageSetUpPr fitToPage="1"/>
  </sheetPr>
  <dimension ref="B1:AM28"/>
  <sheetViews>
    <sheetView showGridLines="0" view="pageBreakPreview" zoomScale="85" zoomScaleNormal="100" zoomScaleSheetLayoutView="85" workbookViewId="0">
      <selection activeCell="P8" sqref="P8:AH10"/>
    </sheetView>
  </sheetViews>
  <sheetFormatPr defaultColWidth="9" defaultRowHeight="18" customHeight="1"/>
  <cols>
    <col min="1" max="1" width="2.5" style="159" customWidth="1"/>
    <col min="2" max="34" width="3" style="159" customWidth="1"/>
    <col min="35" max="35" width="2.5" style="159" customWidth="1"/>
    <col min="36" max="38" width="3" style="159" customWidth="1"/>
    <col min="39" max="39" width="13" style="159" hidden="1" customWidth="1"/>
    <col min="40" max="47" width="3" style="159" customWidth="1"/>
    <col min="48" max="16384" width="9" style="159"/>
  </cols>
  <sheetData>
    <row r="1" spans="2:34" ht="18" customHeight="1">
      <c r="B1" s="166" t="s">
        <v>209</v>
      </c>
    </row>
    <row r="2" spans="2:34" ht="18" customHeight="1">
      <c r="B2" s="737" t="str">
        <f>様式1!$AQ$1&amp;様式1!$AQ$2&amp;"年度キャリアパス要件届出書"</f>
        <v>令和７年度キャリアパス要件届出書</v>
      </c>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row>
    <row r="3" spans="2:34" ht="18" customHeight="1">
      <c r="B3" s="716" t="s">
        <v>208</v>
      </c>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6"/>
    </row>
    <row r="4" spans="2:34" ht="18" customHeight="1">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row>
    <row r="5" spans="2:34" ht="18" customHeight="1">
      <c r="F5" s="163"/>
      <c r="G5" s="163"/>
      <c r="M5" s="163"/>
      <c r="N5" s="163"/>
      <c r="O5" s="163"/>
    </row>
    <row r="6" spans="2:34" ht="17.25" customHeight="1">
      <c r="F6" s="756" t="str">
        <f>様式1!F5</f>
        <v>横須賀市長　殿</v>
      </c>
      <c r="G6" s="756"/>
      <c r="H6" s="756"/>
      <c r="I6" s="756"/>
      <c r="J6" s="756"/>
      <c r="K6" s="756"/>
      <c r="L6" s="756"/>
      <c r="M6" s="163"/>
      <c r="N6" s="163"/>
      <c r="O6" s="163"/>
    </row>
    <row r="7" spans="2:34" ht="17.25" customHeight="1" thickBot="1">
      <c r="F7" s="163"/>
      <c r="G7" s="163"/>
      <c r="H7" s="163"/>
      <c r="I7" s="163"/>
      <c r="J7" s="163"/>
      <c r="K7" s="163"/>
      <c r="L7" s="163"/>
      <c r="M7" s="163"/>
      <c r="N7" s="163"/>
      <c r="O7" s="163"/>
      <c r="V7" s="164"/>
      <c r="W7" s="164"/>
      <c r="X7" s="164"/>
      <c r="Y7" s="164"/>
      <c r="Z7" s="164"/>
      <c r="AA7" s="164"/>
      <c r="AB7" s="164"/>
      <c r="AC7" s="164"/>
      <c r="AD7" s="164"/>
      <c r="AE7" s="164"/>
      <c r="AF7" s="164"/>
      <c r="AG7" s="164"/>
      <c r="AH7" s="164"/>
    </row>
    <row r="8" spans="2:34" ht="17.25" customHeight="1">
      <c r="D8" s="163"/>
      <c r="E8" s="163"/>
      <c r="F8" s="163"/>
      <c r="G8" s="163"/>
      <c r="H8" s="163"/>
      <c r="I8" s="163"/>
      <c r="J8" s="163"/>
      <c r="K8" s="163"/>
      <c r="L8" s="163"/>
      <c r="M8" s="163"/>
      <c r="N8" s="163"/>
      <c r="P8" s="759" t="s">
        <v>181</v>
      </c>
      <c r="Q8" s="760"/>
      <c r="R8" s="760"/>
      <c r="S8" s="760"/>
      <c r="T8" s="760"/>
      <c r="U8" s="760"/>
      <c r="V8" s="761" t="str">
        <f>様式1!U7</f>
        <v>横須賀市</v>
      </c>
      <c r="W8" s="762"/>
      <c r="X8" s="762"/>
      <c r="Y8" s="762"/>
      <c r="Z8" s="762"/>
      <c r="AA8" s="762"/>
      <c r="AB8" s="762"/>
      <c r="AC8" s="762"/>
      <c r="AD8" s="762"/>
      <c r="AE8" s="762"/>
      <c r="AF8" s="762"/>
      <c r="AG8" s="762"/>
      <c r="AH8" s="763"/>
    </row>
    <row r="9" spans="2:34" ht="17.25" customHeight="1">
      <c r="D9" s="163"/>
      <c r="E9" s="163"/>
      <c r="F9" s="163"/>
      <c r="G9" s="163"/>
      <c r="H9" s="163"/>
      <c r="I9" s="163"/>
      <c r="J9" s="163"/>
      <c r="K9" s="163"/>
      <c r="L9" s="163"/>
      <c r="M9" s="163"/>
      <c r="N9" s="163"/>
      <c r="P9" s="717" t="s">
        <v>180</v>
      </c>
      <c r="Q9" s="718"/>
      <c r="R9" s="718"/>
      <c r="S9" s="718"/>
      <c r="T9" s="718"/>
      <c r="U9" s="718"/>
      <c r="V9" s="721">
        <f>様式1!U8</f>
        <v>0</v>
      </c>
      <c r="W9" s="722"/>
      <c r="X9" s="722"/>
      <c r="Y9" s="722"/>
      <c r="Z9" s="722"/>
      <c r="AA9" s="722"/>
      <c r="AB9" s="722"/>
      <c r="AC9" s="722"/>
      <c r="AD9" s="722"/>
      <c r="AE9" s="722"/>
      <c r="AF9" s="722"/>
      <c r="AG9" s="722"/>
      <c r="AH9" s="723"/>
    </row>
    <row r="10" spans="2:34" ht="17.25" customHeight="1" thickBot="1">
      <c r="D10" s="163"/>
      <c r="E10" s="163"/>
      <c r="F10" s="163"/>
      <c r="G10" s="163"/>
      <c r="H10" s="163"/>
      <c r="I10" s="163"/>
      <c r="J10" s="163"/>
      <c r="K10" s="163"/>
      <c r="L10" s="163"/>
      <c r="M10" s="163"/>
      <c r="N10" s="163"/>
      <c r="P10" s="724" t="s">
        <v>179</v>
      </c>
      <c r="Q10" s="725"/>
      <c r="R10" s="725"/>
      <c r="S10" s="725"/>
      <c r="T10" s="725"/>
      <c r="U10" s="725"/>
      <c r="V10" s="726">
        <f>様式1!U9</f>
        <v>0</v>
      </c>
      <c r="W10" s="727"/>
      <c r="X10" s="727"/>
      <c r="Y10" s="727"/>
      <c r="Z10" s="727"/>
      <c r="AA10" s="727"/>
      <c r="AB10" s="727"/>
      <c r="AC10" s="727"/>
      <c r="AD10" s="727"/>
      <c r="AE10" s="727"/>
      <c r="AF10" s="727"/>
      <c r="AG10" s="727"/>
      <c r="AH10" s="728"/>
    </row>
    <row r="11" spans="2:34" ht="18" customHeight="1">
      <c r="R11" s="162"/>
      <c r="S11" s="162"/>
      <c r="T11" s="162"/>
      <c r="U11" s="162"/>
      <c r="V11" s="162"/>
      <c r="W11" s="162"/>
      <c r="X11" s="162"/>
      <c r="Y11" s="162"/>
    </row>
    <row r="12" spans="2:34" ht="21.75" customHeight="1">
      <c r="B12" s="159" t="s">
        <v>207</v>
      </c>
    </row>
    <row r="13" spans="2:34" ht="9" customHeight="1"/>
    <row r="14" spans="2:34" ht="18.75" customHeight="1" thickBot="1">
      <c r="C14" s="159" t="s">
        <v>206</v>
      </c>
    </row>
    <row r="15" spans="2:34" ht="24" customHeight="1" thickTop="1" thickBot="1">
      <c r="C15" s="739" t="s">
        <v>205</v>
      </c>
      <c r="D15" s="177" t="s">
        <v>204</v>
      </c>
      <c r="E15" s="177"/>
      <c r="F15" s="177"/>
      <c r="G15" s="177"/>
      <c r="H15" s="177"/>
      <c r="I15" s="177"/>
      <c r="J15" s="177"/>
      <c r="K15" s="177"/>
      <c r="L15" s="177"/>
      <c r="M15" s="177"/>
      <c r="N15" s="177"/>
      <c r="O15" s="177"/>
      <c r="P15" s="177"/>
      <c r="Q15" s="177"/>
      <c r="R15" s="177"/>
      <c r="S15" s="177"/>
      <c r="T15" s="177"/>
      <c r="U15" s="177"/>
      <c r="V15" s="177"/>
      <c r="W15" s="177"/>
      <c r="X15" s="177"/>
      <c r="Y15" s="177"/>
      <c r="Z15" s="177"/>
      <c r="AA15" s="176"/>
      <c r="AB15" s="729"/>
      <c r="AC15" s="730"/>
      <c r="AD15" s="730"/>
      <c r="AE15" s="730"/>
      <c r="AF15" s="730"/>
      <c r="AG15" s="730"/>
      <c r="AH15" s="731"/>
    </row>
    <row r="16" spans="2:34" ht="17.25" customHeight="1" thickTop="1">
      <c r="C16" s="740"/>
      <c r="D16" s="175" t="s">
        <v>203</v>
      </c>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60"/>
      <c r="AC16" s="160"/>
      <c r="AD16" s="160"/>
      <c r="AE16" s="160"/>
      <c r="AF16" s="160"/>
      <c r="AG16" s="160"/>
      <c r="AH16" s="173"/>
    </row>
    <row r="17" spans="3:39" ht="18" customHeight="1">
      <c r="C17" s="740"/>
      <c r="D17" s="161" t="s">
        <v>202</v>
      </c>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73"/>
      <c r="AM17" s="159" t="s">
        <v>201</v>
      </c>
    </row>
    <row r="18" spans="3:39" ht="18" customHeight="1" thickBot="1">
      <c r="C18" s="741"/>
      <c r="D18" s="172" t="s">
        <v>200</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0"/>
      <c r="AC18" s="170"/>
      <c r="AD18" s="170"/>
      <c r="AE18" s="170"/>
      <c r="AF18" s="170"/>
      <c r="AG18" s="170"/>
      <c r="AH18" s="169"/>
      <c r="AM18" s="159" t="s">
        <v>199</v>
      </c>
    </row>
    <row r="19" spans="3:39" ht="24" customHeight="1" thickTop="1" thickBot="1">
      <c r="C19" s="742" t="s">
        <v>198</v>
      </c>
      <c r="D19" s="753" t="s">
        <v>197</v>
      </c>
      <c r="E19" s="754"/>
      <c r="F19" s="754"/>
      <c r="G19" s="754"/>
      <c r="H19" s="754"/>
      <c r="I19" s="754"/>
      <c r="J19" s="754"/>
      <c r="K19" s="754"/>
      <c r="L19" s="754"/>
      <c r="M19" s="754"/>
      <c r="N19" s="754"/>
      <c r="O19" s="754"/>
      <c r="P19" s="754"/>
      <c r="Q19" s="754"/>
      <c r="R19" s="754"/>
      <c r="S19" s="754"/>
      <c r="T19" s="754"/>
      <c r="U19" s="754"/>
      <c r="V19" s="754"/>
      <c r="W19" s="754"/>
      <c r="X19" s="754"/>
      <c r="Y19" s="754"/>
      <c r="Z19" s="754"/>
      <c r="AA19" s="755"/>
      <c r="AB19" s="729"/>
      <c r="AC19" s="730"/>
      <c r="AD19" s="730"/>
      <c r="AE19" s="730"/>
      <c r="AF19" s="730"/>
      <c r="AG19" s="730"/>
      <c r="AH19" s="731"/>
    </row>
    <row r="20" spans="3:39" ht="47.25" customHeight="1" thickTop="1">
      <c r="C20" s="743"/>
      <c r="D20" s="168" t="s">
        <v>196</v>
      </c>
      <c r="E20" s="738" t="s">
        <v>195</v>
      </c>
      <c r="F20" s="738"/>
      <c r="G20" s="738"/>
      <c r="H20" s="738"/>
      <c r="I20" s="738"/>
      <c r="J20" s="738"/>
      <c r="K20" s="738"/>
      <c r="L20" s="733"/>
      <c r="M20" s="734"/>
      <c r="N20" s="734"/>
      <c r="O20" s="734"/>
      <c r="P20" s="734"/>
      <c r="Q20" s="734"/>
      <c r="R20" s="734"/>
      <c r="S20" s="734"/>
      <c r="T20" s="734"/>
      <c r="U20" s="734"/>
      <c r="V20" s="734"/>
      <c r="W20" s="734"/>
      <c r="X20" s="734"/>
      <c r="Y20" s="734"/>
      <c r="Z20" s="734"/>
      <c r="AA20" s="734"/>
      <c r="AB20" s="734"/>
      <c r="AC20" s="734"/>
      <c r="AD20" s="734"/>
      <c r="AE20" s="734"/>
      <c r="AF20" s="734"/>
      <c r="AG20" s="734"/>
      <c r="AH20" s="735"/>
    </row>
    <row r="21" spans="3:39" ht="30" customHeight="1">
      <c r="C21" s="743"/>
      <c r="D21" s="751" t="s">
        <v>194</v>
      </c>
      <c r="E21" s="749" t="s">
        <v>193</v>
      </c>
      <c r="F21" s="749"/>
      <c r="G21" s="749"/>
      <c r="H21" s="749"/>
      <c r="I21" s="749"/>
      <c r="J21" s="749"/>
      <c r="K21" s="749"/>
      <c r="L21" s="167" t="s">
        <v>192</v>
      </c>
      <c r="M21" s="745" t="s">
        <v>191</v>
      </c>
      <c r="N21" s="745"/>
      <c r="O21" s="745"/>
      <c r="P21" s="745"/>
      <c r="Q21" s="745"/>
      <c r="R21" s="745"/>
      <c r="S21" s="745"/>
      <c r="T21" s="745"/>
      <c r="U21" s="745"/>
      <c r="V21" s="745"/>
      <c r="W21" s="745"/>
      <c r="X21" s="745"/>
      <c r="Y21" s="745"/>
      <c r="Z21" s="745"/>
      <c r="AA21" s="745"/>
      <c r="AB21" s="745"/>
      <c r="AC21" s="745"/>
      <c r="AD21" s="745"/>
      <c r="AE21" s="745"/>
      <c r="AF21" s="745"/>
      <c r="AG21" s="745"/>
      <c r="AH21" s="746"/>
    </row>
    <row r="22" spans="3:39" ht="18" customHeight="1">
      <c r="C22" s="743"/>
      <c r="D22" s="751"/>
      <c r="E22" s="749"/>
      <c r="F22" s="749"/>
      <c r="G22" s="749"/>
      <c r="H22" s="749"/>
      <c r="I22" s="749"/>
      <c r="J22" s="749"/>
      <c r="K22" s="749"/>
      <c r="L22" s="757" t="s">
        <v>190</v>
      </c>
      <c r="M22" s="712" t="s">
        <v>189</v>
      </c>
      <c r="N22" s="713"/>
      <c r="O22" s="713"/>
      <c r="P22" s="713"/>
      <c r="Q22" s="713"/>
      <c r="R22" s="713"/>
      <c r="S22" s="713"/>
      <c r="T22" s="713"/>
      <c r="U22" s="713"/>
      <c r="V22" s="713"/>
      <c r="W22" s="713"/>
      <c r="X22" s="713"/>
      <c r="Y22" s="713"/>
      <c r="Z22" s="713"/>
      <c r="AA22" s="713"/>
      <c r="AB22" s="713"/>
      <c r="AC22" s="713"/>
      <c r="AD22" s="713"/>
      <c r="AE22" s="713"/>
      <c r="AF22" s="713"/>
      <c r="AG22" s="713"/>
      <c r="AH22" s="714"/>
    </row>
    <row r="23" spans="3:39" ht="47.25" customHeight="1" thickBot="1">
      <c r="C23" s="744"/>
      <c r="D23" s="752"/>
      <c r="E23" s="750"/>
      <c r="F23" s="750"/>
      <c r="G23" s="750"/>
      <c r="H23" s="750"/>
      <c r="I23" s="750"/>
      <c r="J23" s="750"/>
      <c r="K23" s="750"/>
      <c r="L23" s="758"/>
      <c r="M23" s="747"/>
      <c r="N23" s="747"/>
      <c r="O23" s="747"/>
      <c r="P23" s="747"/>
      <c r="Q23" s="747"/>
      <c r="R23" s="747"/>
      <c r="S23" s="747"/>
      <c r="T23" s="747"/>
      <c r="U23" s="747"/>
      <c r="V23" s="747"/>
      <c r="W23" s="747"/>
      <c r="X23" s="747"/>
      <c r="Y23" s="747"/>
      <c r="Z23" s="747"/>
      <c r="AA23" s="747"/>
      <c r="AB23" s="747"/>
      <c r="AC23" s="747"/>
      <c r="AD23" s="747"/>
      <c r="AE23" s="747"/>
      <c r="AF23" s="747"/>
      <c r="AG23" s="747"/>
      <c r="AH23" s="748"/>
    </row>
    <row r="24" spans="3:39" ht="18" customHeight="1">
      <c r="C24" s="159" t="s">
        <v>188</v>
      </c>
    </row>
    <row r="26" spans="3:39" ht="18" customHeight="1">
      <c r="Q26" s="732" t="s">
        <v>187</v>
      </c>
      <c r="R26" s="732"/>
      <c r="S26" s="732"/>
      <c r="T26" s="732"/>
      <c r="U26" s="732"/>
      <c r="V26" s="732"/>
      <c r="W26" s="732"/>
      <c r="X26" s="732"/>
      <c r="Y26" s="715"/>
      <c r="Z26" s="716"/>
      <c r="AA26" s="716"/>
      <c r="AB26" s="716"/>
      <c r="AC26" s="716"/>
      <c r="AD26" s="716"/>
      <c r="AE26" s="716"/>
      <c r="AF26" s="716"/>
      <c r="AG26" s="716"/>
      <c r="AH26" s="716"/>
    </row>
    <row r="27" spans="3:39" ht="18" customHeight="1">
      <c r="S27" s="719" t="s">
        <v>186</v>
      </c>
      <c r="T27" s="719"/>
      <c r="U27" s="719"/>
      <c r="V27" s="719"/>
      <c r="W27" s="719"/>
      <c r="X27" s="719"/>
      <c r="Y27" s="720"/>
      <c r="Z27" s="720"/>
      <c r="AA27" s="720"/>
      <c r="AB27" s="720"/>
      <c r="AC27" s="720"/>
      <c r="AD27" s="720"/>
      <c r="AE27" s="720"/>
      <c r="AF27" s="720"/>
      <c r="AG27" s="720"/>
      <c r="AH27" s="720"/>
    </row>
    <row r="28" spans="3:39" ht="18" customHeight="1">
      <c r="S28" s="710" t="s">
        <v>185</v>
      </c>
      <c r="T28" s="710"/>
      <c r="U28" s="710"/>
      <c r="V28" s="710"/>
      <c r="W28" s="710"/>
      <c r="X28" s="710"/>
      <c r="Y28" s="711"/>
      <c r="Z28" s="711"/>
      <c r="AA28" s="711"/>
      <c r="AB28" s="711"/>
      <c r="AC28" s="711"/>
      <c r="AD28" s="711"/>
      <c r="AE28" s="711"/>
      <c r="AF28" s="711"/>
      <c r="AG28" s="711"/>
      <c r="AH28" s="711"/>
    </row>
  </sheetData>
  <sheetProtection algorithmName="SHA-512" hashValue="DXiSs0xt7gWhwO0Fo61hOvwymDrZE8hP2S7D/gSVo1EqVNz3kgPSPf4t9B09Anmfy9VMwK/GIKt2kxCg+hVM9g==" saltValue="6PsWnogXZ9yAZvobk1ONtg==" spinCount="100000" sheet="1" insertRows="0"/>
  <mergeCells count="28">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858DA-168E-4BFB-95E6-6C5D4CBB433E}">
  <sheetPr>
    <pageSetUpPr fitToPage="1"/>
  </sheetPr>
  <dimension ref="A1:AN111"/>
  <sheetViews>
    <sheetView showGridLines="0" view="pageBreakPreview" topLeftCell="A89" zoomScale="85" zoomScaleNormal="100" zoomScaleSheetLayoutView="85" workbookViewId="0">
      <selection activeCell="AZ97" sqref="AZ97"/>
    </sheetView>
  </sheetViews>
  <sheetFormatPr defaultColWidth="9" defaultRowHeight="18" customHeight="1"/>
  <cols>
    <col min="1" max="1" width="1.375" style="279" customWidth="1"/>
    <col min="2" max="23" width="3" style="279" customWidth="1"/>
    <col min="24" max="24" width="3.875" style="279" customWidth="1"/>
    <col min="25" max="33" width="3" style="279" customWidth="1"/>
    <col min="34" max="34" width="1.375" style="279" customWidth="1"/>
    <col min="35" max="36" width="3.375" style="279" customWidth="1"/>
    <col min="37" max="37" width="3.375" style="279" hidden="1" customWidth="1"/>
    <col min="38" max="38" width="7.5" style="279" hidden="1" customWidth="1"/>
    <col min="39" max="52" width="3.375" style="279" customWidth="1"/>
    <col min="53" max="16384" width="9" style="279"/>
  </cols>
  <sheetData>
    <row r="1" spans="2:40" ht="12.75" customHeight="1">
      <c r="R1" s="318"/>
      <c r="AK1" s="279" t="s">
        <v>281</v>
      </c>
      <c r="AL1" s="279" t="s">
        <v>280</v>
      </c>
    </row>
    <row r="2" spans="2:40" ht="18" customHeight="1">
      <c r="B2" s="278" t="s">
        <v>279</v>
      </c>
      <c r="AL2" s="279" t="s">
        <v>278</v>
      </c>
    </row>
    <row r="3" spans="2:40" ht="18" customHeight="1">
      <c r="B3" s="764" t="str">
        <f>様式1!$AQ$1&amp;様式1!$AQ$2&amp;"年度加算算定対象人数等認定申請書（区分３（質の向上分））"</f>
        <v>令和７年度加算算定対象人数等認定申請書（区分３（質の向上分））</v>
      </c>
      <c r="C3" s="764"/>
      <c r="D3" s="764"/>
      <c r="E3" s="764"/>
      <c r="F3" s="764"/>
      <c r="G3" s="764"/>
      <c r="H3" s="764"/>
      <c r="I3" s="764"/>
      <c r="J3" s="764"/>
      <c r="K3" s="764"/>
      <c r="L3" s="764"/>
      <c r="M3" s="764"/>
      <c r="N3" s="764"/>
      <c r="O3" s="764"/>
      <c r="P3" s="764"/>
      <c r="Q3" s="764"/>
      <c r="R3" s="764"/>
      <c r="S3" s="764"/>
      <c r="T3" s="764"/>
      <c r="U3" s="764"/>
      <c r="V3" s="764"/>
      <c r="W3" s="764"/>
      <c r="X3" s="764"/>
      <c r="Y3" s="764"/>
      <c r="Z3" s="764"/>
      <c r="AA3" s="764"/>
      <c r="AB3" s="764"/>
      <c r="AC3" s="764"/>
      <c r="AD3" s="764"/>
      <c r="AE3" s="764"/>
      <c r="AF3" s="764"/>
      <c r="AG3" s="764"/>
    </row>
    <row r="4" spans="2:40" s="159" customFormat="1" ht="18" customHeight="1">
      <c r="B4" s="792" t="s">
        <v>523</v>
      </c>
      <c r="C4" s="792"/>
      <c r="D4" s="792"/>
      <c r="E4" s="792"/>
      <c r="F4" s="792"/>
      <c r="G4" s="792"/>
      <c r="H4" s="792"/>
      <c r="I4" s="792"/>
      <c r="J4" s="792"/>
      <c r="K4" s="792"/>
      <c r="L4" s="792"/>
      <c r="M4" s="792"/>
      <c r="N4" s="792"/>
      <c r="O4" s="792"/>
      <c r="P4" s="792"/>
      <c r="Q4" s="792"/>
      <c r="R4" s="792"/>
      <c r="S4" s="792"/>
      <c r="T4" s="792"/>
      <c r="U4" s="792"/>
      <c r="V4" s="792"/>
      <c r="W4" s="792"/>
      <c r="X4" s="792"/>
      <c r="Y4" s="792"/>
      <c r="Z4" s="792"/>
      <c r="AA4" s="792"/>
      <c r="AB4" s="792"/>
      <c r="AC4" s="792"/>
      <c r="AD4" s="792"/>
      <c r="AE4" s="792"/>
      <c r="AF4" s="165"/>
      <c r="AG4" s="165"/>
    </row>
    <row r="5" spans="2:40" ht="17.25" customHeight="1">
      <c r="E5" s="285"/>
      <c r="F5" s="285"/>
      <c r="L5" s="285"/>
      <c r="M5" s="285"/>
      <c r="N5" s="285"/>
      <c r="O5" s="285"/>
    </row>
    <row r="6" spans="2:40" ht="17.25" customHeight="1">
      <c r="E6" s="690" t="str">
        <f>様式1!F5</f>
        <v>横須賀市長　殿</v>
      </c>
      <c r="F6" s="690"/>
      <c r="G6" s="690"/>
      <c r="H6" s="690"/>
      <c r="I6" s="690"/>
      <c r="J6" s="690"/>
      <c r="K6" s="690"/>
      <c r="L6" s="285"/>
      <c r="M6" s="285"/>
      <c r="N6" s="285"/>
    </row>
    <row r="7" spans="2:40" ht="17.25" customHeight="1" thickBot="1">
      <c r="E7" s="285"/>
      <c r="F7" s="285"/>
      <c r="G7" s="285"/>
      <c r="H7" s="285"/>
      <c r="I7" s="285"/>
      <c r="J7" s="285"/>
      <c r="K7" s="285"/>
      <c r="L7" s="285"/>
      <c r="M7" s="285"/>
      <c r="N7" s="285"/>
      <c r="O7" s="285"/>
      <c r="U7" s="286"/>
      <c r="V7" s="286"/>
      <c r="W7" s="286"/>
      <c r="X7" s="286"/>
      <c r="Y7" s="286"/>
      <c r="Z7" s="286"/>
      <c r="AA7" s="286"/>
      <c r="AB7" s="286"/>
      <c r="AC7" s="286"/>
      <c r="AD7" s="286"/>
      <c r="AE7" s="286"/>
      <c r="AF7" s="286"/>
      <c r="AG7" s="286"/>
    </row>
    <row r="8" spans="2:40" ht="17.25" customHeight="1">
      <c r="E8" s="285"/>
      <c r="F8" s="285"/>
      <c r="N8" s="285"/>
      <c r="O8" s="691" t="s">
        <v>181</v>
      </c>
      <c r="P8" s="765"/>
      <c r="Q8" s="765"/>
      <c r="R8" s="765"/>
      <c r="S8" s="765"/>
      <c r="T8" s="765"/>
      <c r="U8" s="766" t="str">
        <f>様式1!U7</f>
        <v>横須賀市</v>
      </c>
      <c r="V8" s="766"/>
      <c r="W8" s="766"/>
      <c r="X8" s="766"/>
      <c r="Y8" s="766"/>
      <c r="Z8" s="766"/>
      <c r="AA8" s="766"/>
      <c r="AB8" s="766"/>
      <c r="AC8" s="766"/>
      <c r="AD8" s="766"/>
      <c r="AE8" s="766"/>
      <c r="AF8" s="766"/>
      <c r="AG8" s="693"/>
    </row>
    <row r="9" spans="2:40" ht="17.25" customHeight="1">
      <c r="E9" s="285"/>
      <c r="F9" s="285"/>
      <c r="N9" s="285"/>
      <c r="O9" s="698" t="s">
        <v>180</v>
      </c>
      <c r="P9" s="767"/>
      <c r="Q9" s="767"/>
      <c r="R9" s="767"/>
      <c r="S9" s="767"/>
      <c r="T9" s="767"/>
      <c r="U9" s="768">
        <f>様式1!U8</f>
        <v>0</v>
      </c>
      <c r="V9" s="768"/>
      <c r="W9" s="768"/>
      <c r="X9" s="768"/>
      <c r="Y9" s="768"/>
      <c r="Z9" s="768"/>
      <c r="AA9" s="768"/>
      <c r="AB9" s="768"/>
      <c r="AC9" s="768"/>
      <c r="AD9" s="768"/>
      <c r="AE9" s="768"/>
      <c r="AF9" s="768"/>
      <c r="AG9" s="769"/>
    </row>
    <row r="10" spans="2:40" ht="17.25" customHeight="1" thickBot="1">
      <c r="E10" s="285"/>
      <c r="F10" s="285"/>
      <c r="N10" s="285"/>
      <c r="O10" s="701" t="s">
        <v>179</v>
      </c>
      <c r="P10" s="770"/>
      <c r="Q10" s="770"/>
      <c r="R10" s="770"/>
      <c r="S10" s="770"/>
      <c r="T10" s="770"/>
      <c r="U10" s="771">
        <f>様式1!U9</f>
        <v>0</v>
      </c>
      <c r="V10" s="771"/>
      <c r="W10" s="771"/>
      <c r="X10" s="771"/>
      <c r="Y10" s="771"/>
      <c r="Z10" s="771"/>
      <c r="AA10" s="771"/>
      <c r="AB10" s="771"/>
      <c r="AC10" s="771"/>
      <c r="AD10" s="771"/>
      <c r="AE10" s="771"/>
      <c r="AF10" s="771"/>
      <c r="AG10" s="772"/>
    </row>
    <row r="11" spans="2:40" ht="18" customHeight="1">
      <c r="O11" s="294"/>
      <c r="P11" s="294"/>
      <c r="Q11" s="294"/>
      <c r="R11" s="294"/>
      <c r="S11" s="294"/>
      <c r="T11" s="294"/>
      <c r="U11" s="319"/>
      <c r="V11" s="319"/>
      <c r="W11" s="319"/>
      <c r="X11" s="319"/>
      <c r="Y11" s="319"/>
      <c r="Z11" s="319"/>
      <c r="AA11" s="319"/>
      <c r="AB11" s="319"/>
      <c r="AC11" s="319"/>
      <c r="AD11" s="319"/>
      <c r="AE11" s="319"/>
      <c r="AF11" s="319"/>
      <c r="AG11" s="319"/>
    </row>
    <row r="12" spans="2:40" ht="18" customHeight="1">
      <c r="O12" s="320"/>
      <c r="P12" s="320"/>
      <c r="Q12" s="320"/>
      <c r="R12" s="320"/>
      <c r="S12" s="320"/>
      <c r="T12" s="320"/>
      <c r="U12" s="319"/>
      <c r="V12" s="319"/>
      <c r="W12" s="319"/>
      <c r="X12" s="319"/>
      <c r="Y12" s="319"/>
      <c r="Z12" s="319"/>
      <c r="AA12" s="319"/>
      <c r="AB12" s="319"/>
      <c r="AC12" s="319"/>
      <c r="AD12" s="319"/>
      <c r="AE12" s="319"/>
      <c r="AF12" s="319"/>
      <c r="AG12" s="319"/>
    </row>
    <row r="13" spans="2:40" ht="18" customHeight="1" thickBot="1">
      <c r="B13" s="279" t="s">
        <v>277</v>
      </c>
      <c r="C13" s="321"/>
      <c r="D13" s="321"/>
      <c r="E13" s="321"/>
      <c r="F13" s="321"/>
      <c r="G13" s="321"/>
      <c r="H13" s="321"/>
      <c r="I13" s="321"/>
      <c r="J13" s="321"/>
      <c r="K13" s="321"/>
      <c r="L13" s="321"/>
      <c r="M13" s="321"/>
      <c r="N13" s="321"/>
      <c r="O13" s="321"/>
      <c r="P13" s="321"/>
      <c r="Q13" s="321"/>
      <c r="R13" s="321"/>
      <c r="S13" s="321"/>
      <c r="T13" s="321"/>
      <c r="U13" s="321"/>
      <c r="V13" s="321"/>
      <c r="W13" s="299"/>
      <c r="X13" s="299"/>
      <c r="Y13" s="299"/>
      <c r="Z13" s="299"/>
      <c r="AA13" s="299"/>
      <c r="AB13" s="299"/>
      <c r="AC13" s="299"/>
      <c r="AD13" s="299"/>
      <c r="AE13" s="299"/>
      <c r="AF13" s="299"/>
      <c r="AG13" s="299"/>
    </row>
    <row r="14" spans="2:40" ht="18" customHeight="1" thickBot="1">
      <c r="B14" s="779" t="s">
        <v>276</v>
      </c>
      <c r="C14" s="780"/>
      <c r="D14" s="780"/>
      <c r="E14" s="780"/>
      <c r="F14" s="780"/>
      <c r="G14" s="782"/>
      <c r="H14" s="779" t="s">
        <v>275</v>
      </c>
      <c r="I14" s="780"/>
      <c r="J14" s="780"/>
      <c r="K14" s="780"/>
      <c r="L14" s="781">
        <f>Q15+Q17</f>
        <v>0</v>
      </c>
      <c r="M14" s="781"/>
      <c r="N14" s="781"/>
      <c r="O14" s="322" t="s">
        <v>216</v>
      </c>
      <c r="P14" s="779" t="s">
        <v>274</v>
      </c>
      <c r="Q14" s="780"/>
      <c r="R14" s="780"/>
      <c r="S14" s="780"/>
      <c r="T14" s="781">
        <f>Q16</f>
        <v>0</v>
      </c>
      <c r="U14" s="781"/>
      <c r="V14" s="781"/>
      <c r="W14" s="323" t="s">
        <v>216</v>
      </c>
      <c r="Y14" s="776" t="s">
        <v>273</v>
      </c>
      <c r="Z14" s="777"/>
      <c r="AA14" s="777"/>
      <c r="AB14" s="777"/>
      <c r="AC14" s="777"/>
      <c r="AD14" s="777"/>
      <c r="AE14" s="778"/>
      <c r="AF14" s="324" t="str">
        <f>IFERROR(IF(T14+L14&gt;=1,"○","×"),"")</f>
        <v>×</v>
      </c>
      <c r="AG14" s="299"/>
      <c r="AM14" s="325" t="str">
        <f>IF(AND($L$14&gt;=$AA$93,$T$14&gt;=$AA$94),"","「区分3計算表」の内容と人数A・人数Bの数値が一致しません。確認してください。")</f>
        <v/>
      </c>
    </row>
    <row r="15" spans="2:40" ht="18" customHeight="1">
      <c r="B15" s="326" t="s">
        <v>272</v>
      </c>
      <c r="C15" s="327"/>
      <c r="D15" s="327"/>
      <c r="E15" s="327"/>
      <c r="F15" s="327"/>
      <c r="G15" s="327"/>
      <c r="H15" s="327"/>
      <c r="I15" s="327"/>
      <c r="J15" s="327"/>
      <c r="K15" s="327"/>
      <c r="L15" s="327"/>
      <c r="M15" s="327"/>
      <c r="N15" s="327"/>
      <c r="O15" s="327"/>
      <c r="P15" s="328"/>
      <c r="Q15" s="783"/>
      <c r="R15" s="784"/>
      <c r="S15" s="784"/>
      <c r="T15" s="784"/>
      <c r="U15" s="784"/>
      <c r="V15" s="784"/>
      <c r="W15" s="329" t="s">
        <v>216</v>
      </c>
      <c r="Z15" s="330"/>
      <c r="AA15" s="330"/>
      <c r="AB15" s="330"/>
      <c r="AC15" s="330"/>
      <c r="AD15" s="330"/>
      <c r="AE15" s="331"/>
      <c r="AN15" s="279">
        <f>COUNTIFS(様式4別添1!$B$11:$B$60,"&lt;&gt;",様式4別添1!$Y$11:$Y$60,様式4別添1!$Y$80)
+COUNTIFS(様式4別添1!$B$11:$B$60,"&lt;&gt;",様式4別添1!$Y$11:$Y$60,様式4別添1!$Y$81)</f>
        <v>0</v>
      </c>
    </row>
    <row r="16" spans="2:40" ht="18" customHeight="1">
      <c r="B16" s="332" t="s">
        <v>271</v>
      </c>
      <c r="C16" s="333"/>
      <c r="D16" s="333"/>
      <c r="E16" s="333"/>
      <c r="F16" s="333"/>
      <c r="G16" s="333"/>
      <c r="H16" s="333"/>
      <c r="I16" s="333"/>
      <c r="J16" s="333"/>
      <c r="K16" s="333"/>
      <c r="L16" s="333"/>
      <c r="M16" s="333"/>
      <c r="N16" s="333"/>
      <c r="O16" s="333"/>
      <c r="P16" s="334"/>
      <c r="Q16" s="785"/>
      <c r="R16" s="786"/>
      <c r="S16" s="786"/>
      <c r="T16" s="786"/>
      <c r="U16" s="786"/>
      <c r="V16" s="786"/>
      <c r="W16" s="335" t="s">
        <v>216</v>
      </c>
      <c r="AN16" s="279">
        <f>COUNTIFS(様式4別添1!$B$11:$B$60,"&lt;&gt;",様式4別添1!$Y$11:$Y$60,様式4別添1!$Y$83)</f>
        <v>0</v>
      </c>
    </row>
    <row r="17" spans="1:40" ht="34.15" customHeight="1" thickBot="1">
      <c r="B17" s="787" t="s">
        <v>270</v>
      </c>
      <c r="C17" s="788"/>
      <c r="D17" s="788"/>
      <c r="E17" s="788"/>
      <c r="F17" s="788"/>
      <c r="G17" s="788"/>
      <c r="H17" s="788"/>
      <c r="I17" s="788"/>
      <c r="J17" s="788"/>
      <c r="K17" s="788"/>
      <c r="L17" s="788"/>
      <c r="M17" s="788"/>
      <c r="N17" s="788"/>
      <c r="O17" s="788"/>
      <c r="P17" s="789"/>
      <c r="Q17" s="790"/>
      <c r="R17" s="791"/>
      <c r="S17" s="791"/>
      <c r="T17" s="791"/>
      <c r="U17" s="791"/>
      <c r="V17" s="791"/>
      <c r="W17" s="336" t="s">
        <v>216</v>
      </c>
      <c r="AN17" s="279">
        <f>COUNTIFS(様式4別添1!$B$11:$B$60,"&lt;&gt;",様式4別添1!$Y$11:$Y$60,様式4別添1!$Y$82)</f>
        <v>0</v>
      </c>
    </row>
    <row r="18" spans="1:40" ht="18" customHeight="1" thickBot="1">
      <c r="B18" s="33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299"/>
      <c r="AB18" s="299"/>
      <c r="AC18" s="299"/>
      <c r="AD18" s="299"/>
      <c r="AE18" s="299"/>
      <c r="AF18" s="299"/>
      <c r="AG18" s="299"/>
    </row>
    <row r="19" spans="1:40" ht="18" customHeight="1" thickBot="1">
      <c r="B19" s="800" t="s">
        <v>269</v>
      </c>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2"/>
    </row>
    <row r="20" spans="1:40" ht="18" customHeight="1">
      <c r="B20" s="803"/>
      <c r="C20" s="825" t="s">
        <v>268</v>
      </c>
      <c r="D20" s="826"/>
      <c r="E20" s="826"/>
      <c r="F20" s="826"/>
      <c r="G20" s="826"/>
      <c r="H20" s="826"/>
      <c r="I20" s="826"/>
      <c r="J20" s="826"/>
      <c r="K20" s="826"/>
      <c r="L20" s="826"/>
      <c r="M20" s="826"/>
      <c r="N20" s="826"/>
      <c r="O20" s="826"/>
      <c r="P20" s="826"/>
      <c r="Q20" s="826"/>
      <c r="R20" s="826"/>
      <c r="S20" s="826"/>
      <c r="T20" s="826"/>
      <c r="U20" s="826"/>
      <c r="V20" s="826"/>
      <c r="W20" s="826"/>
      <c r="X20" s="826"/>
      <c r="Y20" s="826"/>
      <c r="Z20" s="826"/>
      <c r="AA20" s="828"/>
      <c r="AB20" s="829"/>
      <c r="AC20" s="829"/>
      <c r="AD20" s="829"/>
      <c r="AE20" s="829"/>
      <c r="AF20" s="829"/>
      <c r="AG20" s="830"/>
    </row>
    <row r="21" spans="1:40" ht="18" customHeight="1" thickBot="1">
      <c r="B21" s="804"/>
      <c r="C21" s="827"/>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31"/>
      <c r="AB21" s="832"/>
      <c r="AC21" s="832"/>
      <c r="AD21" s="832"/>
      <c r="AE21" s="832"/>
      <c r="AF21" s="832"/>
      <c r="AG21" s="833"/>
    </row>
    <row r="22" spans="1:40" ht="21.6" customHeight="1">
      <c r="B22" s="331"/>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299"/>
      <c r="AB22" s="299"/>
      <c r="AC22" s="299"/>
      <c r="AD22" s="299"/>
      <c r="AE22" s="299"/>
      <c r="AF22" s="299"/>
      <c r="AG22" s="299"/>
    </row>
    <row r="23" spans="1:40" ht="21.75" customHeight="1" thickBot="1">
      <c r="B23" s="279" t="s">
        <v>267</v>
      </c>
      <c r="C23" s="337"/>
      <c r="D23" s="337"/>
      <c r="E23" s="337"/>
      <c r="F23" s="337"/>
      <c r="G23" s="287"/>
      <c r="H23" s="287"/>
      <c r="I23" s="287"/>
      <c r="J23" s="338"/>
      <c r="K23" s="338"/>
      <c r="L23" s="338"/>
      <c r="M23" s="338"/>
      <c r="N23" s="338"/>
      <c r="O23" s="338"/>
      <c r="P23" s="338"/>
      <c r="Q23" s="338"/>
      <c r="R23" s="338"/>
      <c r="S23" s="287"/>
      <c r="T23" s="287"/>
      <c r="U23" s="287"/>
      <c r="V23" s="338"/>
      <c r="W23" s="338"/>
      <c r="X23" s="338"/>
      <c r="Y23" s="338"/>
      <c r="Z23" s="338"/>
      <c r="AA23" s="338"/>
      <c r="AB23" s="338"/>
      <c r="AC23" s="338"/>
      <c r="AD23" s="338"/>
      <c r="AE23" s="287"/>
      <c r="AF23" s="287"/>
      <c r="AG23" s="287"/>
    </row>
    <row r="24" spans="1:40" ht="27.75" customHeight="1" thickBot="1">
      <c r="B24" s="773" t="s">
        <v>266</v>
      </c>
      <c r="C24" s="774"/>
      <c r="D24" s="774"/>
      <c r="E24" s="774"/>
      <c r="F24" s="775"/>
      <c r="G24" s="775"/>
      <c r="H24" s="775"/>
      <c r="I24" s="775"/>
      <c r="J24" s="775"/>
      <c r="K24" s="775"/>
      <c r="L24" s="775"/>
      <c r="M24" s="817">
        <f>'1_加算額計算表'!D5</f>
        <v>0</v>
      </c>
      <c r="N24" s="818"/>
      <c r="O24" s="818"/>
      <c r="P24" s="818"/>
      <c r="Q24" s="818"/>
      <c r="R24" s="818"/>
      <c r="S24" s="818"/>
      <c r="T24" s="818"/>
      <c r="U24" s="339" t="s">
        <v>216</v>
      </c>
      <c r="V24" s="338"/>
      <c r="W24" s="338"/>
      <c r="X24" s="338"/>
      <c r="Y24" s="338"/>
      <c r="Z24" s="338"/>
      <c r="AA24" s="338"/>
      <c r="AB24" s="338"/>
      <c r="AC24" s="338"/>
      <c r="AD24" s="338"/>
      <c r="AE24" s="287"/>
      <c r="AF24" s="287"/>
      <c r="AG24" s="287"/>
    </row>
    <row r="25" spans="1:40" s="341" customFormat="1" ht="21" customHeight="1">
      <c r="A25" s="340"/>
      <c r="B25" s="879" t="s">
        <v>265</v>
      </c>
      <c r="C25" s="880"/>
      <c r="D25" s="880"/>
      <c r="E25" s="881"/>
      <c r="F25" s="819" t="s">
        <v>264</v>
      </c>
      <c r="G25" s="806"/>
      <c r="H25" s="806"/>
      <c r="I25" s="806"/>
      <c r="J25" s="806"/>
      <c r="K25" s="806"/>
      <c r="L25" s="806"/>
      <c r="M25" s="805" t="s">
        <v>263</v>
      </c>
      <c r="N25" s="806"/>
      <c r="O25" s="806"/>
      <c r="P25" s="806"/>
      <c r="Q25" s="806"/>
      <c r="R25" s="806"/>
      <c r="S25" s="806"/>
      <c r="T25" s="805" t="s">
        <v>262</v>
      </c>
      <c r="U25" s="806"/>
      <c r="V25" s="806"/>
      <c r="W25" s="806"/>
      <c r="X25" s="806"/>
      <c r="Y25" s="806"/>
      <c r="Z25" s="806"/>
      <c r="AA25" s="805" t="s">
        <v>261</v>
      </c>
      <c r="AB25" s="806"/>
      <c r="AC25" s="806"/>
      <c r="AD25" s="806"/>
      <c r="AE25" s="806"/>
      <c r="AF25" s="806"/>
      <c r="AG25" s="834"/>
      <c r="AH25" s="340"/>
    </row>
    <row r="26" spans="1:40" s="341" customFormat="1" ht="21" customHeight="1">
      <c r="A26" s="340"/>
      <c r="B26" s="882"/>
      <c r="C26" s="883"/>
      <c r="D26" s="883"/>
      <c r="E26" s="884"/>
      <c r="F26" s="807"/>
      <c r="G26" s="808"/>
      <c r="H26" s="808"/>
      <c r="I26" s="808"/>
      <c r="J26" s="808"/>
      <c r="K26" s="808"/>
      <c r="L26" s="838" t="s">
        <v>216</v>
      </c>
      <c r="M26" s="820"/>
      <c r="N26" s="821"/>
      <c r="O26" s="821"/>
      <c r="P26" s="821"/>
      <c r="Q26" s="821"/>
      <c r="R26" s="821"/>
      <c r="S26" s="342" t="s">
        <v>216</v>
      </c>
      <c r="T26" s="864">
        <f>SUM('1_加算額計算表'!$D$10:$E$11)</f>
        <v>0</v>
      </c>
      <c r="U26" s="865"/>
      <c r="V26" s="865"/>
      <c r="W26" s="865"/>
      <c r="X26" s="865"/>
      <c r="Y26" s="865"/>
      <c r="Z26" s="838" t="s">
        <v>216</v>
      </c>
      <c r="AA26" s="864">
        <f>SUM('1_加算額計算表'!$D$9:$E$9)</f>
        <v>0</v>
      </c>
      <c r="AB26" s="865"/>
      <c r="AC26" s="865"/>
      <c r="AD26" s="865"/>
      <c r="AE26" s="865"/>
      <c r="AF26" s="865"/>
      <c r="AG26" s="870" t="s">
        <v>216</v>
      </c>
      <c r="AH26" s="340"/>
    </row>
    <row r="27" spans="1:40" s="341" customFormat="1" ht="18" customHeight="1">
      <c r="A27" s="340"/>
      <c r="B27" s="882"/>
      <c r="C27" s="883"/>
      <c r="D27" s="883"/>
      <c r="E27" s="884"/>
      <c r="F27" s="809"/>
      <c r="G27" s="810"/>
      <c r="H27" s="810"/>
      <c r="I27" s="810"/>
      <c r="J27" s="810"/>
      <c r="K27" s="810"/>
      <c r="L27" s="839"/>
      <c r="M27" s="343"/>
      <c r="N27" s="814" t="s">
        <v>260</v>
      </c>
      <c r="O27" s="815"/>
      <c r="P27" s="815"/>
      <c r="Q27" s="815"/>
      <c r="R27" s="815"/>
      <c r="S27" s="816"/>
      <c r="T27" s="866"/>
      <c r="U27" s="867"/>
      <c r="V27" s="867"/>
      <c r="W27" s="867"/>
      <c r="X27" s="867"/>
      <c r="Y27" s="867"/>
      <c r="Z27" s="839"/>
      <c r="AA27" s="866"/>
      <c r="AB27" s="867"/>
      <c r="AC27" s="867"/>
      <c r="AD27" s="867"/>
      <c r="AE27" s="867"/>
      <c r="AF27" s="867"/>
      <c r="AG27" s="871"/>
      <c r="AH27" s="340"/>
    </row>
    <row r="28" spans="1:40" s="341" customFormat="1" ht="21" customHeight="1" thickBot="1">
      <c r="A28" s="340"/>
      <c r="B28" s="885"/>
      <c r="C28" s="886"/>
      <c r="D28" s="886"/>
      <c r="E28" s="887"/>
      <c r="F28" s="811"/>
      <c r="G28" s="812"/>
      <c r="H28" s="812"/>
      <c r="I28" s="812"/>
      <c r="J28" s="812"/>
      <c r="K28" s="812"/>
      <c r="L28" s="840"/>
      <c r="M28" s="344"/>
      <c r="N28" s="813"/>
      <c r="O28" s="813"/>
      <c r="P28" s="813"/>
      <c r="Q28" s="813"/>
      <c r="R28" s="813"/>
      <c r="S28" s="345" t="s">
        <v>216</v>
      </c>
      <c r="T28" s="868"/>
      <c r="U28" s="869"/>
      <c r="V28" s="869"/>
      <c r="W28" s="869"/>
      <c r="X28" s="869"/>
      <c r="Y28" s="869"/>
      <c r="Z28" s="840"/>
      <c r="AA28" s="868"/>
      <c r="AB28" s="869"/>
      <c r="AC28" s="869"/>
      <c r="AD28" s="869"/>
      <c r="AE28" s="869"/>
      <c r="AF28" s="869"/>
      <c r="AG28" s="872"/>
      <c r="AH28" s="340"/>
    </row>
    <row r="29" spans="1:40" ht="28.5" customHeight="1">
      <c r="B29" s="704" t="s">
        <v>259</v>
      </c>
      <c r="C29" s="843"/>
      <c r="D29" s="843"/>
      <c r="E29" s="844"/>
      <c r="F29" s="890" t="s">
        <v>258</v>
      </c>
      <c r="G29" s="891"/>
      <c r="H29" s="327" t="s">
        <v>250</v>
      </c>
      <c r="I29" s="346"/>
      <c r="J29" s="346"/>
      <c r="K29" s="347"/>
      <c r="L29" s="347"/>
      <c r="M29" s="347"/>
      <c r="N29" s="347"/>
      <c r="O29" s="347"/>
      <c r="P29" s="347"/>
      <c r="Q29" s="347"/>
      <c r="R29" s="347"/>
      <c r="S29" s="348"/>
      <c r="T29" s="348"/>
      <c r="U29" s="348"/>
      <c r="V29" s="347"/>
      <c r="W29" s="347"/>
      <c r="X29" s="347"/>
      <c r="Y29" s="347"/>
      <c r="Z29" s="347"/>
      <c r="AA29" s="347"/>
      <c r="AB29" s="347"/>
      <c r="AC29" s="347"/>
      <c r="AD29" s="347"/>
      <c r="AE29" s="897"/>
      <c r="AF29" s="898"/>
      <c r="AG29" s="899"/>
    </row>
    <row r="30" spans="1:40" ht="28.5" customHeight="1">
      <c r="B30" s="845"/>
      <c r="C30" s="846"/>
      <c r="D30" s="846"/>
      <c r="E30" s="847"/>
      <c r="F30" s="892"/>
      <c r="G30" s="893"/>
      <c r="H30" s="349" t="s">
        <v>248</v>
      </c>
      <c r="I30" s="349"/>
      <c r="J30" s="349"/>
      <c r="K30" s="350"/>
      <c r="L30" s="350"/>
      <c r="M30" s="350"/>
      <c r="N30" s="350"/>
      <c r="O30" s="350"/>
      <c r="P30" s="350"/>
      <c r="Q30" s="350"/>
      <c r="R30" s="350"/>
      <c r="S30" s="351"/>
      <c r="T30" s="351"/>
      <c r="U30" s="351"/>
      <c r="V30" s="350"/>
      <c r="W30" s="350"/>
      <c r="X30" s="350"/>
      <c r="Y30" s="350"/>
      <c r="Z30" s="350"/>
      <c r="AA30" s="350"/>
      <c r="AB30" s="350"/>
      <c r="AC30" s="350"/>
      <c r="AD30" s="350"/>
      <c r="AE30" s="793"/>
      <c r="AF30" s="794"/>
      <c r="AG30" s="795"/>
    </row>
    <row r="31" spans="1:40" ht="28.5" customHeight="1">
      <c r="B31" s="845"/>
      <c r="C31" s="846"/>
      <c r="D31" s="846"/>
      <c r="E31" s="847"/>
      <c r="F31" s="892"/>
      <c r="G31" s="893"/>
      <c r="H31" s="333" t="s">
        <v>249</v>
      </c>
      <c r="K31" s="338"/>
      <c r="L31" s="338"/>
      <c r="M31" s="338"/>
      <c r="N31" s="338"/>
      <c r="O31" s="338"/>
      <c r="P31" s="338"/>
      <c r="Q31" s="338"/>
      <c r="R31" s="338"/>
      <c r="S31" s="287"/>
      <c r="T31" s="287"/>
      <c r="U31" s="287"/>
      <c r="V31" s="338"/>
      <c r="W31" s="338"/>
      <c r="X31" s="338"/>
      <c r="Y31" s="338"/>
      <c r="Z31" s="338"/>
      <c r="AA31" s="338"/>
      <c r="AB31" s="338"/>
      <c r="AC31" s="338"/>
      <c r="AD31" s="338"/>
      <c r="AE31" s="793"/>
      <c r="AF31" s="794"/>
      <c r="AG31" s="795"/>
    </row>
    <row r="32" spans="1:40" ht="28.5" customHeight="1">
      <c r="B32" s="845"/>
      <c r="C32" s="846"/>
      <c r="D32" s="846"/>
      <c r="E32" s="847"/>
      <c r="F32" s="892"/>
      <c r="G32" s="893"/>
      <c r="H32" s="349" t="s">
        <v>257</v>
      </c>
      <c r="I32" s="349"/>
      <c r="J32" s="349"/>
      <c r="K32" s="350"/>
      <c r="L32" s="350"/>
      <c r="M32" s="350"/>
      <c r="N32" s="350"/>
      <c r="O32" s="350"/>
      <c r="P32" s="350"/>
      <c r="Q32" s="350"/>
      <c r="R32" s="350"/>
      <c r="S32" s="351"/>
      <c r="T32" s="351"/>
      <c r="U32" s="351"/>
      <c r="V32" s="350"/>
      <c r="W32" s="350"/>
      <c r="X32" s="350"/>
      <c r="Y32" s="350"/>
      <c r="Z32" s="350"/>
      <c r="AA32" s="350"/>
      <c r="AB32" s="350"/>
      <c r="AC32" s="350"/>
      <c r="AD32" s="350"/>
      <c r="AE32" s="793"/>
      <c r="AF32" s="794"/>
      <c r="AG32" s="795"/>
    </row>
    <row r="33" spans="2:33" ht="28.5" customHeight="1">
      <c r="B33" s="845"/>
      <c r="C33" s="846"/>
      <c r="D33" s="846"/>
      <c r="E33" s="847"/>
      <c r="F33" s="892"/>
      <c r="G33" s="893"/>
      <c r="H33" s="349" t="s">
        <v>245</v>
      </c>
      <c r="I33" s="349"/>
      <c r="J33" s="349"/>
      <c r="K33" s="350"/>
      <c r="L33" s="350"/>
      <c r="M33" s="350"/>
      <c r="N33" s="350"/>
      <c r="O33" s="350"/>
      <c r="P33" s="350"/>
      <c r="Q33" s="350"/>
      <c r="R33" s="350"/>
      <c r="S33" s="351"/>
      <c r="T33" s="351"/>
      <c r="U33" s="351"/>
      <c r="V33" s="350"/>
      <c r="W33" s="350"/>
      <c r="X33" s="350"/>
      <c r="Y33" s="350"/>
      <c r="Z33" s="350"/>
      <c r="AA33" s="350"/>
      <c r="AB33" s="350"/>
      <c r="AC33" s="350"/>
      <c r="AD33" s="350"/>
      <c r="AE33" s="793"/>
      <c r="AF33" s="794"/>
      <c r="AG33" s="795"/>
    </row>
    <row r="34" spans="2:33" ht="28.5" customHeight="1">
      <c r="B34" s="845"/>
      <c r="C34" s="846"/>
      <c r="D34" s="846"/>
      <c r="E34" s="847"/>
      <c r="F34" s="892"/>
      <c r="G34" s="893"/>
      <c r="H34" s="349" t="s">
        <v>244</v>
      </c>
      <c r="I34" s="349"/>
      <c r="J34" s="349"/>
      <c r="K34" s="350"/>
      <c r="L34" s="350"/>
      <c r="M34" s="350"/>
      <c r="N34" s="350"/>
      <c r="O34" s="350"/>
      <c r="P34" s="350"/>
      <c r="Q34" s="350"/>
      <c r="R34" s="350"/>
      <c r="S34" s="351"/>
      <c r="T34" s="351"/>
      <c r="U34" s="351"/>
      <c r="V34" s="350"/>
      <c r="W34" s="350"/>
      <c r="X34" s="350"/>
      <c r="Y34" s="350"/>
      <c r="Z34" s="350"/>
      <c r="AA34" s="350"/>
      <c r="AB34" s="350"/>
      <c r="AC34" s="350"/>
      <c r="AD34" s="350"/>
      <c r="AE34" s="793"/>
      <c r="AF34" s="794"/>
      <c r="AG34" s="795"/>
    </row>
    <row r="35" spans="2:33" ht="28.5" customHeight="1">
      <c r="B35" s="845"/>
      <c r="C35" s="846"/>
      <c r="D35" s="846"/>
      <c r="E35" s="847"/>
      <c r="F35" s="892"/>
      <c r="G35" s="893"/>
      <c r="H35" s="352" t="s">
        <v>243</v>
      </c>
      <c r="I35" s="352"/>
      <c r="J35" s="352"/>
      <c r="K35" s="353"/>
      <c r="L35" s="353"/>
      <c r="M35" s="353"/>
      <c r="N35" s="350"/>
      <c r="O35" s="349"/>
      <c r="P35" s="354"/>
      <c r="Q35" s="354"/>
      <c r="R35" s="354"/>
      <c r="S35" s="349"/>
      <c r="T35" s="349"/>
      <c r="U35" s="349"/>
      <c r="V35" s="354"/>
      <c r="W35" s="354"/>
      <c r="X35" s="354"/>
      <c r="Y35" s="354"/>
      <c r="Z35" s="354"/>
      <c r="AA35" s="354"/>
      <c r="AB35" s="354"/>
      <c r="AC35" s="354"/>
      <c r="AD35" s="354"/>
      <c r="AE35" s="793"/>
      <c r="AF35" s="794"/>
      <c r="AG35" s="795"/>
    </row>
    <row r="36" spans="2:33" ht="28.5" customHeight="1">
      <c r="B36" s="845"/>
      <c r="C36" s="846"/>
      <c r="D36" s="846"/>
      <c r="E36" s="847"/>
      <c r="F36" s="892"/>
      <c r="G36" s="893"/>
      <c r="H36" s="349" t="s">
        <v>256</v>
      </c>
      <c r="I36" s="349"/>
      <c r="J36" s="349"/>
      <c r="K36" s="350"/>
      <c r="L36" s="350"/>
      <c r="M36" s="350"/>
      <c r="N36" s="350"/>
      <c r="O36" s="350"/>
      <c r="P36" s="350"/>
      <c r="Q36" s="350"/>
      <c r="R36" s="350"/>
      <c r="S36" s="351"/>
      <c r="T36" s="351"/>
      <c r="U36" s="351"/>
      <c r="V36" s="350"/>
      <c r="W36" s="350"/>
      <c r="X36" s="350"/>
      <c r="Y36" s="350"/>
      <c r="Z36" s="350"/>
      <c r="AA36" s="350"/>
      <c r="AB36" s="350"/>
      <c r="AC36" s="350"/>
      <c r="AD36" s="350"/>
      <c r="AE36" s="793"/>
      <c r="AF36" s="794"/>
      <c r="AG36" s="795"/>
    </row>
    <row r="37" spans="2:33" ht="28.5" customHeight="1">
      <c r="B37" s="845"/>
      <c r="C37" s="846"/>
      <c r="D37" s="846"/>
      <c r="E37" s="847"/>
      <c r="F37" s="892"/>
      <c r="G37" s="893"/>
      <c r="H37" s="355" t="s">
        <v>242</v>
      </c>
      <c r="I37" s="349"/>
      <c r="J37" s="349"/>
      <c r="K37" s="350"/>
      <c r="L37" s="350"/>
      <c r="M37" s="350"/>
      <c r="N37" s="350"/>
      <c r="O37" s="350"/>
      <c r="P37" s="350"/>
      <c r="Q37" s="350"/>
      <c r="R37" s="350"/>
      <c r="S37" s="351"/>
      <c r="T37" s="351"/>
      <c r="U37" s="351"/>
      <c r="V37" s="350"/>
      <c r="W37" s="350"/>
      <c r="X37" s="350"/>
      <c r="Y37" s="350"/>
      <c r="Z37" s="350"/>
      <c r="AA37" s="350"/>
      <c r="AB37" s="350"/>
      <c r="AC37" s="350"/>
      <c r="AD37" s="356"/>
      <c r="AE37" s="793"/>
      <c r="AF37" s="794"/>
      <c r="AG37" s="795"/>
    </row>
    <row r="38" spans="2:33" ht="28.5" customHeight="1">
      <c r="B38" s="845"/>
      <c r="C38" s="846"/>
      <c r="D38" s="846"/>
      <c r="E38" s="847"/>
      <c r="F38" s="892"/>
      <c r="G38" s="893"/>
      <c r="H38" s="333" t="s">
        <v>241</v>
      </c>
      <c r="I38" s="333"/>
      <c r="J38" s="333"/>
      <c r="K38" s="357"/>
      <c r="L38" s="357"/>
      <c r="M38" s="357"/>
      <c r="N38" s="357"/>
      <c r="O38" s="357"/>
      <c r="P38" s="357"/>
      <c r="Q38" s="357"/>
      <c r="R38" s="357"/>
      <c r="S38" s="358"/>
      <c r="T38" s="358"/>
      <c r="U38" s="358"/>
      <c r="V38" s="357"/>
      <c r="W38" s="357"/>
      <c r="X38" s="357"/>
      <c r="Y38" s="357"/>
      <c r="Z38" s="357"/>
      <c r="AA38" s="357"/>
      <c r="AB38" s="357"/>
      <c r="AC38" s="357"/>
      <c r="AD38" s="357"/>
      <c r="AE38" s="793"/>
      <c r="AF38" s="794"/>
      <c r="AG38" s="795"/>
    </row>
    <row r="39" spans="2:33" ht="28.5" customHeight="1">
      <c r="B39" s="845"/>
      <c r="C39" s="846"/>
      <c r="D39" s="846"/>
      <c r="E39" s="847"/>
      <c r="F39" s="892"/>
      <c r="G39" s="893"/>
      <c r="H39" s="359" t="s">
        <v>240</v>
      </c>
      <c r="I39" s="352"/>
      <c r="J39" s="352"/>
      <c r="K39" s="353"/>
      <c r="L39" s="353"/>
      <c r="M39" s="353"/>
      <c r="N39" s="353"/>
      <c r="O39" s="353"/>
      <c r="P39" s="353"/>
      <c r="Q39" s="353"/>
      <c r="R39" s="353"/>
      <c r="S39" s="360"/>
      <c r="T39" s="360"/>
      <c r="U39" s="360"/>
      <c r="V39" s="353"/>
      <c r="W39" s="353"/>
      <c r="X39" s="353"/>
      <c r="Y39" s="353"/>
      <c r="Z39" s="353"/>
      <c r="AA39" s="353"/>
      <c r="AB39" s="353"/>
      <c r="AC39" s="353"/>
      <c r="AD39" s="353"/>
      <c r="AE39" s="822"/>
      <c r="AF39" s="823"/>
      <c r="AG39" s="824"/>
    </row>
    <row r="40" spans="2:33" ht="28.5" customHeight="1">
      <c r="B40" s="845"/>
      <c r="C40" s="846"/>
      <c r="D40" s="846"/>
      <c r="E40" s="847"/>
      <c r="F40" s="892"/>
      <c r="G40" s="893"/>
      <c r="H40" s="355" t="s">
        <v>228</v>
      </c>
      <c r="I40" s="349"/>
      <c r="J40" s="349"/>
      <c r="K40" s="350"/>
      <c r="L40" s="350"/>
      <c r="M40" s="350"/>
      <c r="N40" s="350"/>
      <c r="O40" s="350"/>
      <c r="P40" s="350"/>
      <c r="Q40" s="350"/>
      <c r="R40" s="350"/>
      <c r="S40" s="351"/>
      <c r="T40" s="351"/>
      <c r="U40" s="351"/>
      <c r="V40" s="350"/>
      <c r="W40" s="350"/>
      <c r="X40" s="350"/>
      <c r="Y40" s="350"/>
      <c r="Z40" s="350"/>
      <c r="AA40" s="350"/>
      <c r="AB40" s="350"/>
      <c r="AC40" s="350"/>
      <c r="AD40" s="350"/>
      <c r="AE40" s="793"/>
      <c r="AF40" s="794"/>
      <c r="AG40" s="795"/>
    </row>
    <row r="41" spans="2:33" ht="28.5" customHeight="1">
      <c r="B41" s="845"/>
      <c r="C41" s="846"/>
      <c r="D41" s="846"/>
      <c r="E41" s="847"/>
      <c r="F41" s="892"/>
      <c r="G41" s="893"/>
      <c r="H41" s="361" t="s">
        <v>239</v>
      </c>
      <c r="I41" s="333"/>
      <c r="J41" s="333"/>
      <c r="K41" s="357"/>
      <c r="L41" s="357"/>
      <c r="M41" s="357"/>
      <c r="N41" s="357"/>
      <c r="O41" s="357"/>
      <c r="P41" s="357"/>
      <c r="Q41" s="357"/>
      <c r="R41" s="357"/>
      <c r="S41" s="358"/>
      <c r="T41" s="358"/>
      <c r="U41" s="358"/>
      <c r="V41" s="357"/>
      <c r="W41" s="357"/>
      <c r="X41" s="357"/>
      <c r="Y41" s="357"/>
      <c r="Z41" s="357"/>
      <c r="AA41" s="357"/>
      <c r="AB41" s="357"/>
      <c r="AC41" s="357"/>
      <c r="AD41" s="357"/>
      <c r="AE41" s="858"/>
      <c r="AF41" s="798"/>
      <c r="AG41" s="799"/>
    </row>
    <row r="42" spans="2:33" ht="28.5" customHeight="1" thickBot="1">
      <c r="B42" s="848"/>
      <c r="C42" s="849"/>
      <c r="D42" s="849"/>
      <c r="E42" s="850"/>
      <c r="F42" s="894"/>
      <c r="G42" s="895"/>
      <c r="H42" s="362" t="s">
        <v>237</v>
      </c>
      <c r="I42" s="363"/>
      <c r="J42" s="363"/>
      <c r="K42" s="364"/>
      <c r="L42" s="364"/>
      <c r="M42" s="364"/>
      <c r="N42" s="364"/>
      <c r="O42" s="364"/>
      <c r="P42" s="364"/>
      <c r="Q42" s="364"/>
      <c r="R42" s="364"/>
      <c r="S42" s="365"/>
      <c r="T42" s="365"/>
      <c r="U42" s="365"/>
      <c r="V42" s="364"/>
      <c r="W42" s="364"/>
      <c r="X42" s="364"/>
      <c r="Y42" s="364"/>
      <c r="Z42" s="364"/>
      <c r="AA42" s="364"/>
      <c r="AB42" s="364"/>
      <c r="AC42" s="364"/>
      <c r="AD42" s="364"/>
      <c r="AE42" s="835"/>
      <c r="AF42" s="836"/>
      <c r="AG42" s="837"/>
    </row>
    <row r="43" spans="2:33" s="331" customFormat="1" ht="9.75" customHeight="1"/>
    <row r="44" spans="2:33" s="331" customFormat="1" ht="9.75" customHeight="1" thickBot="1"/>
    <row r="45" spans="2:33" ht="28.5" customHeight="1">
      <c r="B45" s="704" t="s">
        <v>235</v>
      </c>
      <c r="C45" s="843"/>
      <c r="D45" s="843"/>
      <c r="E45" s="844"/>
      <c r="F45" s="890" t="s">
        <v>255</v>
      </c>
      <c r="G45" s="891"/>
      <c r="H45" s="366" t="s">
        <v>250</v>
      </c>
      <c r="I45" s="327"/>
      <c r="J45" s="327"/>
      <c r="K45" s="367"/>
      <c r="L45" s="367"/>
      <c r="M45" s="367"/>
      <c r="N45" s="367"/>
      <c r="O45" s="367"/>
      <c r="P45" s="367"/>
      <c r="Q45" s="367"/>
      <c r="R45" s="367"/>
      <c r="S45" s="368"/>
      <c r="T45" s="368"/>
      <c r="U45" s="368"/>
      <c r="V45" s="367"/>
      <c r="W45" s="367"/>
      <c r="X45" s="367"/>
      <c r="Y45" s="367"/>
      <c r="Z45" s="367"/>
      <c r="AA45" s="367"/>
      <c r="AB45" s="367"/>
      <c r="AC45" s="367"/>
      <c r="AD45" s="369"/>
      <c r="AE45" s="796"/>
      <c r="AF45" s="796"/>
      <c r="AG45" s="797"/>
    </row>
    <row r="46" spans="2:33" ht="28.5" customHeight="1">
      <c r="B46" s="845"/>
      <c r="C46" s="846"/>
      <c r="D46" s="846"/>
      <c r="E46" s="847"/>
      <c r="F46" s="892"/>
      <c r="G46" s="893"/>
      <c r="H46" s="333" t="s">
        <v>249</v>
      </c>
      <c r="I46" s="333"/>
      <c r="J46" s="333"/>
      <c r="K46" s="357"/>
      <c r="L46" s="357"/>
      <c r="M46" s="357"/>
      <c r="N46" s="357"/>
      <c r="O46" s="357"/>
      <c r="P46" s="357"/>
      <c r="Q46" s="357"/>
      <c r="R46" s="357"/>
      <c r="S46" s="358"/>
      <c r="T46" s="358"/>
      <c r="U46" s="358"/>
      <c r="V46" s="357"/>
      <c r="W46" s="357"/>
      <c r="X46" s="357"/>
      <c r="Y46" s="357"/>
      <c r="Z46" s="357"/>
      <c r="AA46" s="357"/>
      <c r="AB46" s="357"/>
      <c r="AC46" s="357"/>
      <c r="AD46" s="370"/>
      <c r="AE46" s="798"/>
      <c r="AF46" s="798"/>
      <c r="AG46" s="799"/>
    </row>
    <row r="47" spans="2:33" ht="28.5" customHeight="1">
      <c r="B47" s="845"/>
      <c r="C47" s="846"/>
      <c r="D47" s="846"/>
      <c r="E47" s="847"/>
      <c r="F47" s="892"/>
      <c r="G47" s="893"/>
      <c r="H47" s="333" t="s">
        <v>231</v>
      </c>
      <c r="I47" s="333"/>
      <c r="J47" s="333"/>
      <c r="K47" s="357"/>
      <c r="L47" s="357"/>
      <c r="M47" s="357"/>
      <c r="N47" s="357"/>
      <c r="O47" s="357"/>
      <c r="P47" s="357"/>
      <c r="Q47" s="357"/>
      <c r="R47" s="357"/>
      <c r="S47" s="358"/>
      <c r="T47" s="358"/>
      <c r="U47" s="358"/>
      <c r="V47" s="357"/>
      <c r="W47" s="357"/>
      <c r="X47" s="357"/>
      <c r="Y47" s="357"/>
      <c r="Z47" s="357"/>
      <c r="AA47" s="357"/>
      <c r="AB47" s="357"/>
      <c r="AC47" s="357"/>
      <c r="AD47" s="370"/>
      <c r="AE47" s="798"/>
      <c r="AF47" s="798"/>
      <c r="AG47" s="799"/>
    </row>
    <row r="48" spans="2:33" ht="28.5" customHeight="1">
      <c r="B48" s="845"/>
      <c r="C48" s="846"/>
      <c r="D48" s="846"/>
      <c r="E48" s="847"/>
      <c r="F48" s="892"/>
      <c r="G48" s="893"/>
      <c r="H48" s="333" t="s">
        <v>230</v>
      </c>
      <c r="I48" s="333"/>
      <c r="J48" s="333"/>
      <c r="K48" s="357"/>
      <c r="L48" s="357"/>
      <c r="M48" s="357"/>
      <c r="N48" s="357"/>
      <c r="O48" s="357"/>
      <c r="P48" s="357"/>
      <c r="Q48" s="357"/>
      <c r="R48" s="357"/>
      <c r="S48" s="358"/>
      <c r="T48" s="358"/>
      <c r="U48" s="358"/>
      <c r="V48" s="357"/>
      <c r="W48" s="357"/>
      <c r="X48" s="357"/>
      <c r="Y48" s="357"/>
      <c r="Z48" s="357"/>
      <c r="AA48" s="357"/>
      <c r="AB48" s="357"/>
      <c r="AC48" s="357"/>
      <c r="AD48" s="370"/>
      <c r="AE48" s="798"/>
      <c r="AF48" s="798"/>
      <c r="AG48" s="799"/>
    </row>
    <row r="49" spans="2:33" ht="28.5" customHeight="1">
      <c r="B49" s="845"/>
      <c r="C49" s="846"/>
      <c r="D49" s="846"/>
      <c r="E49" s="847"/>
      <c r="F49" s="892"/>
      <c r="G49" s="893"/>
      <c r="H49" s="349" t="s">
        <v>254</v>
      </c>
      <c r="I49" s="349"/>
      <c r="J49" s="349"/>
      <c r="K49" s="350"/>
      <c r="L49" s="350"/>
      <c r="M49" s="350"/>
      <c r="N49" s="350"/>
      <c r="O49" s="350"/>
      <c r="P49" s="350"/>
      <c r="Q49" s="350"/>
      <c r="R49" s="350"/>
      <c r="S49" s="351"/>
      <c r="T49" s="351"/>
      <c r="U49" s="351"/>
      <c r="V49" s="350"/>
      <c r="W49" s="350"/>
      <c r="X49" s="350"/>
      <c r="Y49" s="350"/>
      <c r="Z49" s="350"/>
      <c r="AA49" s="350"/>
      <c r="AB49" s="350"/>
      <c r="AC49" s="350"/>
      <c r="AD49" s="371"/>
      <c r="AE49" s="794"/>
      <c r="AF49" s="794"/>
      <c r="AG49" s="795"/>
    </row>
    <row r="50" spans="2:33" ht="28.5" customHeight="1">
      <c r="B50" s="845"/>
      <c r="C50" s="846"/>
      <c r="D50" s="846"/>
      <c r="E50" s="847"/>
      <c r="F50" s="892"/>
      <c r="G50" s="893"/>
      <c r="H50" s="349" t="s">
        <v>253</v>
      </c>
      <c r="I50" s="349"/>
      <c r="J50" s="349"/>
      <c r="K50" s="350"/>
      <c r="L50" s="350"/>
      <c r="M50" s="350"/>
      <c r="N50" s="350"/>
      <c r="O50" s="350"/>
      <c r="P50" s="350"/>
      <c r="Q50" s="350"/>
      <c r="R50" s="350"/>
      <c r="S50" s="351"/>
      <c r="T50" s="351"/>
      <c r="U50" s="351"/>
      <c r="V50" s="350"/>
      <c r="W50" s="350"/>
      <c r="X50" s="350"/>
      <c r="Y50" s="350"/>
      <c r="Z50" s="350"/>
      <c r="AA50" s="350"/>
      <c r="AB50" s="350"/>
      <c r="AC50" s="350"/>
      <c r="AD50" s="371"/>
      <c r="AE50" s="794"/>
      <c r="AF50" s="794"/>
      <c r="AG50" s="795"/>
    </row>
    <row r="51" spans="2:33" ht="28.5" customHeight="1">
      <c r="B51" s="845"/>
      <c r="C51" s="846"/>
      <c r="D51" s="846"/>
      <c r="E51" s="847"/>
      <c r="F51" s="892"/>
      <c r="G51" s="893"/>
      <c r="H51" s="349" t="s">
        <v>229</v>
      </c>
      <c r="I51" s="349"/>
      <c r="J51" s="349"/>
      <c r="K51" s="350"/>
      <c r="L51" s="350"/>
      <c r="M51" s="350"/>
      <c r="N51" s="350"/>
      <c r="O51" s="350"/>
      <c r="P51" s="350"/>
      <c r="Q51" s="350"/>
      <c r="R51" s="350"/>
      <c r="S51" s="351"/>
      <c r="T51" s="351"/>
      <c r="U51" s="351"/>
      <c r="V51" s="350"/>
      <c r="W51" s="350"/>
      <c r="X51" s="350"/>
      <c r="Y51" s="350"/>
      <c r="Z51" s="350"/>
      <c r="AA51" s="350"/>
      <c r="AB51" s="350"/>
      <c r="AC51" s="350"/>
      <c r="AD51" s="371"/>
      <c r="AE51" s="794"/>
      <c r="AF51" s="794"/>
      <c r="AG51" s="795"/>
    </row>
    <row r="52" spans="2:33" ht="28.5" customHeight="1">
      <c r="B52" s="845"/>
      <c r="C52" s="846"/>
      <c r="D52" s="846"/>
      <c r="E52" s="847"/>
      <c r="F52" s="892"/>
      <c r="G52" s="893"/>
      <c r="H52" s="352" t="s">
        <v>252</v>
      </c>
      <c r="I52" s="352"/>
      <c r="J52" s="352"/>
      <c r="K52" s="353"/>
      <c r="L52" s="353"/>
      <c r="M52" s="353"/>
      <c r="N52" s="353"/>
      <c r="O52" s="353"/>
      <c r="P52" s="353"/>
      <c r="Q52" s="353"/>
      <c r="R52" s="353"/>
      <c r="S52" s="360"/>
      <c r="T52" s="360"/>
      <c r="U52" s="360"/>
      <c r="V52" s="353"/>
      <c r="W52" s="353"/>
      <c r="X52" s="353"/>
      <c r="Y52" s="353"/>
      <c r="Z52" s="353"/>
      <c r="AA52" s="353"/>
      <c r="AB52" s="353"/>
      <c r="AC52" s="353"/>
      <c r="AD52" s="372"/>
      <c r="AE52" s="794"/>
      <c r="AF52" s="794"/>
      <c r="AG52" s="795"/>
    </row>
    <row r="53" spans="2:33" ht="28.5" customHeight="1" thickBot="1">
      <c r="B53" s="845"/>
      <c r="C53" s="846"/>
      <c r="D53" s="846"/>
      <c r="E53" s="847"/>
      <c r="F53" s="902"/>
      <c r="G53" s="903"/>
      <c r="H53" s="373" t="s">
        <v>228</v>
      </c>
      <c r="I53" s="374"/>
      <c r="J53" s="374"/>
      <c r="K53" s="375"/>
      <c r="L53" s="375"/>
      <c r="M53" s="375"/>
      <c r="N53" s="375"/>
      <c r="O53" s="375"/>
      <c r="P53" s="375"/>
      <c r="Q53" s="375"/>
      <c r="R53" s="375"/>
      <c r="S53" s="376"/>
      <c r="T53" s="376"/>
      <c r="U53" s="376"/>
      <c r="V53" s="375"/>
      <c r="W53" s="375"/>
      <c r="X53" s="375"/>
      <c r="Y53" s="375"/>
      <c r="Z53" s="375"/>
      <c r="AA53" s="375"/>
      <c r="AB53" s="375"/>
      <c r="AC53" s="375"/>
      <c r="AD53" s="377"/>
      <c r="AE53" s="888"/>
      <c r="AF53" s="888"/>
      <c r="AG53" s="889"/>
    </row>
    <row r="54" spans="2:33" ht="28.5" customHeight="1">
      <c r="B54" s="845"/>
      <c r="C54" s="846"/>
      <c r="D54" s="846"/>
      <c r="E54" s="847"/>
      <c r="F54" s="904" t="s">
        <v>251</v>
      </c>
      <c r="G54" s="905"/>
      <c r="H54" s="327" t="s">
        <v>250</v>
      </c>
      <c r="I54" s="327"/>
      <c r="J54" s="327"/>
      <c r="K54" s="367"/>
      <c r="L54" s="367"/>
      <c r="M54" s="367"/>
      <c r="N54" s="367"/>
      <c r="O54" s="367"/>
      <c r="P54" s="367"/>
      <c r="Q54" s="367"/>
      <c r="R54" s="367"/>
      <c r="S54" s="368"/>
      <c r="T54" s="368"/>
      <c r="U54" s="368"/>
      <c r="V54" s="367"/>
      <c r="W54" s="367"/>
      <c r="X54" s="367"/>
      <c r="Y54" s="367"/>
      <c r="Z54" s="367"/>
      <c r="AA54" s="367"/>
      <c r="AB54" s="367"/>
      <c r="AC54" s="367"/>
      <c r="AD54" s="369"/>
      <c r="AE54" s="796"/>
      <c r="AF54" s="796"/>
      <c r="AG54" s="797"/>
    </row>
    <row r="55" spans="2:33" ht="28.5" customHeight="1">
      <c r="B55" s="845"/>
      <c r="C55" s="846"/>
      <c r="D55" s="846"/>
      <c r="E55" s="847"/>
      <c r="F55" s="906"/>
      <c r="G55" s="907"/>
      <c r="H55" s="355" t="s">
        <v>249</v>
      </c>
      <c r="I55" s="349"/>
      <c r="J55" s="349"/>
      <c r="K55" s="350"/>
      <c r="L55" s="350"/>
      <c r="M55" s="350"/>
      <c r="N55" s="350"/>
      <c r="O55" s="350"/>
      <c r="P55" s="350"/>
      <c r="Q55" s="350"/>
      <c r="R55" s="350"/>
      <c r="S55" s="351"/>
      <c r="T55" s="351"/>
      <c r="U55" s="351"/>
      <c r="V55" s="350"/>
      <c r="W55" s="350"/>
      <c r="X55" s="350"/>
      <c r="Y55" s="350"/>
      <c r="Z55" s="350"/>
      <c r="AA55" s="350"/>
      <c r="AB55" s="350"/>
      <c r="AC55" s="350"/>
      <c r="AD55" s="371"/>
      <c r="AE55" s="794"/>
      <c r="AF55" s="794"/>
      <c r="AG55" s="795"/>
    </row>
    <row r="56" spans="2:33" ht="28.5" customHeight="1">
      <c r="B56" s="845"/>
      <c r="C56" s="846"/>
      <c r="D56" s="846"/>
      <c r="E56" s="847"/>
      <c r="F56" s="906"/>
      <c r="G56" s="907"/>
      <c r="H56" s="333" t="s">
        <v>231</v>
      </c>
      <c r="I56" s="333"/>
      <c r="J56" s="333"/>
      <c r="K56" s="357"/>
      <c r="L56" s="357"/>
      <c r="M56" s="357"/>
      <c r="N56" s="357"/>
      <c r="O56" s="357"/>
      <c r="P56" s="357"/>
      <c r="Q56" s="357"/>
      <c r="R56" s="357"/>
      <c r="S56" s="358"/>
      <c r="T56" s="358"/>
      <c r="U56" s="358"/>
      <c r="V56" s="357"/>
      <c r="W56" s="357"/>
      <c r="X56" s="357"/>
      <c r="Y56" s="357"/>
      <c r="Z56" s="357"/>
      <c r="AA56" s="357"/>
      <c r="AB56" s="357"/>
      <c r="AC56" s="357"/>
      <c r="AD56" s="370"/>
      <c r="AE56" s="798"/>
      <c r="AF56" s="798"/>
      <c r="AG56" s="799"/>
    </row>
    <row r="57" spans="2:33" ht="28.5" customHeight="1">
      <c r="B57" s="845"/>
      <c r="C57" s="846"/>
      <c r="D57" s="846"/>
      <c r="E57" s="847"/>
      <c r="F57" s="906"/>
      <c r="G57" s="907"/>
      <c r="H57" s="349" t="s">
        <v>248</v>
      </c>
      <c r="I57" s="349"/>
      <c r="J57" s="349"/>
      <c r="K57" s="350"/>
      <c r="L57" s="350"/>
      <c r="M57" s="350"/>
      <c r="N57" s="350"/>
      <c r="O57" s="350"/>
      <c r="P57" s="350"/>
      <c r="Q57" s="350"/>
      <c r="R57" s="350"/>
      <c r="S57" s="351"/>
      <c r="T57" s="351"/>
      <c r="U57" s="351"/>
      <c r="V57" s="350"/>
      <c r="W57" s="350"/>
      <c r="X57" s="350"/>
      <c r="Y57" s="350"/>
      <c r="Z57" s="350"/>
      <c r="AA57" s="350"/>
      <c r="AB57" s="350"/>
      <c r="AC57" s="350"/>
      <c r="AD57" s="371"/>
      <c r="AE57" s="794"/>
      <c r="AF57" s="794"/>
      <c r="AG57" s="795"/>
    </row>
    <row r="58" spans="2:33" ht="28.5" customHeight="1">
      <c r="B58" s="845"/>
      <c r="C58" s="846"/>
      <c r="D58" s="846"/>
      <c r="E58" s="847"/>
      <c r="F58" s="906"/>
      <c r="G58" s="907"/>
      <c r="H58" s="333" t="s">
        <v>230</v>
      </c>
      <c r="I58" s="333"/>
      <c r="J58" s="333"/>
      <c r="K58" s="357"/>
      <c r="L58" s="357"/>
      <c r="M58" s="357"/>
      <c r="N58" s="357"/>
      <c r="O58" s="357"/>
      <c r="P58" s="357"/>
      <c r="Q58" s="357"/>
      <c r="R58" s="357"/>
      <c r="S58" s="358"/>
      <c r="T58" s="358"/>
      <c r="U58" s="358"/>
      <c r="V58" s="357"/>
      <c r="W58" s="357"/>
      <c r="X58" s="357"/>
      <c r="Y58" s="357"/>
      <c r="Z58" s="357"/>
      <c r="AA58" s="357"/>
      <c r="AB58" s="357"/>
      <c r="AC58" s="357"/>
      <c r="AD58" s="370"/>
      <c r="AE58" s="794"/>
      <c r="AF58" s="794"/>
      <c r="AG58" s="795"/>
    </row>
    <row r="59" spans="2:33" ht="28.5" customHeight="1">
      <c r="B59" s="845"/>
      <c r="C59" s="846"/>
      <c r="D59" s="846"/>
      <c r="E59" s="847"/>
      <c r="F59" s="906"/>
      <c r="G59" s="907"/>
      <c r="H59" s="333" t="s">
        <v>247</v>
      </c>
      <c r="I59" s="333"/>
      <c r="J59" s="333"/>
      <c r="K59" s="357"/>
      <c r="L59" s="357"/>
      <c r="M59" s="357"/>
      <c r="N59" s="357"/>
      <c r="O59" s="357"/>
      <c r="P59" s="357"/>
      <c r="Q59" s="357"/>
      <c r="R59" s="357"/>
      <c r="S59" s="358"/>
      <c r="T59" s="358"/>
      <c r="U59" s="358"/>
      <c r="V59" s="357"/>
      <c r="W59" s="357"/>
      <c r="X59" s="357"/>
      <c r="Y59" s="357"/>
      <c r="Z59" s="357"/>
      <c r="AA59" s="357"/>
      <c r="AB59" s="357"/>
      <c r="AC59" s="357"/>
      <c r="AD59" s="370"/>
      <c r="AE59" s="794"/>
      <c r="AF59" s="794"/>
      <c r="AG59" s="795"/>
    </row>
    <row r="60" spans="2:33" ht="28.5" customHeight="1">
      <c r="B60" s="845"/>
      <c r="C60" s="846"/>
      <c r="D60" s="846"/>
      <c r="E60" s="847"/>
      <c r="F60" s="906"/>
      <c r="G60" s="907"/>
      <c r="H60" s="349" t="s">
        <v>246</v>
      </c>
      <c r="I60" s="349"/>
      <c r="J60" s="349"/>
      <c r="K60" s="350"/>
      <c r="L60" s="350"/>
      <c r="M60" s="350"/>
      <c r="N60" s="350"/>
      <c r="O60" s="350"/>
      <c r="P60" s="350"/>
      <c r="Q60" s="350"/>
      <c r="R60" s="350"/>
      <c r="S60" s="351"/>
      <c r="T60" s="351"/>
      <c r="U60" s="351"/>
      <c r="V60" s="350"/>
      <c r="W60" s="350"/>
      <c r="X60" s="350"/>
      <c r="Y60" s="350"/>
      <c r="Z60" s="350"/>
      <c r="AA60" s="350"/>
      <c r="AB60" s="350"/>
      <c r="AC60" s="350"/>
      <c r="AD60" s="371"/>
      <c r="AE60" s="794"/>
      <c r="AF60" s="794"/>
      <c r="AG60" s="795"/>
    </row>
    <row r="61" spans="2:33" ht="28.5" customHeight="1">
      <c r="B61" s="845"/>
      <c r="C61" s="846"/>
      <c r="D61" s="846"/>
      <c r="E61" s="847"/>
      <c r="F61" s="906"/>
      <c r="G61" s="907"/>
      <c r="H61" s="349" t="s">
        <v>245</v>
      </c>
      <c r="I61" s="349"/>
      <c r="J61" s="349"/>
      <c r="K61" s="350"/>
      <c r="L61" s="350"/>
      <c r="M61" s="350"/>
      <c r="N61" s="350"/>
      <c r="O61" s="350"/>
      <c r="P61" s="350"/>
      <c r="Q61" s="350"/>
      <c r="R61" s="350"/>
      <c r="S61" s="351"/>
      <c r="T61" s="351"/>
      <c r="U61" s="351"/>
      <c r="V61" s="350"/>
      <c r="W61" s="350"/>
      <c r="X61" s="350"/>
      <c r="Y61" s="350"/>
      <c r="Z61" s="350"/>
      <c r="AA61" s="350"/>
      <c r="AB61" s="350"/>
      <c r="AC61" s="350"/>
      <c r="AD61" s="371"/>
      <c r="AE61" s="794"/>
      <c r="AF61" s="794"/>
      <c r="AG61" s="795"/>
    </row>
    <row r="62" spans="2:33" ht="28.5" customHeight="1">
      <c r="B62" s="845"/>
      <c r="C62" s="846"/>
      <c r="D62" s="846"/>
      <c r="E62" s="847"/>
      <c r="F62" s="906"/>
      <c r="G62" s="907"/>
      <c r="H62" s="349" t="s">
        <v>244</v>
      </c>
      <c r="I62" s="349"/>
      <c r="J62" s="349"/>
      <c r="K62" s="350"/>
      <c r="L62" s="350"/>
      <c r="M62" s="350"/>
      <c r="N62" s="350"/>
      <c r="O62" s="350"/>
      <c r="P62" s="350"/>
      <c r="Q62" s="350"/>
      <c r="R62" s="350"/>
      <c r="S62" s="351"/>
      <c r="T62" s="351"/>
      <c r="U62" s="351"/>
      <c r="V62" s="350"/>
      <c r="W62" s="350"/>
      <c r="X62" s="350"/>
      <c r="Y62" s="350"/>
      <c r="Z62" s="350"/>
      <c r="AA62" s="350"/>
      <c r="AB62" s="350"/>
      <c r="AC62" s="350"/>
      <c r="AD62" s="371"/>
      <c r="AE62" s="794"/>
      <c r="AF62" s="794"/>
      <c r="AG62" s="795"/>
    </row>
    <row r="63" spans="2:33" ht="28.5" customHeight="1">
      <c r="B63" s="845"/>
      <c r="C63" s="846"/>
      <c r="D63" s="846"/>
      <c r="E63" s="847"/>
      <c r="F63" s="906"/>
      <c r="G63" s="907"/>
      <c r="H63" s="352" t="s">
        <v>243</v>
      </c>
      <c r="I63" s="352"/>
      <c r="J63" s="352"/>
      <c r="K63" s="353"/>
      <c r="L63" s="353"/>
      <c r="M63" s="353"/>
      <c r="N63" s="353"/>
      <c r="O63" s="349"/>
      <c r="P63" s="354"/>
      <c r="Q63" s="354"/>
      <c r="R63" s="354"/>
      <c r="S63" s="349"/>
      <c r="T63" s="349"/>
      <c r="U63" s="349"/>
      <c r="V63" s="354"/>
      <c r="W63" s="354"/>
      <c r="X63" s="354"/>
      <c r="Y63" s="354"/>
      <c r="Z63" s="354"/>
      <c r="AA63" s="354"/>
      <c r="AB63" s="354"/>
      <c r="AC63" s="354"/>
      <c r="AD63" s="378"/>
      <c r="AE63" s="794"/>
      <c r="AF63" s="794"/>
      <c r="AG63" s="795"/>
    </row>
    <row r="64" spans="2:33" ht="28.5" customHeight="1">
      <c r="B64" s="845"/>
      <c r="C64" s="846"/>
      <c r="D64" s="846"/>
      <c r="E64" s="847"/>
      <c r="F64" s="906"/>
      <c r="G64" s="907"/>
      <c r="H64" s="349" t="s">
        <v>229</v>
      </c>
      <c r="I64" s="349"/>
      <c r="J64" s="349"/>
      <c r="K64" s="350"/>
      <c r="L64" s="350"/>
      <c r="M64" s="350"/>
      <c r="N64" s="350"/>
      <c r="O64" s="350"/>
      <c r="P64" s="350"/>
      <c r="Q64" s="350"/>
      <c r="R64" s="350"/>
      <c r="S64" s="351"/>
      <c r="T64" s="351"/>
      <c r="U64" s="351"/>
      <c r="V64" s="350"/>
      <c r="W64" s="350"/>
      <c r="X64" s="350"/>
      <c r="Y64" s="350"/>
      <c r="Z64" s="350"/>
      <c r="AA64" s="350"/>
      <c r="AB64" s="350"/>
      <c r="AC64" s="350"/>
      <c r="AD64" s="371"/>
      <c r="AE64" s="794"/>
      <c r="AF64" s="794"/>
      <c r="AG64" s="795"/>
    </row>
    <row r="65" spans="2:34" ht="28.5" customHeight="1">
      <c r="B65" s="845"/>
      <c r="C65" s="846"/>
      <c r="D65" s="846"/>
      <c r="E65" s="847"/>
      <c r="F65" s="906"/>
      <c r="G65" s="907"/>
      <c r="H65" s="349" t="s">
        <v>242</v>
      </c>
      <c r="I65" s="352"/>
      <c r="J65" s="352"/>
      <c r="K65" s="353"/>
      <c r="L65" s="353"/>
      <c r="M65" s="353"/>
      <c r="N65" s="353"/>
      <c r="O65" s="353"/>
      <c r="P65" s="353"/>
      <c r="Q65" s="353"/>
      <c r="R65" s="353"/>
      <c r="S65" s="360"/>
      <c r="T65" s="360"/>
      <c r="U65" s="360"/>
      <c r="V65" s="353"/>
      <c r="W65" s="353"/>
      <c r="X65" s="353"/>
      <c r="Y65" s="353"/>
      <c r="Z65" s="353"/>
      <c r="AA65" s="353"/>
      <c r="AB65" s="353"/>
      <c r="AC65" s="353"/>
      <c r="AD65" s="372"/>
      <c r="AE65" s="794"/>
      <c r="AF65" s="794"/>
      <c r="AG65" s="795"/>
    </row>
    <row r="66" spans="2:34" ht="28.5" customHeight="1">
      <c r="B66" s="845"/>
      <c r="C66" s="846"/>
      <c r="D66" s="846"/>
      <c r="E66" s="847"/>
      <c r="F66" s="906"/>
      <c r="G66" s="907"/>
      <c r="H66" s="349" t="s">
        <v>241</v>
      </c>
      <c r="I66" s="349"/>
      <c r="J66" s="349"/>
      <c r="K66" s="350"/>
      <c r="L66" s="350"/>
      <c r="M66" s="350"/>
      <c r="N66" s="350"/>
      <c r="O66" s="350"/>
      <c r="P66" s="350"/>
      <c r="Q66" s="350"/>
      <c r="R66" s="350"/>
      <c r="S66" s="351"/>
      <c r="T66" s="351"/>
      <c r="U66" s="351"/>
      <c r="V66" s="350"/>
      <c r="W66" s="350"/>
      <c r="X66" s="350"/>
      <c r="Y66" s="350"/>
      <c r="Z66" s="350"/>
      <c r="AA66" s="350"/>
      <c r="AB66" s="350"/>
      <c r="AC66" s="350"/>
      <c r="AD66" s="371"/>
      <c r="AE66" s="794"/>
      <c r="AF66" s="794"/>
      <c r="AG66" s="795"/>
    </row>
    <row r="67" spans="2:34" ht="28.5" customHeight="1">
      <c r="B67" s="845"/>
      <c r="C67" s="846"/>
      <c r="D67" s="846"/>
      <c r="E67" s="847"/>
      <c r="F67" s="906"/>
      <c r="G67" s="907"/>
      <c r="H67" s="349" t="s">
        <v>240</v>
      </c>
      <c r="I67" s="352"/>
      <c r="J67" s="352"/>
      <c r="K67" s="353"/>
      <c r="L67" s="353"/>
      <c r="M67" s="353"/>
      <c r="N67" s="353"/>
      <c r="O67" s="353"/>
      <c r="P67" s="353"/>
      <c r="Q67" s="353"/>
      <c r="R67" s="353"/>
      <c r="S67" s="360"/>
      <c r="T67" s="360"/>
      <c r="U67" s="360"/>
      <c r="V67" s="353"/>
      <c r="W67" s="353"/>
      <c r="X67" s="353"/>
      <c r="Y67" s="353"/>
      <c r="Z67" s="353"/>
      <c r="AA67" s="353"/>
      <c r="AB67" s="353"/>
      <c r="AC67" s="353"/>
      <c r="AD67" s="372"/>
      <c r="AE67" s="794"/>
      <c r="AF67" s="794"/>
      <c r="AG67" s="795"/>
    </row>
    <row r="68" spans="2:34" ht="28.5" customHeight="1">
      <c r="B68" s="845"/>
      <c r="C68" s="846"/>
      <c r="D68" s="846"/>
      <c r="E68" s="847"/>
      <c r="F68" s="906"/>
      <c r="G68" s="907"/>
      <c r="H68" s="352" t="s">
        <v>228</v>
      </c>
      <c r="I68" s="352"/>
      <c r="J68" s="352"/>
      <c r="K68" s="353"/>
      <c r="L68" s="353"/>
      <c r="M68" s="353"/>
      <c r="N68" s="353"/>
      <c r="O68" s="353"/>
      <c r="P68" s="353"/>
      <c r="Q68" s="353"/>
      <c r="R68" s="353"/>
      <c r="S68" s="360"/>
      <c r="T68" s="360"/>
      <c r="U68" s="360"/>
      <c r="V68" s="353"/>
      <c r="W68" s="353"/>
      <c r="X68" s="353"/>
      <c r="Y68" s="353"/>
      <c r="Z68" s="353"/>
      <c r="AA68" s="353"/>
      <c r="AB68" s="353"/>
      <c r="AC68" s="353"/>
      <c r="AD68" s="372"/>
      <c r="AE68" s="823"/>
      <c r="AF68" s="823"/>
      <c r="AG68" s="824"/>
    </row>
    <row r="69" spans="2:34" ht="28.5" customHeight="1">
      <c r="B69" s="845"/>
      <c r="C69" s="846"/>
      <c r="D69" s="846"/>
      <c r="E69" s="847"/>
      <c r="F69" s="906"/>
      <c r="G69" s="907"/>
      <c r="H69" s="355" t="s">
        <v>239</v>
      </c>
      <c r="I69" s="349"/>
      <c r="J69" s="349"/>
      <c r="K69" s="350"/>
      <c r="L69" s="350"/>
      <c r="M69" s="350"/>
      <c r="N69" s="350"/>
      <c r="O69" s="350"/>
      <c r="P69" s="350"/>
      <c r="Q69" s="350"/>
      <c r="R69" s="350"/>
      <c r="S69" s="351"/>
      <c r="T69" s="351"/>
      <c r="U69" s="351"/>
      <c r="V69" s="350"/>
      <c r="W69" s="350"/>
      <c r="X69" s="350"/>
      <c r="Y69" s="350"/>
      <c r="Z69" s="350"/>
      <c r="AA69" s="350"/>
      <c r="AB69" s="350"/>
      <c r="AC69" s="350"/>
      <c r="AD69" s="371"/>
      <c r="AE69" s="794"/>
      <c r="AF69" s="794"/>
      <c r="AG69" s="795"/>
    </row>
    <row r="70" spans="2:34" ht="28.5" customHeight="1">
      <c r="B70" s="845"/>
      <c r="C70" s="846"/>
      <c r="D70" s="846"/>
      <c r="E70" s="847"/>
      <c r="F70" s="906"/>
      <c r="G70" s="907"/>
      <c r="H70" s="851" t="s">
        <v>238</v>
      </c>
      <c r="I70" s="852"/>
      <c r="J70" s="852"/>
      <c r="K70" s="852"/>
      <c r="L70" s="852"/>
      <c r="M70" s="852"/>
      <c r="N70" s="852"/>
      <c r="O70" s="852"/>
      <c r="P70" s="852"/>
      <c r="Q70" s="852"/>
      <c r="R70" s="852"/>
      <c r="S70" s="852"/>
      <c r="T70" s="852"/>
      <c r="U70" s="852"/>
      <c r="V70" s="852"/>
      <c r="W70" s="852"/>
      <c r="X70" s="852"/>
      <c r="Y70" s="852"/>
      <c r="Z70" s="852"/>
      <c r="AA70" s="852"/>
      <c r="AB70" s="852"/>
      <c r="AC70" s="852"/>
      <c r="AD70" s="853"/>
      <c r="AE70" s="794"/>
      <c r="AF70" s="794"/>
      <c r="AG70" s="795"/>
    </row>
    <row r="71" spans="2:34" ht="28.5" customHeight="1">
      <c r="B71" s="845"/>
      <c r="C71" s="846"/>
      <c r="D71" s="846"/>
      <c r="E71" s="847"/>
      <c r="F71" s="908"/>
      <c r="G71" s="909"/>
      <c r="H71" s="373" t="s">
        <v>237</v>
      </c>
      <c r="I71" s="374"/>
      <c r="J71" s="374"/>
      <c r="K71" s="375"/>
      <c r="L71" s="375"/>
      <c r="M71" s="375"/>
      <c r="N71" s="375"/>
      <c r="O71" s="375"/>
      <c r="P71" s="375"/>
      <c r="Q71" s="375"/>
      <c r="R71" s="375"/>
      <c r="S71" s="376"/>
      <c r="T71" s="376"/>
      <c r="U71" s="376"/>
      <c r="V71" s="375"/>
      <c r="W71" s="375"/>
      <c r="X71" s="375"/>
      <c r="Y71" s="375"/>
      <c r="Z71" s="375"/>
      <c r="AA71" s="375"/>
      <c r="AB71" s="375"/>
      <c r="AC71" s="375"/>
      <c r="AD71" s="377"/>
      <c r="AE71" s="888"/>
      <c r="AF71" s="888"/>
      <c r="AG71" s="889"/>
    </row>
    <row r="72" spans="2:34" ht="28.5" customHeight="1">
      <c r="B72" s="845"/>
      <c r="C72" s="846"/>
      <c r="D72" s="846"/>
      <c r="E72" s="847"/>
      <c r="F72" s="926" t="s">
        <v>236</v>
      </c>
      <c r="G72" s="927"/>
      <c r="H72" s="361" t="s">
        <v>232</v>
      </c>
      <c r="I72" s="333"/>
      <c r="J72" s="333"/>
      <c r="K72" s="357"/>
      <c r="L72" s="357"/>
      <c r="M72" s="357"/>
      <c r="N72" s="357"/>
      <c r="O72" s="357"/>
      <c r="P72" s="357"/>
      <c r="Q72" s="357"/>
      <c r="R72" s="357"/>
      <c r="S72" s="358"/>
      <c r="T72" s="358"/>
      <c r="U72" s="358"/>
      <c r="V72" s="357"/>
      <c r="W72" s="357"/>
      <c r="X72" s="357"/>
      <c r="Y72" s="357"/>
      <c r="Z72" s="357"/>
      <c r="AA72" s="357"/>
      <c r="AB72" s="357"/>
      <c r="AC72" s="357"/>
      <c r="AD72" s="370"/>
      <c r="AE72" s="798"/>
      <c r="AF72" s="798"/>
      <c r="AG72" s="799"/>
    </row>
    <row r="73" spans="2:34" ht="28.5" customHeight="1">
      <c r="B73" s="845"/>
      <c r="C73" s="846"/>
      <c r="D73" s="846"/>
      <c r="E73" s="847"/>
      <c r="F73" s="906"/>
      <c r="G73" s="907"/>
      <c r="H73" s="361" t="s">
        <v>231</v>
      </c>
      <c r="I73" s="333"/>
      <c r="J73" s="333"/>
      <c r="K73" s="357"/>
      <c r="L73" s="357"/>
      <c r="M73" s="357"/>
      <c r="N73" s="357"/>
      <c r="O73" s="357"/>
      <c r="P73" s="357"/>
      <c r="Q73" s="357"/>
      <c r="R73" s="357"/>
      <c r="S73" s="358"/>
      <c r="T73" s="358"/>
      <c r="U73" s="358"/>
      <c r="V73" s="357"/>
      <c r="W73" s="357"/>
      <c r="X73" s="357"/>
      <c r="Y73" s="357"/>
      <c r="Z73" s="357"/>
      <c r="AA73" s="357"/>
      <c r="AB73" s="357"/>
      <c r="AC73" s="357"/>
      <c r="AD73" s="370"/>
      <c r="AE73" s="794"/>
      <c r="AF73" s="794"/>
      <c r="AG73" s="795"/>
    </row>
    <row r="74" spans="2:34" ht="28.5" customHeight="1">
      <c r="B74" s="845"/>
      <c r="C74" s="846"/>
      <c r="D74" s="846"/>
      <c r="E74" s="847"/>
      <c r="F74" s="906"/>
      <c r="G74" s="907"/>
      <c r="H74" s="361" t="s">
        <v>230</v>
      </c>
      <c r="I74" s="333"/>
      <c r="J74" s="333"/>
      <c r="K74" s="357"/>
      <c r="L74" s="357"/>
      <c r="M74" s="357"/>
      <c r="N74" s="357"/>
      <c r="O74" s="357"/>
      <c r="P74" s="357"/>
      <c r="Q74" s="357"/>
      <c r="R74" s="357"/>
      <c r="S74" s="358"/>
      <c r="T74" s="358"/>
      <c r="U74" s="358"/>
      <c r="V74" s="357"/>
      <c r="W74" s="357"/>
      <c r="X74" s="357"/>
      <c r="Y74" s="357"/>
      <c r="Z74" s="357"/>
      <c r="AA74" s="357"/>
      <c r="AB74" s="357"/>
      <c r="AC74" s="357"/>
      <c r="AD74" s="370"/>
      <c r="AE74" s="794"/>
      <c r="AF74" s="794"/>
      <c r="AG74" s="795"/>
    </row>
    <row r="75" spans="2:34" ht="28.5" customHeight="1">
      <c r="B75" s="845"/>
      <c r="C75" s="846"/>
      <c r="D75" s="846"/>
      <c r="E75" s="847"/>
      <c r="F75" s="906"/>
      <c r="G75" s="907"/>
      <c r="H75" s="379" t="s">
        <v>229</v>
      </c>
      <c r="K75" s="338"/>
      <c r="L75" s="338"/>
      <c r="M75" s="338"/>
      <c r="N75" s="338"/>
      <c r="O75" s="338"/>
      <c r="P75" s="338"/>
      <c r="Q75" s="338"/>
      <c r="R75" s="338"/>
      <c r="S75" s="287"/>
      <c r="T75" s="287"/>
      <c r="U75" s="287"/>
      <c r="V75" s="338"/>
      <c r="W75" s="338"/>
      <c r="X75" s="338"/>
      <c r="Y75" s="338"/>
      <c r="Z75" s="338"/>
      <c r="AA75" s="338"/>
      <c r="AB75" s="338"/>
      <c r="AC75" s="338"/>
      <c r="AD75" s="380"/>
      <c r="AE75" s="794"/>
      <c r="AF75" s="794"/>
      <c r="AG75" s="795"/>
    </row>
    <row r="76" spans="2:34" ht="28.5" customHeight="1">
      <c r="B76" s="845"/>
      <c r="C76" s="846"/>
      <c r="D76" s="846"/>
      <c r="E76" s="847"/>
      <c r="F76" s="906"/>
      <c r="G76" s="907"/>
      <c r="H76" s="359" t="s">
        <v>228</v>
      </c>
      <c r="I76" s="352"/>
      <c r="J76" s="352"/>
      <c r="K76" s="353"/>
      <c r="L76" s="353"/>
      <c r="M76" s="353"/>
      <c r="N76" s="353"/>
      <c r="O76" s="353"/>
      <c r="P76" s="353"/>
      <c r="Q76" s="353"/>
      <c r="R76" s="353"/>
      <c r="S76" s="360"/>
      <c r="T76" s="360"/>
      <c r="U76" s="360"/>
      <c r="V76" s="353"/>
      <c r="W76" s="353"/>
      <c r="X76" s="353"/>
      <c r="Y76" s="353"/>
      <c r="Z76" s="353"/>
      <c r="AA76" s="353"/>
      <c r="AB76" s="353"/>
      <c r="AC76" s="353"/>
      <c r="AD76" s="372"/>
      <c r="AE76" s="823"/>
      <c r="AF76" s="823"/>
      <c r="AG76" s="824"/>
    </row>
    <row r="77" spans="2:34" ht="28.5" customHeight="1" thickBot="1">
      <c r="B77" s="848"/>
      <c r="C77" s="849"/>
      <c r="D77" s="849"/>
      <c r="E77" s="850"/>
      <c r="F77" s="928"/>
      <c r="G77" s="929"/>
      <c r="H77" s="859" t="s">
        <v>227</v>
      </c>
      <c r="I77" s="860"/>
      <c r="J77" s="860"/>
      <c r="K77" s="860"/>
      <c r="L77" s="860"/>
      <c r="M77" s="860"/>
      <c r="N77" s="860"/>
      <c r="O77" s="860"/>
      <c r="P77" s="860"/>
      <c r="Q77" s="860"/>
      <c r="R77" s="860"/>
      <c r="S77" s="860"/>
      <c r="T77" s="860"/>
      <c r="U77" s="860"/>
      <c r="V77" s="860"/>
      <c r="W77" s="860"/>
      <c r="X77" s="860"/>
      <c r="Y77" s="860"/>
      <c r="Z77" s="860"/>
      <c r="AA77" s="860"/>
      <c r="AB77" s="860"/>
      <c r="AC77" s="860"/>
      <c r="AD77" s="861"/>
      <c r="AE77" s="836"/>
      <c r="AF77" s="836"/>
      <c r="AG77" s="837"/>
    </row>
    <row r="78" spans="2:34" ht="9" customHeight="1">
      <c r="B78" s="331"/>
      <c r="C78" s="331"/>
      <c r="D78" s="331"/>
      <c r="E78" s="331"/>
      <c r="F78" s="331"/>
      <c r="G78" s="331"/>
      <c r="H78" s="331"/>
      <c r="I78" s="331"/>
      <c r="J78" s="331"/>
      <c r="K78" s="331"/>
      <c r="L78" s="331"/>
      <c r="M78" s="331"/>
      <c r="N78" s="331"/>
      <c r="O78" s="331"/>
      <c r="P78" s="331"/>
      <c r="Q78" s="331"/>
      <c r="R78" s="331"/>
      <c r="S78" s="331"/>
      <c r="T78" s="331"/>
      <c r="U78" s="331"/>
      <c r="V78" s="331"/>
      <c r="W78" s="331"/>
      <c r="X78" s="331"/>
      <c r="Y78" s="331"/>
      <c r="Z78" s="331"/>
      <c r="AA78" s="331"/>
      <c r="AB78" s="331"/>
      <c r="AC78" s="331"/>
      <c r="AD78" s="331"/>
      <c r="AE78" s="331"/>
      <c r="AF78" s="331"/>
      <c r="AG78" s="331"/>
      <c r="AH78" s="331"/>
    </row>
    <row r="79" spans="2:34" ht="9" customHeight="1" thickBot="1">
      <c r="B79" s="331"/>
      <c r="C79" s="331"/>
      <c r="D79" s="331"/>
      <c r="E79" s="331"/>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31"/>
      <c r="AD79" s="331"/>
      <c r="AE79" s="331"/>
      <c r="AF79" s="331"/>
      <c r="AG79" s="331"/>
      <c r="AH79" s="331"/>
    </row>
    <row r="80" spans="2:34" ht="28.5" customHeight="1">
      <c r="B80" s="704" t="s">
        <v>235</v>
      </c>
      <c r="C80" s="843"/>
      <c r="D80" s="843"/>
      <c r="E80" s="844"/>
      <c r="F80" s="904" t="s">
        <v>234</v>
      </c>
      <c r="G80" s="905"/>
      <c r="H80" s="366" t="s">
        <v>232</v>
      </c>
      <c r="I80" s="327"/>
      <c r="J80" s="327"/>
      <c r="K80" s="367"/>
      <c r="L80" s="367"/>
      <c r="M80" s="367"/>
      <c r="N80" s="367"/>
      <c r="O80" s="367"/>
      <c r="P80" s="367"/>
      <c r="Q80" s="367"/>
      <c r="R80" s="367"/>
      <c r="S80" s="368"/>
      <c r="T80" s="368"/>
      <c r="U80" s="368"/>
      <c r="V80" s="367"/>
      <c r="W80" s="367"/>
      <c r="X80" s="367"/>
      <c r="Y80" s="367"/>
      <c r="Z80" s="367"/>
      <c r="AA80" s="367"/>
      <c r="AB80" s="367"/>
      <c r="AC80" s="367"/>
      <c r="AD80" s="381"/>
      <c r="AE80" s="910"/>
      <c r="AF80" s="796"/>
      <c r="AG80" s="797"/>
    </row>
    <row r="81" spans="2:33" ht="28.5" customHeight="1">
      <c r="B81" s="845"/>
      <c r="C81" s="846"/>
      <c r="D81" s="846"/>
      <c r="E81" s="847"/>
      <c r="F81" s="906"/>
      <c r="G81" s="907"/>
      <c r="H81" s="379" t="s">
        <v>230</v>
      </c>
      <c r="K81" s="338"/>
      <c r="L81" s="338"/>
      <c r="M81" s="338"/>
      <c r="N81" s="338"/>
      <c r="O81" s="338"/>
      <c r="P81" s="338"/>
      <c r="Q81" s="338"/>
      <c r="R81" s="338"/>
      <c r="S81" s="287"/>
      <c r="T81" s="287"/>
      <c r="U81" s="287"/>
      <c r="V81" s="338"/>
      <c r="W81" s="338"/>
      <c r="X81" s="338"/>
      <c r="Y81" s="338"/>
      <c r="Z81" s="338"/>
      <c r="AA81" s="338"/>
      <c r="AB81" s="338"/>
      <c r="AC81" s="338"/>
      <c r="AD81" s="382"/>
      <c r="AE81" s="822"/>
      <c r="AF81" s="823"/>
      <c r="AG81" s="824"/>
    </row>
    <row r="82" spans="2:33" ht="28.5" customHeight="1">
      <c r="B82" s="845"/>
      <c r="C82" s="846"/>
      <c r="D82" s="846"/>
      <c r="E82" s="847"/>
      <c r="F82" s="906"/>
      <c r="G82" s="907"/>
      <c r="H82" s="359" t="s">
        <v>228</v>
      </c>
      <c r="I82" s="352"/>
      <c r="J82" s="352"/>
      <c r="K82" s="353"/>
      <c r="L82" s="353"/>
      <c r="M82" s="353"/>
      <c r="N82" s="353"/>
      <c r="O82" s="353"/>
      <c r="P82" s="353"/>
      <c r="Q82" s="353"/>
      <c r="R82" s="353"/>
      <c r="S82" s="360"/>
      <c r="T82" s="360"/>
      <c r="U82" s="360"/>
      <c r="V82" s="353"/>
      <c r="W82" s="353"/>
      <c r="X82" s="353"/>
      <c r="Y82" s="353"/>
      <c r="Z82" s="353"/>
      <c r="AA82" s="353"/>
      <c r="AB82" s="353"/>
      <c r="AC82" s="353"/>
      <c r="AD82" s="383"/>
      <c r="AE82" s="822"/>
      <c r="AF82" s="823"/>
      <c r="AG82" s="824"/>
    </row>
    <row r="83" spans="2:33" ht="28.5" customHeight="1">
      <c r="B83" s="845"/>
      <c r="C83" s="846"/>
      <c r="D83" s="846"/>
      <c r="E83" s="847"/>
      <c r="F83" s="908"/>
      <c r="G83" s="909"/>
      <c r="H83" s="911" t="s">
        <v>227</v>
      </c>
      <c r="I83" s="912"/>
      <c r="J83" s="912"/>
      <c r="K83" s="912"/>
      <c r="L83" s="912"/>
      <c r="M83" s="912"/>
      <c r="N83" s="912"/>
      <c r="O83" s="912"/>
      <c r="P83" s="912"/>
      <c r="Q83" s="912"/>
      <c r="R83" s="912"/>
      <c r="S83" s="912"/>
      <c r="T83" s="912"/>
      <c r="U83" s="912"/>
      <c r="V83" s="912"/>
      <c r="W83" s="912"/>
      <c r="X83" s="912"/>
      <c r="Y83" s="912"/>
      <c r="Z83" s="912"/>
      <c r="AA83" s="912"/>
      <c r="AB83" s="912"/>
      <c r="AC83" s="912"/>
      <c r="AD83" s="913"/>
      <c r="AE83" s="914"/>
      <c r="AF83" s="888"/>
      <c r="AG83" s="889"/>
    </row>
    <row r="84" spans="2:33" ht="28.5" customHeight="1">
      <c r="B84" s="845"/>
      <c r="C84" s="846"/>
      <c r="D84" s="846"/>
      <c r="E84" s="847"/>
      <c r="F84" s="926" t="s">
        <v>233</v>
      </c>
      <c r="G84" s="927"/>
      <c r="H84" s="361" t="s">
        <v>232</v>
      </c>
      <c r="I84" s="333"/>
      <c r="J84" s="333"/>
      <c r="K84" s="357"/>
      <c r="L84" s="357"/>
      <c r="M84" s="357"/>
      <c r="N84" s="357"/>
      <c r="O84" s="357"/>
      <c r="P84" s="357"/>
      <c r="Q84" s="357"/>
      <c r="R84" s="357"/>
      <c r="S84" s="358"/>
      <c r="T84" s="358"/>
      <c r="U84" s="358"/>
      <c r="V84" s="357"/>
      <c r="W84" s="357"/>
      <c r="X84" s="357"/>
      <c r="Y84" s="357"/>
      <c r="Z84" s="357"/>
      <c r="AA84" s="357"/>
      <c r="AB84" s="357"/>
      <c r="AC84" s="357"/>
      <c r="AD84" s="384"/>
      <c r="AE84" s="858"/>
      <c r="AF84" s="798"/>
      <c r="AG84" s="799"/>
    </row>
    <row r="85" spans="2:33" ht="28.5" customHeight="1">
      <c r="B85" s="845"/>
      <c r="C85" s="846"/>
      <c r="D85" s="846"/>
      <c r="E85" s="847"/>
      <c r="F85" s="906"/>
      <c r="G85" s="907"/>
      <c r="H85" s="355" t="s">
        <v>231</v>
      </c>
      <c r="I85" s="349"/>
      <c r="J85" s="349"/>
      <c r="K85" s="350"/>
      <c r="L85" s="350"/>
      <c r="M85" s="350"/>
      <c r="N85" s="350"/>
      <c r="O85" s="350"/>
      <c r="P85" s="350"/>
      <c r="Q85" s="350"/>
      <c r="R85" s="350"/>
      <c r="S85" s="351"/>
      <c r="T85" s="351"/>
      <c r="U85" s="351"/>
      <c r="V85" s="350"/>
      <c r="W85" s="350"/>
      <c r="X85" s="350"/>
      <c r="Y85" s="350"/>
      <c r="Z85" s="350"/>
      <c r="AA85" s="350"/>
      <c r="AB85" s="350"/>
      <c r="AC85" s="350"/>
      <c r="AD85" s="356"/>
      <c r="AE85" s="793"/>
      <c r="AF85" s="794"/>
      <c r="AG85" s="795"/>
    </row>
    <row r="86" spans="2:33" ht="28.5" customHeight="1">
      <c r="B86" s="845"/>
      <c r="C86" s="846"/>
      <c r="D86" s="846"/>
      <c r="E86" s="847"/>
      <c r="F86" s="906"/>
      <c r="G86" s="907"/>
      <c r="H86" s="361" t="s">
        <v>230</v>
      </c>
      <c r="I86" s="333"/>
      <c r="J86" s="333"/>
      <c r="K86" s="357"/>
      <c r="L86" s="357"/>
      <c r="M86" s="357"/>
      <c r="N86" s="357"/>
      <c r="O86" s="357"/>
      <c r="P86" s="357"/>
      <c r="Q86" s="357"/>
      <c r="R86" s="357"/>
      <c r="S86" s="358"/>
      <c r="T86" s="358"/>
      <c r="U86" s="358"/>
      <c r="V86" s="357"/>
      <c r="W86" s="357"/>
      <c r="X86" s="357"/>
      <c r="Y86" s="357"/>
      <c r="Z86" s="357"/>
      <c r="AA86" s="357"/>
      <c r="AB86" s="357"/>
      <c r="AC86" s="357"/>
      <c r="AD86" s="384"/>
      <c r="AE86" s="858"/>
      <c r="AF86" s="798"/>
      <c r="AG86" s="799"/>
    </row>
    <row r="87" spans="2:33" ht="28.5" customHeight="1">
      <c r="B87" s="845"/>
      <c r="C87" s="846"/>
      <c r="D87" s="846"/>
      <c r="E87" s="847"/>
      <c r="F87" s="906"/>
      <c r="G87" s="907"/>
      <c r="H87" s="359" t="s">
        <v>229</v>
      </c>
      <c r="I87" s="352"/>
      <c r="J87" s="352"/>
      <c r="K87" s="353"/>
      <c r="L87" s="353"/>
      <c r="M87" s="353"/>
      <c r="N87" s="353"/>
      <c r="O87" s="353"/>
      <c r="P87" s="353"/>
      <c r="Q87" s="353"/>
      <c r="R87" s="353"/>
      <c r="S87" s="360"/>
      <c r="T87" s="360"/>
      <c r="U87" s="360"/>
      <c r="V87" s="353"/>
      <c r="W87" s="353"/>
      <c r="X87" s="353"/>
      <c r="Y87" s="353"/>
      <c r="Z87" s="353"/>
      <c r="AA87" s="353"/>
      <c r="AB87" s="353"/>
      <c r="AC87" s="353"/>
      <c r="AD87" s="383"/>
      <c r="AE87" s="822"/>
      <c r="AF87" s="823"/>
      <c r="AG87" s="824"/>
    </row>
    <row r="88" spans="2:33" ht="28.5" customHeight="1">
      <c r="B88" s="845"/>
      <c r="C88" s="846"/>
      <c r="D88" s="846"/>
      <c r="E88" s="847"/>
      <c r="F88" s="906"/>
      <c r="G88" s="907"/>
      <c r="H88" s="359" t="s">
        <v>228</v>
      </c>
      <c r="I88" s="352"/>
      <c r="J88" s="352"/>
      <c r="K88" s="353"/>
      <c r="L88" s="353"/>
      <c r="M88" s="353"/>
      <c r="N88" s="353"/>
      <c r="O88" s="353"/>
      <c r="P88" s="353"/>
      <c r="Q88" s="353"/>
      <c r="R88" s="353"/>
      <c r="S88" s="360"/>
      <c r="T88" s="360"/>
      <c r="U88" s="360"/>
      <c r="V88" s="353"/>
      <c r="W88" s="353"/>
      <c r="X88" s="353"/>
      <c r="Y88" s="353"/>
      <c r="Z88" s="353"/>
      <c r="AA88" s="353"/>
      <c r="AB88" s="353"/>
      <c r="AC88" s="353"/>
      <c r="AD88" s="383"/>
      <c r="AE88" s="793"/>
      <c r="AF88" s="794"/>
      <c r="AG88" s="795"/>
    </row>
    <row r="89" spans="2:33" ht="28.5" customHeight="1" thickBot="1">
      <c r="B89" s="848"/>
      <c r="C89" s="849"/>
      <c r="D89" s="849"/>
      <c r="E89" s="850"/>
      <c r="F89" s="928"/>
      <c r="G89" s="929"/>
      <c r="H89" s="859" t="s">
        <v>227</v>
      </c>
      <c r="I89" s="860"/>
      <c r="J89" s="860"/>
      <c r="K89" s="860"/>
      <c r="L89" s="860"/>
      <c r="M89" s="860"/>
      <c r="N89" s="860"/>
      <c r="O89" s="860"/>
      <c r="P89" s="860"/>
      <c r="Q89" s="860"/>
      <c r="R89" s="860"/>
      <c r="S89" s="860"/>
      <c r="T89" s="860"/>
      <c r="U89" s="860"/>
      <c r="V89" s="860"/>
      <c r="W89" s="860"/>
      <c r="X89" s="860"/>
      <c r="Y89" s="860"/>
      <c r="Z89" s="860"/>
      <c r="AA89" s="860"/>
      <c r="AB89" s="860"/>
      <c r="AC89" s="860"/>
      <c r="AD89" s="896"/>
      <c r="AE89" s="835"/>
      <c r="AF89" s="836"/>
      <c r="AG89" s="837"/>
    </row>
    <row r="90" spans="2:33" ht="31.5" customHeight="1">
      <c r="B90" s="873" t="s">
        <v>226</v>
      </c>
      <c r="C90" s="826"/>
      <c r="D90" s="826"/>
      <c r="E90" s="915"/>
      <c r="F90" s="800" t="s">
        <v>225</v>
      </c>
      <c r="G90" s="801"/>
      <c r="H90" s="801"/>
      <c r="I90" s="801"/>
      <c r="J90" s="801"/>
      <c r="K90" s="801"/>
      <c r="L90" s="801"/>
      <c r="M90" s="801"/>
      <c r="N90" s="801"/>
      <c r="O90" s="801"/>
      <c r="P90" s="801"/>
      <c r="Q90" s="801"/>
      <c r="R90" s="801"/>
      <c r="S90" s="801"/>
      <c r="T90" s="801"/>
      <c r="U90" s="801"/>
      <c r="V90" s="801"/>
      <c r="W90" s="801"/>
      <c r="X90" s="801"/>
      <c r="Y90" s="801"/>
      <c r="Z90" s="918"/>
      <c r="AA90" s="922" t="s">
        <v>224</v>
      </c>
      <c r="AB90" s="923"/>
      <c r="AC90" s="923"/>
      <c r="AD90" s="923"/>
      <c r="AE90" s="854"/>
      <c r="AF90" s="855"/>
      <c r="AG90" s="385" t="s">
        <v>221</v>
      </c>
    </row>
    <row r="91" spans="2:33" ht="31.5" customHeight="1" thickBot="1">
      <c r="B91" s="916"/>
      <c r="C91" s="827"/>
      <c r="D91" s="827"/>
      <c r="E91" s="917"/>
      <c r="F91" s="919" t="s">
        <v>223</v>
      </c>
      <c r="G91" s="920"/>
      <c r="H91" s="920"/>
      <c r="I91" s="920"/>
      <c r="J91" s="920"/>
      <c r="K91" s="920"/>
      <c r="L91" s="920"/>
      <c r="M91" s="920"/>
      <c r="N91" s="920"/>
      <c r="O91" s="920"/>
      <c r="P91" s="920"/>
      <c r="Q91" s="920"/>
      <c r="R91" s="920"/>
      <c r="S91" s="920"/>
      <c r="T91" s="920"/>
      <c r="U91" s="920"/>
      <c r="V91" s="920"/>
      <c r="W91" s="920"/>
      <c r="X91" s="920"/>
      <c r="Y91" s="920"/>
      <c r="Z91" s="921"/>
      <c r="AA91" s="924" t="s">
        <v>222</v>
      </c>
      <c r="AB91" s="925"/>
      <c r="AC91" s="925"/>
      <c r="AD91" s="925"/>
      <c r="AE91" s="856"/>
      <c r="AF91" s="857"/>
      <c r="AG91" s="386" t="s">
        <v>221</v>
      </c>
    </row>
    <row r="92" spans="2:33" ht="28.5" customHeight="1" thickBot="1">
      <c r="B92" s="387" t="s">
        <v>220</v>
      </c>
      <c r="C92" s="388"/>
      <c r="D92" s="388"/>
      <c r="E92" s="388"/>
      <c r="F92" s="388"/>
      <c r="G92" s="388"/>
      <c r="H92" s="388"/>
      <c r="I92" s="388"/>
      <c r="J92" s="388"/>
      <c r="K92" s="389"/>
      <c r="L92" s="389"/>
      <c r="M92" s="389"/>
      <c r="N92" s="389"/>
      <c r="O92" s="389"/>
      <c r="P92" s="389"/>
      <c r="Q92" s="389"/>
      <c r="R92" s="389"/>
      <c r="S92" s="390"/>
      <c r="T92" s="390"/>
      <c r="U92" s="390"/>
      <c r="V92" s="389"/>
      <c r="W92" s="389"/>
      <c r="X92" s="389"/>
      <c r="Y92" s="389"/>
      <c r="Z92" s="389"/>
      <c r="AA92" s="862"/>
      <c r="AB92" s="863"/>
      <c r="AC92" s="863"/>
      <c r="AD92" s="863"/>
      <c r="AE92" s="863"/>
      <c r="AF92" s="863"/>
      <c r="AG92" s="323" t="s">
        <v>216</v>
      </c>
    </row>
    <row r="93" spans="2:33" ht="28.5" customHeight="1">
      <c r="B93" s="873" t="s">
        <v>219</v>
      </c>
      <c r="C93" s="874"/>
      <c r="D93" s="874"/>
      <c r="E93" s="875"/>
      <c r="F93" s="327" t="s">
        <v>218</v>
      </c>
      <c r="G93" s="327"/>
      <c r="H93" s="327"/>
      <c r="I93" s="327"/>
      <c r="J93" s="327"/>
      <c r="K93" s="367"/>
      <c r="L93" s="367"/>
      <c r="M93" s="367"/>
      <c r="N93" s="367"/>
      <c r="O93" s="367"/>
      <c r="P93" s="367"/>
      <c r="Q93" s="367"/>
      <c r="R93" s="367"/>
      <c r="S93" s="368"/>
      <c r="T93" s="368"/>
      <c r="U93" s="368"/>
      <c r="V93" s="367"/>
      <c r="W93" s="367"/>
      <c r="X93" s="367"/>
      <c r="Y93" s="367"/>
      <c r="Z93" s="367"/>
      <c r="AA93" s="841">
        <f>IF('1_加算額計算表'!$C$30=【リスト】!$H$2,1,0)</f>
        <v>0</v>
      </c>
      <c r="AB93" s="842"/>
      <c r="AC93" s="842"/>
      <c r="AD93" s="842"/>
      <c r="AE93" s="842"/>
      <c r="AF93" s="842"/>
      <c r="AG93" s="329" t="s">
        <v>216</v>
      </c>
    </row>
    <row r="94" spans="2:33" ht="28.5" customHeight="1" thickBot="1">
      <c r="B94" s="876"/>
      <c r="C94" s="877"/>
      <c r="D94" s="877"/>
      <c r="E94" s="878"/>
      <c r="F94" s="391" t="s">
        <v>217</v>
      </c>
      <c r="G94" s="392"/>
      <c r="H94" s="392"/>
      <c r="I94" s="392"/>
      <c r="J94" s="393"/>
      <c r="K94" s="393"/>
      <c r="L94" s="393"/>
      <c r="M94" s="393"/>
      <c r="N94" s="393"/>
      <c r="O94" s="393"/>
      <c r="P94" s="393"/>
      <c r="Q94" s="393"/>
      <c r="R94" s="393"/>
      <c r="S94" s="392"/>
      <c r="T94" s="392"/>
      <c r="U94" s="392"/>
      <c r="V94" s="393"/>
      <c r="W94" s="393"/>
      <c r="X94" s="393"/>
      <c r="Y94" s="393"/>
      <c r="Z94" s="393"/>
      <c r="AA94" s="900">
        <f>IF('1_加算額計算表'!$C$30=【リスト】!$H$3,1,0)</f>
        <v>0</v>
      </c>
      <c r="AB94" s="901"/>
      <c r="AC94" s="901"/>
      <c r="AD94" s="901"/>
      <c r="AE94" s="901"/>
      <c r="AF94" s="901"/>
      <c r="AG94" s="394" t="s">
        <v>216</v>
      </c>
    </row>
    <row r="95" spans="2:33" ht="15" customHeight="1">
      <c r="B95" s="290" t="s">
        <v>215</v>
      </c>
      <c r="C95" s="337"/>
      <c r="D95" s="337"/>
      <c r="E95" s="337"/>
      <c r="F95" s="337"/>
      <c r="G95" s="287"/>
      <c r="H95" s="287"/>
      <c r="I95" s="287"/>
      <c r="J95" s="338"/>
      <c r="K95" s="338"/>
      <c r="L95" s="338"/>
      <c r="M95" s="338"/>
      <c r="N95" s="338"/>
      <c r="O95" s="338"/>
      <c r="P95" s="338"/>
      <c r="Q95" s="338"/>
      <c r="R95" s="338"/>
      <c r="S95" s="287"/>
      <c r="T95" s="287"/>
      <c r="U95" s="287"/>
      <c r="V95" s="338"/>
      <c r="W95" s="338"/>
      <c r="X95" s="338"/>
      <c r="Y95" s="338"/>
      <c r="Z95" s="338"/>
      <c r="AA95" s="338"/>
      <c r="AB95" s="338"/>
      <c r="AC95" s="338"/>
      <c r="AD95" s="338"/>
      <c r="AE95" s="287"/>
      <c r="AF95" s="287"/>
      <c r="AG95" s="287"/>
    </row>
    <row r="96" spans="2:33" ht="15" customHeight="1">
      <c r="B96" s="290" t="s">
        <v>214</v>
      </c>
      <c r="C96" s="337"/>
      <c r="D96" s="337"/>
      <c r="E96" s="337"/>
      <c r="F96" s="337"/>
      <c r="G96" s="287"/>
      <c r="H96" s="287"/>
      <c r="I96" s="287"/>
      <c r="J96" s="338"/>
      <c r="K96" s="338"/>
      <c r="L96" s="338"/>
      <c r="M96" s="338"/>
      <c r="N96" s="338"/>
      <c r="O96" s="338"/>
      <c r="P96" s="338"/>
      <c r="Q96" s="338"/>
      <c r="R96" s="338"/>
      <c r="S96" s="287"/>
      <c r="T96" s="287"/>
      <c r="U96" s="287"/>
      <c r="V96" s="338"/>
      <c r="W96" s="338"/>
      <c r="X96" s="338"/>
      <c r="Y96" s="338"/>
      <c r="Z96" s="338"/>
      <c r="AA96" s="338"/>
      <c r="AB96" s="338"/>
      <c r="AC96" s="338"/>
      <c r="AD96" s="338"/>
      <c r="AE96" s="287"/>
      <c r="AF96" s="287"/>
      <c r="AG96" s="287"/>
    </row>
    <row r="97" spans="2:33" ht="15" customHeight="1">
      <c r="B97" s="290" t="s">
        <v>213</v>
      </c>
      <c r="C97" s="337"/>
      <c r="D97" s="337"/>
      <c r="E97" s="337"/>
      <c r="F97" s="337"/>
      <c r="G97" s="287"/>
      <c r="H97" s="287"/>
      <c r="I97" s="287"/>
      <c r="J97" s="338"/>
      <c r="K97" s="338"/>
      <c r="L97" s="338"/>
      <c r="M97" s="338"/>
      <c r="N97" s="338"/>
      <c r="O97" s="338"/>
      <c r="P97" s="338"/>
      <c r="Q97" s="338"/>
      <c r="R97" s="338"/>
      <c r="S97" s="287"/>
      <c r="T97" s="287"/>
      <c r="U97" s="287"/>
      <c r="V97" s="338"/>
      <c r="W97" s="338"/>
      <c r="X97" s="338"/>
      <c r="Y97" s="338"/>
      <c r="Z97" s="338"/>
      <c r="AA97" s="338"/>
      <c r="AB97" s="338"/>
      <c r="AC97" s="338"/>
      <c r="AD97" s="338"/>
      <c r="AE97" s="287"/>
      <c r="AF97" s="287"/>
      <c r="AG97" s="287"/>
    </row>
    <row r="98" spans="2:33" ht="15" customHeight="1">
      <c r="B98" s="289" t="s">
        <v>212</v>
      </c>
    </row>
    <row r="99" spans="2:33" ht="15" customHeight="1">
      <c r="B99" s="289" t="s">
        <v>211</v>
      </c>
    </row>
    <row r="100" spans="2:33" ht="15" customHeight="1">
      <c r="B100" s="289" t="s">
        <v>210</v>
      </c>
    </row>
    <row r="101" spans="2:33" ht="20.25" customHeight="1">
      <c r="V101" s="294"/>
      <c r="W101" s="294"/>
      <c r="X101" s="294"/>
      <c r="Y101" s="294"/>
      <c r="Z101" s="319"/>
      <c r="AA101" s="319"/>
      <c r="AB101" s="319"/>
      <c r="AC101" s="319"/>
      <c r="AD101" s="319"/>
      <c r="AE101" s="319"/>
      <c r="AF101" s="319"/>
      <c r="AG101" s="319"/>
    </row>
    <row r="102" spans="2:33" ht="20.25" customHeight="1" thickBot="1">
      <c r="B102" s="540" t="s">
        <v>524</v>
      </c>
      <c r="C102" s="540"/>
      <c r="D102" s="540"/>
      <c r="E102" s="540"/>
      <c r="F102" s="540"/>
      <c r="G102" s="540"/>
      <c r="H102" s="540"/>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0"/>
    </row>
    <row r="103" spans="2:33" ht="18" customHeight="1" thickBot="1">
      <c r="B103" s="934" t="s">
        <v>525</v>
      </c>
      <c r="C103" s="935"/>
      <c r="D103" s="935"/>
      <c r="E103" s="935"/>
      <c r="F103" s="935"/>
      <c r="G103" s="935"/>
      <c r="H103" s="935"/>
      <c r="I103" s="935"/>
      <c r="J103" s="935"/>
      <c r="K103" s="935"/>
      <c r="L103" s="935"/>
      <c r="M103" s="935"/>
      <c r="N103" s="935"/>
      <c r="O103" s="935"/>
      <c r="P103" s="935"/>
      <c r="Q103" s="935"/>
      <c r="R103" s="935"/>
      <c r="S103" s="935"/>
      <c r="T103" s="935"/>
      <c r="U103" s="935"/>
      <c r="V103" s="935"/>
      <c r="W103" s="935"/>
      <c r="X103" s="935"/>
      <c r="Y103" s="935"/>
      <c r="Z103" s="935"/>
      <c r="AA103" s="935"/>
      <c r="AB103" s="935"/>
      <c r="AC103" s="935"/>
      <c r="AD103" s="935"/>
      <c r="AE103" s="935"/>
      <c r="AF103" s="935"/>
      <c r="AG103" s="936"/>
    </row>
    <row r="104" spans="2:33" ht="18" customHeight="1">
      <c r="B104" s="937"/>
      <c r="C104" s="939" t="s">
        <v>531</v>
      </c>
      <c r="D104" s="940"/>
      <c r="E104" s="940"/>
      <c r="F104" s="940"/>
      <c r="G104" s="940"/>
      <c r="H104" s="940"/>
      <c r="I104" s="940"/>
      <c r="J104" s="940"/>
      <c r="K104" s="940"/>
      <c r="L104" s="940"/>
      <c r="M104" s="940"/>
      <c r="N104" s="940"/>
      <c r="O104" s="940"/>
      <c r="P104" s="940"/>
      <c r="Q104" s="940"/>
      <c r="R104" s="940"/>
      <c r="S104" s="940"/>
      <c r="T104" s="940"/>
      <c r="U104" s="940"/>
      <c r="V104" s="940"/>
      <c r="W104" s="940"/>
      <c r="X104" s="940"/>
      <c r="Y104" s="940"/>
      <c r="Z104" s="941"/>
      <c r="AA104" s="944"/>
      <c r="AB104" s="945"/>
      <c r="AC104" s="945"/>
      <c r="AD104" s="945"/>
      <c r="AE104" s="945"/>
      <c r="AF104" s="945"/>
      <c r="AG104" s="946"/>
    </row>
    <row r="105" spans="2:33" ht="18" customHeight="1" thickBot="1">
      <c r="B105" s="938"/>
      <c r="C105" s="942"/>
      <c r="D105" s="942"/>
      <c r="E105" s="942"/>
      <c r="F105" s="942"/>
      <c r="G105" s="942"/>
      <c r="H105" s="942"/>
      <c r="I105" s="942"/>
      <c r="J105" s="942"/>
      <c r="K105" s="942"/>
      <c r="L105" s="942"/>
      <c r="M105" s="942"/>
      <c r="N105" s="942"/>
      <c r="O105" s="942"/>
      <c r="P105" s="942"/>
      <c r="Q105" s="942"/>
      <c r="R105" s="942"/>
      <c r="S105" s="942"/>
      <c r="T105" s="942"/>
      <c r="U105" s="942"/>
      <c r="V105" s="942"/>
      <c r="W105" s="942"/>
      <c r="X105" s="942"/>
      <c r="Y105" s="942"/>
      <c r="Z105" s="943"/>
      <c r="AA105" s="947"/>
      <c r="AB105" s="948"/>
      <c r="AC105" s="948"/>
      <c r="AD105" s="948"/>
      <c r="AE105" s="948"/>
      <c r="AF105" s="948"/>
      <c r="AG105" s="949"/>
    </row>
    <row r="106" spans="2:33" ht="18" customHeight="1">
      <c r="B106" s="541"/>
      <c r="C106" s="540"/>
      <c r="D106" s="540"/>
      <c r="E106" s="540"/>
      <c r="F106" s="540"/>
      <c r="G106" s="540"/>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row>
    <row r="107" spans="2:33" ht="36" customHeight="1">
      <c r="B107" s="950" t="s">
        <v>526</v>
      </c>
      <c r="C107" s="951"/>
      <c r="D107" s="951"/>
      <c r="E107" s="951"/>
      <c r="F107" s="951"/>
      <c r="G107" s="951"/>
      <c r="H107" s="951"/>
      <c r="I107" s="951"/>
      <c r="J107" s="951"/>
      <c r="K107" s="951"/>
      <c r="L107" s="951"/>
      <c r="M107" s="951"/>
      <c r="N107" s="951"/>
      <c r="O107" s="951"/>
      <c r="P107" s="951"/>
      <c r="Q107" s="951"/>
      <c r="R107" s="951"/>
      <c r="S107" s="951"/>
      <c r="T107" s="951"/>
      <c r="U107" s="951"/>
      <c r="V107" s="951"/>
      <c r="W107" s="951"/>
      <c r="X107" s="951"/>
      <c r="Y107" s="951"/>
      <c r="Z107" s="951"/>
      <c r="AA107" s="952">
        <f>処遇改善等加算に係る経験年数算定表!L103+処遇改善等加算に係る経験年数算定表!L106</f>
        <v>0</v>
      </c>
      <c r="AB107" s="953"/>
      <c r="AC107" s="953"/>
      <c r="AD107" s="953"/>
      <c r="AE107" s="953"/>
      <c r="AF107" s="953"/>
      <c r="AG107" s="542" t="s">
        <v>484</v>
      </c>
    </row>
    <row r="108" spans="2:33" ht="18" customHeight="1" thickBot="1">
      <c r="B108" s="954" t="s">
        <v>527</v>
      </c>
      <c r="C108" s="955"/>
      <c r="D108" s="955"/>
      <c r="E108" s="955"/>
      <c r="F108" s="955"/>
      <c r="G108" s="955"/>
      <c r="H108" s="955"/>
      <c r="I108" s="955"/>
      <c r="J108" s="955"/>
      <c r="K108" s="955"/>
      <c r="L108" s="955"/>
      <c r="M108" s="955"/>
      <c r="N108" s="955"/>
      <c r="O108" s="955"/>
      <c r="P108" s="955"/>
      <c r="Q108" s="955"/>
      <c r="R108" s="955"/>
      <c r="S108" s="955"/>
      <c r="T108" s="955"/>
      <c r="U108" s="955"/>
      <c r="V108" s="955"/>
      <c r="W108" s="955"/>
      <c r="X108" s="955"/>
      <c r="Y108" s="955"/>
      <c r="Z108" s="955"/>
      <c r="AA108" s="956">
        <f>+AA93</f>
        <v>0</v>
      </c>
      <c r="AB108" s="957"/>
      <c r="AC108" s="957"/>
      <c r="AD108" s="957"/>
      <c r="AE108" s="957"/>
      <c r="AF108" s="957"/>
      <c r="AG108" s="543" t="s">
        <v>484</v>
      </c>
    </row>
    <row r="109" spans="2:33" ht="18" customHeight="1" thickTop="1">
      <c r="B109" s="958" t="s">
        <v>528</v>
      </c>
      <c r="C109" s="959"/>
      <c r="D109" s="959"/>
      <c r="E109" s="959"/>
      <c r="F109" s="959"/>
      <c r="G109" s="959"/>
      <c r="H109" s="959"/>
      <c r="I109" s="959"/>
      <c r="J109" s="959"/>
      <c r="K109" s="959"/>
      <c r="L109" s="959"/>
      <c r="M109" s="959"/>
      <c r="N109" s="959"/>
      <c r="O109" s="959"/>
      <c r="P109" s="959"/>
      <c r="Q109" s="959"/>
      <c r="R109" s="959"/>
      <c r="S109" s="959"/>
      <c r="T109" s="959"/>
      <c r="U109" s="959"/>
      <c r="V109" s="959"/>
      <c r="W109" s="959"/>
      <c r="X109" s="959"/>
      <c r="Y109" s="959"/>
      <c r="Z109" s="959"/>
      <c r="AA109" s="960">
        <f>+IF(AA107&gt;=AA108,AA107-AA108,0)</f>
        <v>0</v>
      </c>
      <c r="AB109" s="961"/>
      <c r="AC109" s="961"/>
      <c r="AD109" s="961"/>
      <c r="AE109" s="961"/>
      <c r="AF109" s="961"/>
      <c r="AG109" s="544" t="s">
        <v>484</v>
      </c>
    </row>
    <row r="110" spans="2:33" ht="18" customHeight="1" thickBot="1">
      <c r="B110" s="930" t="s">
        <v>529</v>
      </c>
      <c r="C110" s="931"/>
      <c r="D110" s="931"/>
      <c r="E110" s="931"/>
      <c r="F110" s="931"/>
      <c r="G110" s="931"/>
      <c r="H110" s="931"/>
      <c r="I110" s="931"/>
      <c r="J110" s="931"/>
      <c r="K110" s="931"/>
      <c r="L110" s="931"/>
      <c r="M110" s="931"/>
      <c r="N110" s="931"/>
      <c r="O110" s="931"/>
      <c r="P110" s="931"/>
      <c r="Q110" s="931"/>
      <c r="R110" s="931"/>
      <c r="S110" s="931"/>
      <c r="T110" s="931"/>
      <c r="U110" s="931"/>
      <c r="V110" s="931"/>
      <c r="W110" s="931"/>
      <c r="X110" s="931"/>
      <c r="Y110" s="931"/>
      <c r="Z110" s="931"/>
      <c r="AA110" s="932"/>
      <c r="AB110" s="933"/>
      <c r="AC110" s="933"/>
      <c r="AD110" s="933"/>
      <c r="AE110" s="933"/>
      <c r="AF110" s="933"/>
      <c r="AG110" s="545" t="s">
        <v>484</v>
      </c>
    </row>
    <row r="111" spans="2:33" ht="18" customHeight="1" thickTop="1"/>
  </sheetData>
  <sheetProtection algorithmName="SHA-512" hashValue="mmNqzp1meiK2A2EFlUbk0UIQmR39cdkXeHftvHG23UHJfdRo51iqv0p4ZdUCR+PoBGotZq/BKSLE0+rcc7B2UQ==" saltValue="S9qSIl62pl27rTLzrrKwmw==" spinCount="100000" sheet="1" objects="1" scenarios="1"/>
  <dataConsolidate link="1"/>
  <mergeCells count="132">
    <mergeCell ref="B110:Z110"/>
    <mergeCell ref="AA110:AF110"/>
    <mergeCell ref="B103:AG103"/>
    <mergeCell ref="B104:B105"/>
    <mergeCell ref="C104:Z105"/>
    <mergeCell ref="AA104:AG105"/>
    <mergeCell ref="B107:Z107"/>
    <mergeCell ref="AA107:AF107"/>
    <mergeCell ref="B108:Z108"/>
    <mergeCell ref="AA108:AF108"/>
    <mergeCell ref="B109:Z109"/>
    <mergeCell ref="AA109:AF109"/>
    <mergeCell ref="B80:E89"/>
    <mergeCell ref="AE71:AG71"/>
    <mergeCell ref="AE64:AG64"/>
    <mergeCell ref="F80:G83"/>
    <mergeCell ref="B90:E91"/>
    <mergeCell ref="F90:Z90"/>
    <mergeCell ref="F91:Z91"/>
    <mergeCell ref="AA90:AD90"/>
    <mergeCell ref="AA91:AD91"/>
    <mergeCell ref="F84:G89"/>
    <mergeCell ref="F72:G77"/>
    <mergeCell ref="AE75:AG75"/>
    <mergeCell ref="AE81:AG81"/>
    <mergeCell ref="AE66:AG66"/>
    <mergeCell ref="AE68:AG68"/>
    <mergeCell ref="AE67:AG67"/>
    <mergeCell ref="AE73:AG73"/>
    <mergeCell ref="AE88:AG88"/>
    <mergeCell ref="F45:G53"/>
    <mergeCell ref="F54:G71"/>
    <mergeCell ref="AE48:AG48"/>
    <mergeCell ref="AE80:AG80"/>
    <mergeCell ref="AE82:AG82"/>
    <mergeCell ref="H83:AD83"/>
    <mergeCell ref="AE83:AG83"/>
    <mergeCell ref="AE74:AG74"/>
    <mergeCell ref="AE76:AG76"/>
    <mergeCell ref="AE60:AG60"/>
    <mergeCell ref="L26:L28"/>
    <mergeCell ref="AA26:AF28"/>
    <mergeCell ref="T26:Y28"/>
    <mergeCell ref="AE32:AG32"/>
    <mergeCell ref="AG26:AG28"/>
    <mergeCell ref="AE52:AG52"/>
    <mergeCell ref="B93:E94"/>
    <mergeCell ref="B25:E28"/>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AA94:AF94"/>
    <mergeCell ref="AA93:AF93"/>
    <mergeCell ref="AE55:AG55"/>
    <mergeCell ref="AE59:AG59"/>
    <mergeCell ref="AE58:AG58"/>
    <mergeCell ref="AE61:AG61"/>
    <mergeCell ref="AE57:AG57"/>
    <mergeCell ref="B29:E42"/>
    <mergeCell ref="B45:E77"/>
    <mergeCell ref="H70:AD70"/>
    <mergeCell ref="AE90:AF90"/>
    <mergeCell ref="AE91:AF91"/>
    <mergeCell ref="AE62:AG62"/>
    <mergeCell ref="AE63:AG63"/>
    <mergeCell ref="AE65:AG65"/>
    <mergeCell ref="AE84:AG84"/>
    <mergeCell ref="AE70:AG70"/>
    <mergeCell ref="AE69:AG69"/>
    <mergeCell ref="AE85:AG85"/>
    <mergeCell ref="H77:AD77"/>
    <mergeCell ref="AE77:AG77"/>
    <mergeCell ref="AE89:AG89"/>
    <mergeCell ref="AE86:AG86"/>
    <mergeCell ref="AA92:AF92"/>
    <mergeCell ref="AE46:AG46"/>
    <mergeCell ref="AE40:AG40"/>
    <mergeCell ref="AE37:AG37"/>
    <mergeCell ref="AE54:AG54"/>
    <mergeCell ref="AE45:AG45"/>
    <mergeCell ref="AE56:AG56"/>
    <mergeCell ref="B19:AG19"/>
    <mergeCell ref="B20:B21"/>
    <mergeCell ref="T25:Z25"/>
    <mergeCell ref="M25:S25"/>
    <mergeCell ref="F26:K28"/>
    <mergeCell ref="N28:R28"/>
    <mergeCell ref="N27:S27"/>
    <mergeCell ref="M24:T24"/>
    <mergeCell ref="F25:L25"/>
    <mergeCell ref="AE51:AG51"/>
    <mergeCell ref="AE47:AG47"/>
    <mergeCell ref="AE38:AG38"/>
    <mergeCell ref="M26:R26"/>
    <mergeCell ref="AE39:AG39"/>
    <mergeCell ref="C20:Z21"/>
    <mergeCell ref="AA20:AG21"/>
    <mergeCell ref="AA25:AG25"/>
    <mergeCell ref="AE42:AG42"/>
    <mergeCell ref="Z26:Z28"/>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400A14BB-87CB-4D7C-B2EE-1ED8E7BD5BB0}">
      <formula1>0</formula1>
      <formula2>1000</formula2>
    </dataValidation>
    <dataValidation type="list" allowBlank="1" showInputMessage="1" showErrorMessage="1" sqref="AA104:AG105" xr:uid="{B0C15D0A-8AA0-49E5-9A9A-67A442628947}">
      <formula1>"該当,非該当"</formula1>
    </dataValidation>
    <dataValidation allowBlank="1" showErrorMessage="1" sqref="AA108:AF108" xr:uid="{2A8AA7F3-9A20-4F14-BA1C-9D1B88353AD4}"/>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E8CE-0353-4012-BEA2-C5AAD2F2F34B}">
  <sheetPr>
    <pageSetUpPr fitToPage="1"/>
  </sheetPr>
  <dimension ref="B1:BA44"/>
  <sheetViews>
    <sheetView showGridLines="0" view="pageBreakPreview" topLeftCell="A24" zoomScale="85" zoomScaleNormal="100" zoomScaleSheetLayoutView="85" workbookViewId="0">
      <selection activeCell="R4" sqref="R4:AJ6"/>
    </sheetView>
  </sheetViews>
  <sheetFormatPr defaultColWidth="9" defaultRowHeight="18" customHeight="1"/>
  <cols>
    <col min="1" max="1" width="2.5" style="279" customWidth="1"/>
    <col min="2" max="34" width="3.375" style="279" customWidth="1"/>
    <col min="35" max="35" width="2.5" style="279" customWidth="1"/>
    <col min="36" max="36" width="3" style="279" customWidth="1"/>
    <col min="37" max="40" width="3" style="279" hidden="1" customWidth="1"/>
    <col min="41" max="47" width="3" style="279" customWidth="1"/>
    <col min="48" max="51" width="9" style="279"/>
    <col min="52" max="53" width="21.375" style="279" customWidth="1"/>
    <col min="54" max="16384" width="9" style="279"/>
  </cols>
  <sheetData>
    <row r="1" spans="2:51" ht="18" customHeight="1">
      <c r="B1" s="278" t="s">
        <v>320</v>
      </c>
      <c r="AM1" s="279" t="s">
        <v>319</v>
      </c>
      <c r="AN1" s="279" t="s">
        <v>318</v>
      </c>
    </row>
    <row r="2" spans="2:51" ht="42.75" customHeight="1">
      <c r="B2" s="764" t="str">
        <f>様式1!$AQ$1&amp;様式1!$AQ$2&amp;"年度賃金改善計画書（処遇改善等加算）"</f>
        <v>令和７年度賃金改善計画書（処遇改善等加算）</v>
      </c>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row>
    <row r="3" spans="2:51" ht="26.25" customHeight="1" thickBot="1">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2:51" ht="20.25" customHeight="1">
      <c r="D4" s="285"/>
      <c r="E4" s="285"/>
      <c r="F4" s="285"/>
      <c r="G4" s="285"/>
      <c r="H4" s="285"/>
      <c r="I4" s="285"/>
      <c r="J4" s="285"/>
      <c r="K4" s="285"/>
      <c r="L4" s="285"/>
      <c r="M4" s="285"/>
      <c r="N4" s="285"/>
      <c r="O4" s="285"/>
      <c r="P4" s="285"/>
      <c r="R4" s="691" t="s">
        <v>181</v>
      </c>
      <c r="S4" s="765"/>
      <c r="T4" s="765"/>
      <c r="U4" s="765"/>
      <c r="V4" s="765"/>
      <c r="W4" s="765"/>
      <c r="X4" s="692" t="str">
        <f>様式1!U7</f>
        <v>横須賀市</v>
      </c>
      <c r="Y4" s="1000"/>
      <c r="Z4" s="1000"/>
      <c r="AA4" s="1000"/>
      <c r="AB4" s="1000"/>
      <c r="AC4" s="1000"/>
      <c r="AD4" s="1000"/>
      <c r="AE4" s="1000"/>
      <c r="AF4" s="1000"/>
      <c r="AG4" s="1000"/>
      <c r="AH4" s="1000"/>
      <c r="AI4" s="1000"/>
      <c r="AJ4" s="1001"/>
    </row>
    <row r="5" spans="2:51" ht="20.25" customHeight="1">
      <c r="D5" s="285"/>
      <c r="E5" s="285"/>
      <c r="F5" s="285"/>
      <c r="G5" s="285"/>
      <c r="H5" s="285"/>
      <c r="I5" s="285"/>
      <c r="J5" s="285"/>
      <c r="K5" s="285"/>
      <c r="L5" s="285"/>
      <c r="M5" s="285"/>
      <c r="N5" s="285"/>
      <c r="O5" s="285"/>
      <c r="P5" s="285"/>
      <c r="R5" s="698" t="s">
        <v>180</v>
      </c>
      <c r="S5" s="767"/>
      <c r="T5" s="767"/>
      <c r="U5" s="767"/>
      <c r="V5" s="767"/>
      <c r="W5" s="767"/>
      <c r="X5" s="1002">
        <f>様式1!U8</f>
        <v>0</v>
      </c>
      <c r="Y5" s="1003"/>
      <c r="Z5" s="1003"/>
      <c r="AA5" s="1003"/>
      <c r="AB5" s="1003"/>
      <c r="AC5" s="1003"/>
      <c r="AD5" s="1003"/>
      <c r="AE5" s="1003"/>
      <c r="AF5" s="1003"/>
      <c r="AG5" s="1003"/>
      <c r="AH5" s="1003"/>
      <c r="AI5" s="1003"/>
      <c r="AJ5" s="1004"/>
    </row>
    <row r="6" spans="2:51" ht="20.25" customHeight="1" thickBot="1">
      <c r="D6" s="285"/>
      <c r="E6" s="285"/>
      <c r="F6" s="285"/>
      <c r="G6" s="285"/>
      <c r="H6" s="285"/>
      <c r="I6" s="285"/>
      <c r="J6" s="285"/>
      <c r="K6" s="285"/>
      <c r="L6" s="285"/>
      <c r="M6" s="285"/>
      <c r="N6" s="285"/>
      <c r="O6" s="285"/>
      <c r="P6" s="285"/>
      <c r="R6" s="701" t="s">
        <v>179</v>
      </c>
      <c r="S6" s="770"/>
      <c r="T6" s="770"/>
      <c r="U6" s="770"/>
      <c r="V6" s="770"/>
      <c r="W6" s="770"/>
      <c r="X6" s="997">
        <f>様式1!U9</f>
        <v>0</v>
      </c>
      <c r="Y6" s="998"/>
      <c r="Z6" s="998"/>
      <c r="AA6" s="998"/>
      <c r="AB6" s="998"/>
      <c r="AC6" s="998"/>
      <c r="AD6" s="998"/>
      <c r="AE6" s="998"/>
      <c r="AF6" s="998"/>
      <c r="AG6" s="998"/>
      <c r="AH6" s="998"/>
      <c r="AI6" s="998"/>
      <c r="AJ6" s="999"/>
    </row>
    <row r="7" spans="2:51" ht="9" customHeight="1">
      <c r="R7" s="287"/>
      <c r="S7" s="287"/>
      <c r="T7" s="287"/>
      <c r="U7" s="287"/>
      <c r="V7" s="287"/>
      <c r="W7" s="287"/>
      <c r="X7" s="287"/>
      <c r="Y7" s="287"/>
    </row>
    <row r="8" spans="2:51" ht="9" customHeight="1">
      <c r="R8" s="287"/>
      <c r="S8" s="287"/>
      <c r="T8" s="287"/>
      <c r="U8" s="287"/>
      <c r="V8" s="287"/>
      <c r="W8" s="287"/>
      <c r="X8" s="287"/>
      <c r="Y8" s="287"/>
    </row>
    <row r="9" spans="2:51" ht="18" customHeight="1" thickBot="1">
      <c r="B9" s="279" t="s">
        <v>317</v>
      </c>
    </row>
    <row r="10" spans="2:51" ht="29.25" customHeight="1" thickBot="1">
      <c r="C10" s="395"/>
      <c r="D10" s="396"/>
      <c r="E10" s="396"/>
      <c r="F10" s="396"/>
      <c r="G10" s="396"/>
      <c r="H10" s="396"/>
      <c r="I10" s="396"/>
      <c r="J10" s="396"/>
      <c r="K10" s="396"/>
      <c r="L10" s="396"/>
      <c r="M10" s="397"/>
      <c r="N10" s="815" t="s">
        <v>287</v>
      </c>
      <c r="O10" s="815"/>
      <c r="P10" s="815"/>
      <c r="Q10" s="815"/>
      <c r="R10" s="815"/>
      <c r="S10" s="815"/>
      <c r="T10" s="815"/>
      <c r="U10" s="815"/>
      <c r="V10" s="816"/>
      <c r="W10" s="994" t="s">
        <v>316</v>
      </c>
      <c r="X10" s="995"/>
      <c r="Y10" s="995"/>
      <c r="Z10" s="995"/>
      <c r="AA10" s="995"/>
      <c r="AB10" s="995"/>
      <c r="AC10" s="995"/>
      <c r="AD10" s="995"/>
      <c r="AE10" s="996"/>
      <c r="AG10" s="986" t="s">
        <v>315</v>
      </c>
      <c r="AH10" s="987"/>
      <c r="AI10" s="988"/>
      <c r="AJ10" s="324" t="str">
        <f>IFERROR(IF(N12&gt;=N11,"○","×"),"")</f>
        <v/>
      </c>
    </row>
    <row r="11" spans="2:51" ht="27.75" customHeight="1" thickBot="1">
      <c r="C11" s="398" t="s">
        <v>205</v>
      </c>
      <c r="D11" s="989" t="s">
        <v>314</v>
      </c>
      <c r="E11" s="989"/>
      <c r="F11" s="989"/>
      <c r="G11" s="989"/>
      <c r="H11" s="989"/>
      <c r="I11" s="989"/>
      <c r="J11" s="989"/>
      <c r="K11" s="989"/>
      <c r="L11" s="989"/>
      <c r="M11" s="989"/>
      <c r="N11" s="990" t="e">
        <f>'1_加算額計算表'!$E$35-N37+N38</f>
        <v>#N/A</v>
      </c>
      <c r="O11" s="990"/>
      <c r="P11" s="990"/>
      <c r="Q11" s="990"/>
      <c r="R11" s="990"/>
      <c r="S11" s="990"/>
      <c r="T11" s="990"/>
      <c r="U11" s="990"/>
      <c r="V11" s="399" t="s">
        <v>284</v>
      </c>
      <c r="W11" s="990">
        <f>'1_加算額計算表'!$E$36</f>
        <v>0</v>
      </c>
      <c r="X11" s="990"/>
      <c r="Y11" s="990"/>
      <c r="Z11" s="990"/>
      <c r="AA11" s="990"/>
      <c r="AB11" s="990"/>
      <c r="AC11" s="990"/>
      <c r="AD11" s="990"/>
      <c r="AE11" s="400" t="s">
        <v>284</v>
      </c>
      <c r="AF11" s="306"/>
      <c r="AG11" s="991" t="s">
        <v>313</v>
      </c>
      <c r="AH11" s="992"/>
      <c r="AI11" s="993"/>
      <c r="AJ11" s="324" t="str">
        <f>IFERROR(IF(W12&gt;=W11,"○","×"),"")</f>
        <v>○</v>
      </c>
    </row>
    <row r="12" spans="2:51" ht="27.75" customHeight="1">
      <c r="C12" s="401" t="s">
        <v>198</v>
      </c>
      <c r="D12" s="973" t="s">
        <v>312</v>
      </c>
      <c r="E12" s="974"/>
      <c r="F12" s="974"/>
      <c r="G12" s="974"/>
      <c r="H12" s="974"/>
      <c r="I12" s="974"/>
      <c r="J12" s="974"/>
      <c r="K12" s="974"/>
      <c r="L12" s="974"/>
      <c r="M12" s="975"/>
      <c r="N12" s="985">
        <f>ROUNDDOWN(N13+N14,-3)</f>
        <v>0</v>
      </c>
      <c r="O12" s="985"/>
      <c r="P12" s="985"/>
      <c r="Q12" s="985"/>
      <c r="R12" s="985"/>
      <c r="S12" s="985"/>
      <c r="T12" s="985"/>
      <c r="U12" s="985"/>
      <c r="V12" s="402" t="s">
        <v>284</v>
      </c>
      <c r="W12" s="985">
        <f>ROUNDDOWN(W13+W14,-3)</f>
        <v>0</v>
      </c>
      <c r="X12" s="985"/>
      <c r="Y12" s="985"/>
      <c r="Z12" s="985"/>
      <c r="AA12" s="985"/>
      <c r="AB12" s="985"/>
      <c r="AC12" s="985"/>
      <c r="AD12" s="985"/>
      <c r="AE12" s="399" t="s">
        <v>284</v>
      </c>
      <c r="AF12" s="306"/>
      <c r="AG12" s="306"/>
    </row>
    <row r="13" spans="2:51" ht="27.75" customHeight="1">
      <c r="C13" s="401"/>
      <c r="D13" s="973" t="s">
        <v>311</v>
      </c>
      <c r="E13" s="974"/>
      <c r="F13" s="974"/>
      <c r="G13" s="974"/>
      <c r="H13" s="974"/>
      <c r="I13" s="974"/>
      <c r="J13" s="974"/>
      <c r="K13" s="974"/>
      <c r="L13" s="974"/>
      <c r="M13" s="975"/>
      <c r="N13" s="985">
        <f>様式4別添1!T61</f>
        <v>0</v>
      </c>
      <c r="O13" s="985"/>
      <c r="P13" s="985"/>
      <c r="Q13" s="985"/>
      <c r="R13" s="985"/>
      <c r="S13" s="985"/>
      <c r="T13" s="985"/>
      <c r="U13" s="985"/>
      <c r="V13" s="402" t="s">
        <v>284</v>
      </c>
      <c r="W13" s="985">
        <f>様式4別添1!X61</f>
        <v>0</v>
      </c>
      <c r="X13" s="985"/>
      <c r="Y13" s="985"/>
      <c r="Z13" s="985"/>
      <c r="AA13" s="985"/>
      <c r="AB13" s="985"/>
      <c r="AC13" s="985"/>
      <c r="AD13" s="985"/>
      <c r="AE13" s="402" t="s">
        <v>284</v>
      </c>
      <c r="AF13" s="306"/>
      <c r="AG13" s="306"/>
    </row>
    <row r="14" spans="2:51" ht="27.75" customHeight="1">
      <c r="C14" s="401"/>
      <c r="D14" s="973" t="s">
        <v>310</v>
      </c>
      <c r="E14" s="974"/>
      <c r="F14" s="974"/>
      <c r="G14" s="974"/>
      <c r="H14" s="974"/>
      <c r="I14" s="974"/>
      <c r="J14" s="974"/>
      <c r="K14" s="974"/>
      <c r="L14" s="974"/>
      <c r="M14" s="975"/>
      <c r="N14" s="982"/>
      <c r="O14" s="982"/>
      <c r="P14" s="982"/>
      <c r="Q14" s="982"/>
      <c r="R14" s="982"/>
      <c r="S14" s="982"/>
      <c r="T14" s="982"/>
      <c r="U14" s="982"/>
      <c r="V14" s="402" t="s">
        <v>284</v>
      </c>
      <c r="W14" s="982"/>
      <c r="X14" s="982"/>
      <c r="Y14" s="982"/>
      <c r="Z14" s="982"/>
      <c r="AA14" s="982"/>
      <c r="AB14" s="982"/>
      <c r="AC14" s="982"/>
      <c r="AD14" s="982"/>
      <c r="AE14" s="399" t="s">
        <v>284</v>
      </c>
      <c r="AF14" s="306"/>
      <c r="AG14" s="306"/>
    </row>
    <row r="15" spans="2:51" ht="27.75" customHeight="1">
      <c r="C15" s="299"/>
      <c r="D15" s="403"/>
      <c r="E15" s="403"/>
      <c r="F15" s="403"/>
      <c r="G15" s="403"/>
      <c r="H15" s="403"/>
      <c r="I15" s="403"/>
      <c r="J15" s="403"/>
      <c r="K15" s="403"/>
      <c r="L15" s="403"/>
      <c r="M15" s="403"/>
      <c r="O15" s="404"/>
      <c r="P15" s="404"/>
      <c r="Q15" s="404"/>
      <c r="R15" s="404"/>
      <c r="S15" s="404"/>
      <c r="T15" s="404"/>
      <c r="U15" s="404"/>
      <c r="V15" s="404"/>
      <c r="W15" s="404"/>
      <c r="X15" s="405"/>
      <c r="Y15" s="404"/>
      <c r="Z15" s="404"/>
      <c r="AA15" s="404"/>
      <c r="AB15" s="404"/>
      <c r="AC15" s="404"/>
      <c r="AD15" s="404"/>
      <c r="AE15" s="404"/>
      <c r="AF15" s="404"/>
      <c r="AG15" s="404"/>
      <c r="AH15" s="306"/>
    </row>
    <row r="16" spans="2:51" ht="18" customHeight="1" thickBot="1">
      <c r="B16" s="279" t="s">
        <v>309</v>
      </c>
      <c r="AY16" s="285"/>
    </row>
    <row r="17" spans="2:53" ht="30.75" customHeight="1" thickBot="1">
      <c r="C17" s="406" t="s">
        <v>205</v>
      </c>
      <c r="D17" s="983" t="s">
        <v>458</v>
      </c>
      <c r="E17" s="983"/>
      <c r="F17" s="983"/>
      <c r="G17" s="983"/>
      <c r="H17" s="983"/>
      <c r="I17" s="983"/>
      <c r="J17" s="983"/>
      <c r="K17" s="983"/>
      <c r="L17" s="983"/>
      <c r="M17" s="983"/>
      <c r="N17" s="983"/>
      <c r="O17" s="983"/>
      <c r="P17" s="983"/>
      <c r="Q17" s="983"/>
      <c r="R17" s="983"/>
      <c r="S17" s="983"/>
      <c r="T17" s="983"/>
      <c r="U17" s="983"/>
      <c r="V17" s="983"/>
      <c r="W17" s="983"/>
      <c r="X17" s="984"/>
      <c r="Y17" s="976">
        <f>Y18-Y19-Y20-Y21-Y22</f>
        <v>0</v>
      </c>
      <c r="Z17" s="977"/>
      <c r="AA17" s="977"/>
      <c r="AB17" s="977"/>
      <c r="AC17" s="977"/>
      <c r="AD17" s="977"/>
      <c r="AE17" s="977"/>
      <c r="AF17" s="977"/>
      <c r="AG17" s="978"/>
      <c r="AH17" s="400" t="s">
        <v>284</v>
      </c>
      <c r="AJ17" s="407" t="str">
        <f>IFERROR(IF(Y17&gt;=Y23,"○","×"),"")</f>
        <v>○</v>
      </c>
      <c r="AY17" s="285" t="s">
        <v>308</v>
      </c>
      <c r="AZ17" s="178"/>
    </row>
    <row r="18" spans="2:53" ht="27.75" customHeight="1">
      <c r="C18" s="408"/>
      <c r="D18" s="973" t="s">
        <v>307</v>
      </c>
      <c r="E18" s="974"/>
      <c r="F18" s="974"/>
      <c r="G18" s="974"/>
      <c r="H18" s="974"/>
      <c r="I18" s="974"/>
      <c r="J18" s="974"/>
      <c r="K18" s="974"/>
      <c r="L18" s="974"/>
      <c r="M18" s="974"/>
      <c r="N18" s="974"/>
      <c r="O18" s="974"/>
      <c r="P18" s="974"/>
      <c r="Q18" s="974"/>
      <c r="R18" s="974"/>
      <c r="S18" s="974"/>
      <c r="T18" s="974"/>
      <c r="U18" s="974"/>
      <c r="V18" s="974"/>
      <c r="W18" s="974"/>
      <c r="X18" s="975"/>
      <c r="Y18" s="976">
        <f>様式4別添1!S61</f>
        <v>0</v>
      </c>
      <c r="Z18" s="977"/>
      <c r="AA18" s="977"/>
      <c r="AB18" s="977"/>
      <c r="AC18" s="977"/>
      <c r="AD18" s="977"/>
      <c r="AE18" s="977"/>
      <c r="AF18" s="977"/>
      <c r="AG18" s="978"/>
      <c r="AH18" s="400" t="s">
        <v>284</v>
      </c>
      <c r="AY18" s="285" t="s">
        <v>306</v>
      </c>
      <c r="AZ18" s="178"/>
    </row>
    <row r="19" spans="2:53" ht="27.75" customHeight="1">
      <c r="C19" s="408"/>
      <c r="D19" s="973" t="s">
        <v>305</v>
      </c>
      <c r="E19" s="974"/>
      <c r="F19" s="974"/>
      <c r="G19" s="974"/>
      <c r="H19" s="974"/>
      <c r="I19" s="974"/>
      <c r="J19" s="974"/>
      <c r="K19" s="974"/>
      <c r="L19" s="974"/>
      <c r="M19" s="974"/>
      <c r="N19" s="974"/>
      <c r="O19" s="974"/>
      <c r="P19" s="974"/>
      <c r="Q19" s="974"/>
      <c r="R19" s="974"/>
      <c r="S19" s="974"/>
      <c r="T19" s="974"/>
      <c r="U19" s="974"/>
      <c r="V19" s="974"/>
      <c r="W19" s="974"/>
      <c r="X19" s="975"/>
      <c r="Y19" s="976">
        <f>N13+W13</f>
        <v>0</v>
      </c>
      <c r="Z19" s="977"/>
      <c r="AA19" s="977"/>
      <c r="AB19" s="977"/>
      <c r="AC19" s="977"/>
      <c r="AD19" s="977"/>
      <c r="AE19" s="977"/>
      <c r="AF19" s="977"/>
      <c r="AG19" s="978"/>
      <c r="AH19" s="400" t="s">
        <v>284</v>
      </c>
      <c r="AX19" s="281"/>
      <c r="AY19" s="409" t="s">
        <v>304</v>
      </c>
      <c r="AZ19" s="410" t="e">
        <f>$AZ$17/$AZ$18*$N$13</f>
        <v>#DIV/0!</v>
      </c>
      <c r="BA19" s="410" t="e">
        <f>$AZ$17/$AZ$18*$W$13</f>
        <v>#DIV/0!</v>
      </c>
    </row>
    <row r="20" spans="2:53" ht="27.75" customHeight="1">
      <c r="C20" s="408"/>
      <c r="D20" s="973" t="s">
        <v>303</v>
      </c>
      <c r="E20" s="974"/>
      <c r="F20" s="974"/>
      <c r="G20" s="974"/>
      <c r="H20" s="974"/>
      <c r="I20" s="974"/>
      <c r="J20" s="974"/>
      <c r="K20" s="974"/>
      <c r="L20" s="974"/>
      <c r="M20" s="974"/>
      <c r="N20" s="974"/>
      <c r="O20" s="974"/>
      <c r="P20" s="974"/>
      <c r="Q20" s="974"/>
      <c r="R20" s="974"/>
      <c r="S20" s="974"/>
      <c r="T20" s="974"/>
      <c r="U20" s="974"/>
      <c r="V20" s="974"/>
      <c r="W20" s="974"/>
      <c r="X20" s="975"/>
      <c r="Y20" s="976">
        <f>様式4別添1!AA61</f>
        <v>0</v>
      </c>
      <c r="Z20" s="977"/>
      <c r="AA20" s="977"/>
      <c r="AB20" s="977"/>
      <c r="AC20" s="977"/>
      <c r="AD20" s="977"/>
      <c r="AE20" s="977"/>
      <c r="AF20" s="977"/>
      <c r="AG20" s="978"/>
      <c r="AH20" s="399" t="s">
        <v>284</v>
      </c>
      <c r="AZ20" s="411" t="s">
        <v>302</v>
      </c>
      <c r="BA20" s="411" t="s">
        <v>301</v>
      </c>
    </row>
    <row r="21" spans="2:53" ht="27.75" customHeight="1">
      <c r="C21" s="408"/>
      <c r="D21" s="973" t="s">
        <v>300</v>
      </c>
      <c r="E21" s="974"/>
      <c r="F21" s="974"/>
      <c r="G21" s="974"/>
      <c r="H21" s="974"/>
      <c r="I21" s="974"/>
      <c r="J21" s="974"/>
      <c r="K21" s="974"/>
      <c r="L21" s="974"/>
      <c r="M21" s="974"/>
      <c r="N21" s="974"/>
      <c r="O21" s="974"/>
      <c r="P21" s="974"/>
      <c r="Q21" s="974"/>
      <c r="R21" s="974"/>
      <c r="S21" s="974"/>
      <c r="T21" s="974"/>
      <c r="U21" s="974"/>
      <c r="V21" s="974"/>
      <c r="W21" s="974"/>
      <c r="X21" s="975"/>
      <c r="Y21" s="976">
        <f>様式4別添1!AB61</f>
        <v>0</v>
      </c>
      <c r="Z21" s="977"/>
      <c r="AA21" s="977"/>
      <c r="AB21" s="977"/>
      <c r="AC21" s="977"/>
      <c r="AD21" s="977"/>
      <c r="AE21" s="977"/>
      <c r="AF21" s="977"/>
      <c r="AG21" s="978"/>
      <c r="AH21" s="399" t="s">
        <v>284</v>
      </c>
    </row>
    <row r="22" spans="2:53" ht="27.75" customHeight="1">
      <c r="C22" s="408"/>
      <c r="D22" s="973" t="s">
        <v>299</v>
      </c>
      <c r="E22" s="974"/>
      <c r="F22" s="974"/>
      <c r="G22" s="974"/>
      <c r="H22" s="974"/>
      <c r="I22" s="974"/>
      <c r="J22" s="974"/>
      <c r="K22" s="974"/>
      <c r="L22" s="974"/>
      <c r="M22" s="974"/>
      <c r="N22" s="974"/>
      <c r="O22" s="974"/>
      <c r="P22" s="974"/>
      <c r="Q22" s="974"/>
      <c r="R22" s="974"/>
      <c r="S22" s="974"/>
      <c r="T22" s="974"/>
      <c r="U22" s="974"/>
      <c r="V22" s="974"/>
      <c r="W22" s="974"/>
      <c r="X22" s="975"/>
      <c r="Y22" s="976">
        <f>様式4別添1!AC61</f>
        <v>0</v>
      </c>
      <c r="Z22" s="977"/>
      <c r="AA22" s="977"/>
      <c r="AB22" s="977"/>
      <c r="AC22" s="977"/>
      <c r="AD22" s="977"/>
      <c r="AE22" s="977"/>
      <c r="AF22" s="977"/>
      <c r="AG22" s="978"/>
      <c r="AH22" s="399" t="s">
        <v>284</v>
      </c>
    </row>
    <row r="23" spans="2:53" ht="27.75" customHeight="1">
      <c r="C23" s="406" t="s">
        <v>198</v>
      </c>
      <c r="D23" s="974" t="s">
        <v>298</v>
      </c>
      <c r="E23" s="974"/>
      <c r="F23" s="974"/>
      <c r="G23" s="974"/>
      <c r="H23" s="974"/>
      <c r="I23" s="974"/>
      <c r="J23" s="974"/>
      <c r="K23" s="974"/>
      <c r="L23" s="974"/>
      <c r="M23" s="974"/>
      <c r="N23" s="974"/>
      <c r="O23" s="974"/>
      <c r="P23" s="974"/>
      <c r="Q23" s="974"/>
      <c r="R23" s="974"/>
      <c r="S23" s="974"/>
      <c r="T23" s="974"/>
      <c r="U23" s="974"/>
      <c r="V23" s="974"/>
      <c r="W23" s="974"/>
      <c r="X23" s="975"/>
      <c r="Y23" s="976">
        <f>Y24-(Y25-Y26)-Y27-Y28+Y29</f>
        <v>0</v>
      </c>
      <c r="Z23" s="977"/>
      <c r="AA23" s="977"/>
      <c r="AB23" s="977"/>
      <c r="AC23" s="977"/>
      <c r="AD23" s="977"/>
      <c r="AE23" s="977"/>
      <c r="AF23" s="977"/>
      <c r="AG23" s="978"/>
      <c r="AH23" s="400" t="s">
        <v>284</v>
      </c>
    </row>
    <row r="24" spans="2:53" ht="27.75" customHeight="1">
      <c r="C24" s="408"/>
      <c r="D24" s="973" t="s">
        <v>297</v>
      </c>
      <c r="E24" s="974"/>
      <c r="F24" s="974"/>
      <c r="G24" s="974"/>
      <c r="H24" s="974"/>
      <c r="I24" s="974"/>
      <c r="J24" s="974"/>
      <c r="K24" s="974"/>
      <c r="L24" s="974"/>
      <c r="M24" s="974"/>
      <c r="N24" s="974"/>
      <c r="O24" s="974"/>
      <c r="P24" s="974"/>
      <c r="Q24" s="974"/>
      <c r="R24" s="974"/>
      <c r="S24" s="974"/>
      <c r="T24" s="974"/>
      <c r="U24" s="974"/>
      <c r="V24" s="974"/>
      <c r="W24" s="974"/>
      <c r="X24" s="975"/>
      <c r="Y24" s="976">
        <f>様式4別添1!K61</f>
        <v>0</v>
      </c>
      <c r="Z24" s="977"/>
      <c r="AA24" s="977"/>
      <c r="AB24" s="977"/>
      <c r="AC24" s="977"/>
      <c r="AD24" s="977"/>
      <c r="AE24" s="977"/>
      <c r="AF24" s="977"/>
      <c r="AG24" s="978"/>
      <c r="AH24" s="400" t="s">
        <v>284</v>
      </c>
    </row>
    <row r="25" spans="2:53" ht="27.75" customHeight="1">
      <c r="C25" s="408"/>
      <c r="D25" s="973" t="s">
        <v>296</v>
      </c>
      <c r="E25" s="974"/>
      <c r="F25" s="974"/>
      <c r="G25" s="974"/>
      <c r="H25" s="974"/>
      <c r="I25" s="974"/>
      <c r="J25" s="974"/>
      <c r="K25" s="974"/>
      <c r="L25" s="974"/>
      <c r="M25" s="974"/>
      <c r="N25" s="974"/>
      <c r="O25" s="974"/>
      <c r="P25" s="974"/>
      <c r="Q25" s="974"/>
      <c r="R25" s="974"/>
      <c r="S25" s="974"/>
      <c r="T25" s="974"/>
      <c r="U25" s="974"/>
      <c r="V25" s="974"/>
      <c r="W25" s="974"/>
      <c r="X25" s="975"/>
      <c r="Y25" s="976">
        <f>様式4別添1!L61</f>
        <v>0</v>
      </c>
      <c r="Z25" s="977"/>
      <c r="AA25" s="977"/>
      <c r="AB25" s="977"/>
      <c r="AC25" s="977"/>
      <c r="AD25" s="977"/>
      <c r="AE25" s="977"/>
      <c r="AF25" s="977"/>
      <c r="AG25" s="978"/>
      <c r="AH25" s="400" t="s">
        <v>284</v>
      </c>
    </row>
    <row r="26" spans="2:53" ht="27.75" customHeight="1">
      <c r="C26" s="408"/>
      <c r="D26" s="973" t="s">
        <v>295</v>
      </c>
      <c r="E26" s="974"/>
      <c r="F26" s="974"/>
      <c r="G26" s="974"/>
      <c r="H26" s="974"/>
      <c r="I26" s="974"/>
      <c r="J26" s="974"/>
      <c r="K26" s="974"/>
      <c r="L26" s="974"/>
      <c r="M26" s="974"/>
      <c r="N26" s="974"/>
      <c r="O26" s="974"/>
      <c r="P26" s="974"/>
      <c r="Q26" s="974"/>
      <c r="R26" s="974"/>
      <c r="S26" s="974"/>
      <c r="T26" s="974"/>
      <c r="U26" s="974"/>
      <c r="V26" s="974"/>
      <c r="W26" s="974"/>
      <c r="X26" s="975"/>
      <c r="Y26" s="976">
        <f>様式4別添1!M61</f>
        <v>0</v>
      </c>
      <c r="Z26" s="977"/>
      <c r="AA26" s="977"/>
      <c r="AB26" s="977"/>
      <c r="AC26" s="977"/>
      <c r="AD26" s="977"/>
      <c r="AE26" s="977"/>
      <c r="AF26" s="977"/>
      <c r="AG26" s="978"/>
      <c r="AH26" s="400" t="s">
        <v>284</v>
      </c>
    </row>
    <row r="27" spans="2:53" ht="27.75" customHeight="1">
      <c r="C27" s="408"/>
      <c r="D27" s="973" t="s">
        <v>294</v>
      </c>
      <c r="E27" s="974"/>
      <c r="F27" s="974"/>
      <c r="G27" s="974"/>
      <c r="H27" s="974"/>
      <c r="I27" s="974"/>
      <c r="J27" s="974"/>
      <c r="K27" s="974"/>
      <c r="L27" s="974"/>
      <c r="M27" s="974"/>
      <c r="N27" s="974"/>
      <c r="O27" s="974"/>
      <c r="P27" s="974"/>
      <c r="Q27" s="974"/>
      <c r="R27" s="974"/>
      <c r="S27" s="974"/>
      <c r="T27" s="974"/>
      <c r="U27" s="974"/>
      <c r="V27" s="974"/>
      <c r="W27" s="974"/>
      <c r="X27" s="975"/>
      <c r="Y27" s="976">
        <f>様式4別添1!N61</f>
        <v>0</v>
      </c>
      <c r="Z27" s="977"/>
      <c r="AA27" s="977"/>
      <c r="AB27" s="977"/>
      <c r="AC27" s="977"/>
      <c r="AD27" s="977"/>
      <c r="AE27" s="977"/>
      <c r="AF27" s="977"/>
      <c r="AG27" s="978"/>
      <c r="AH27" s="400" t="s">
        <v>284</v>
      </c>
    </row>
    <row r="28" spans="2:53" ht="27.75" customHeight="1">
      <c r="C28" s="412"/>
      <c r="D28" s="974" t="s">
        <v>293</v>
      </c>
      <c r="E28" s="974"/>
      <c r="F28" s="974"/>
      <c r="G28" s="974"/>
      <c r="H28" s="974"/>
      <c r="I28" s="974"/>
      <c r="J28" s="974"/>
      <c r="K28" s="974"/>
      <c r="L28" s="974"/>
      <c r="M28" s="974"/>
      <c r="N28" s="974"/>
      <c r="O28" s="974"/>
      <c r="P28" s="974"/>
      <c r="Q28" s="974"/>
      <c r="R28" s="974"/>
      <c r="S28" s="974"/>
      <c r="T28" s="974"/>
      <c r="U28" s="974"/>
      <c r="V28" s="974"/>
      <c r="W28" s="974"/>
      <c r="X28" s="975"/>
      <c r="Y28" s="976">
        <f>様式4別添1!O61</f>
        <v>0</v>
      </c>
      <c r="Z28" s="977"/>
      <c r="AA28" s="977"/>
      <c r="AB28" s="977"/>
      <c r="AC28" s="977"/>
      <c r="AD28" s="977"/>
      <c r="AE28" s="977"/>
      <c r="AF28" s="977"/>
      <c r="AG28" s="978"/>
      <c r="AH28" s="399" t="s">
        <v>284</v>
      </c>
    </row>
    <row r="29" spans="2:53" ht="27.75" customHeight="1">
      <c r="C29" s="398"/>
      <c r="D29" s="973" t="s">
        <v>292</v>
      </c>
      <c r="E29" s="974"/>
      <c r="F29" s="974"/>
      <c r="G29" s="974"/>
      <c r="H29" s="974"/>
      <c r="I29" s="974"/>
      <c r="J29" s="974"/>
      <c r="K29" s="974"/>
      <c r="L29" s="974"/>
      <c r="M29" s="974"/>
      <c r="N29" s="974"/>
      <c r="O29" s="974"/>
      <c r="P29" s="974"/>
      <c r="Q29" s="974"/>
      <c r="R29" s="974"/>
      <c r="S29" s="974"/>
      <c r="T29" s="974"/>
      <c r="U29" s="974"/>
      <c r="V29" s="974"/>
      <c r="W29" s="974"/>
      <c r="X29" s="975"/>
      <c r="Y29" s="976">
        <f>様式4別添1!P61</f>
        <v>0</v>
      </c>
      <c r="Z29" s="977"/>
      <c r="AA29" s="977"/>
      <c r="AB29" s="977"/>
      <c r="AC29" s="977"/>
      <c r="AD29" s="977"/>
      <c r="AE29" s="977"/>
      <c r="AF29" s="977"/>
      <c r="AG29" s="978"/>
      <c r="AH29" s="399" t="s">
        <v>284</v>
      </c>
    </row>
    <row r="30" spans="2:53" ht="9" customHeight="1">
      <c r="C30" s="299"/>
      <c r="D30" s="403"/>
      <c r="E30" s="403"/>
      <c r="F30" s="403"/>
      <c r="G30" s="403"/>
      <c r="H30" s="403"/>
      <c r="I30" s="403"/>
      <c r="J30" s="403"/>
      <c r="K30" s="403"/>
      <c r="L30" s="403"/>
      <c r="M30" s="403"/>
      <c r="N30" s="403"/>
      <c r="O30" s="403"/>
      <c r="P30" s="403"/>
      <c r="Q30" s="403"/>
      <c r="R30" s="403"/>
      <c r="S30" s="403"/>
      <c r="T30" s="403"/>
      <c r="U30" s="403"/>
      <c r="V30" s="403"/>
      <c r="W30" s="403"/>
      <c r="X30" s="403"/>
      <c r="Y30" s="413"/>
      <c r="Z30" s="413"/>
      <c r="AA30" s="413"/>
      <c r="AB30" s="413"/>
      <c r="AC30" s="413"/>
      <c r="AD30" s="413"/>
      <c r="AE30" s="413"/>
      <c r="AF30" s="413"/>
      <c r="AG30" s="413"/>
      <c r="AH30" s="306"/>
    </row>
    <row r="31" spans="2:53" ht="21" customHeight="1">
      <c r="B31" s="279" t="s">
        <v>291</v>
      </c>
    </row>
    <row r="32" spans="2:53" ht="29.25" customHeight="1">
      <c r="C32" s="973" t="s">
        <v>290</v>
      </c>
      <c r="D32" s="974"/>
      <c r="E32" s="974"/>
      <c r="F32" s="974"/>
      <c r="G32" s="974"/>
      <c r="H32" s="974"/>
      <c r="I32" s="975"/>
      <c r="J32" s="979"/>
      <c r="K32" s="980"/>
      <c r="L32" s="980"/>
      <c r="M32" s="980"/>
      <c r="N32" s="980"/>
      <c r="O32" s="980"/>
      <c r="P32" s="980"/>
      <c r="Q32" s="980"/>
      <c r="R32" s="980"/>
      <c r="S32" s="980"/>
      <c r="T32" s="980"/>
      <c r="U32" s="980"/>
      <c r="V32" s="980"/>
      <c r="W32" s="980"/>
      <c r="X32" s="980"/>
      <c r="Y32" s="980"/>
      <c r="Z32" s="980"/>
      <c r="AA32" s="980"/>
      <c r="AB32" s="980"/>
      <c r="AC32" s="980"/>
      <c r="AD32" s="980"/>
      <c r="AE32" s="980"/>
      <c r="AF32" s="980"/>
      <c r="AG32" s="980"/>
      <c r="AH32" s="981"/>
    </row>
    <row r="33" spans="2:34" ht="29.25" customHeight="1">
      <c r="C33" s="973" t="s">
        <v>289</v>
      </c>
      <c r="D33" s="974"/>
      <c r="E33" s="974"/>
      <c r="F33" s="974"/>
      <c r="G33" s="974"/>
      <c r="H33" s="974"/>
      <c r="I33" s="975"/>
      <c r="J33" s="979"/>
      <c r="K33" s="980"/>
      <c r="L33" s="980"/>
      <c r="M33" s="980"/>
      <c r="N33" s="980"/>
      <c r="O33" s="980"/>
      <c r="P33" s="980"/>
      <c r="Q33" s="980"/>
      <c r="R33" s="980"/>
      <c r="S33" s="980"/>
      <c r="T33" s="980"/>
      <c r="U33" s="980"/>
      <c r="V33" s="980"/>
      <c r="W33" s="980"/>
      <c r="X33" s="980"/>
      <c r="Y33" s="980"/>
      <c r="Z33" s="980"/>
      <c r="AA33" s="980"/>
      <c r="AB33" s="980"/>
      <c r="AC33" s="980"/>
      <c r="AD33" s="980"/>
      <c r="AE33" s="980"/>
      <c r="AF33" s="980"/>
      <c r="AG33" s="980"/>
      <c r="AH33" s="981"/>
    </row>
    <row r="35" spans="2:34" ht="27" customHeight="1">
      <c r="B35" s="279" t="s">
        <v>288</v>
      </c>
    </row>
    <row r="36" spans="2:34" ht="29.25" customHeight="1">
      <c r="C36" s="814"/>
      <c r="D36" s="815"/>
      <c r="E36" s="815"/>
      <c r="F36" s="815"/>
      <c r="G36" s="815"/>
      <c r="H36" s="815"/>
      <c r="I36" s="815"/>
      <c r="J36" s="815"/>
      <c r="K36" s="815"/>
      <c r="L36" s="815"/>
      <c r="M36" s="816"/>
      <c r="N36" s="815" t="s">
        <v>287</v>
      </c>
      <c r="O36" s="815"/>
      <c r="P36" s="815"/>
      <c r="Q36" s="815"/>
      <c r="R36" s="815"/>
      <c r="S36" s="815"/>
      <c r="T36" s="815"/>
      <c r="U36" s="815"/>
      <c r="V36" s="816"/>
      <c r="W36" s="962"/>
      <c r="X36" s="962"/>
      <c r="Y36" s="962"/>
    </row>
    <row r="37" spans="2:34" ht="24" customHeight="1">
      <c r="C37" s="414" t="s">
        <v>205</v>
      </c>
      <c r="D37" s="963" t="s">
        <v>286</v>
      </c>
      <c r="E37" s="964"/>
      <c r="F37" s="964"/>
      <c r="G37" s="964"/>
      <c r="H37" s="964"/>
      <c r="I37" s="964"/>
      <c r="J37" s="964"/>
      <c r="K37" s="964"/>
      <c r="L37" s="964"/>
      <c r="M37" s="965"/>
      <c r="N37" s="972">
        <f>様式4別添2!E18</f>
        <v>0</v>
      </c>
      <c r="O37" s="972"/>
      <c r="P37" s="972"/>
      <c r="Q37" s="972"/>
      <c r="R37" s="972"/>
      <c r="S37" s="972"/>
      <c r="T37" s="972"/>
      <c r="U37" s="972"/>
      <c r="V37" s="399" t="s">
        <v>284</v>
      </c>
      <c r="W37" s="962"/>
      <c r="X37" s="962"/>
      <c r="Y37" s="962"/>
    </row>
    <row r="38" spans="2:34" ht="24" customHeight="1">
      <c r="C38" s="415" t="s">
        <v>198</v>
      </c>
      <c r="D38" s="973" t="s">
        <v>285</v>
      </c>
      <c r="E38" s="974"/>
      <c r="F38" s="974"/>
      <c r="G38" s="974"/>
      <c r="H38" s="974"/>
      <c r="I38" s="974"/>
      <c r="J38" s="974"/>
      <c r="K38" s="974"/>
      <c r="L38" s="974"/>
      <c r="M38" s="975"/>
      <c r="N38" s="972">
        <f>様式4別添2!F18</f>
        <v>0</v>
      </c>
      <c r="O38" s="972"/>
      <c r="P38" s="972"/>
      <c r="Q38" s="972"/>
      <c r="R38" s="972"/>
      <c r="S38" s="972"/>
      <c r="T38" s="972"/>
      <c r="U38" s="972"/>
      <c r="V38" s="399" t="s">
        <v>284</v>
      </c>
      <c r="W38" s="962"/>
      <c r="X38" s="962"/>
      <c r="Y38" s="962"/>
    </row>
    <row r="39" spans="2:34" ht="17.100000000000001" customHeight="1">
      <c r="C39" s="416" t="s">
        <v>168</v>
      </c>
      <c r="D39" s="967" t="s">
        <v>283</v>
      </c>
      <c r="E39" s="968"/>
      <c r="F39" s="968"/>
      <c r="G39" s="968"/>
      <c r="H39" s="968"/>
      <c r="I39" s="968"/>
      <c r="J39" s="968"/>
      <c r="K39" s="968"/>
      <c r="L39" s="968"/>
      <c r="M39" s="968"/>
      <c r="N39" s="968"/>
      <c r="O39" s="968"/>
      <c r="P39" s="968"/>
      <c r="Q39" s="968"/>
      <c r="R39" s="968"/>
      <c r="S39" s="968"/>
      <c r="T39" s="968"/>
      <c r="U39" s="968"/>
      <c r="V39" s="968"/>
      <c r="W39" s="968"/>
      <c r="X39" s="968"/>
      <c r="Y39" s="968"/>
      <c r="Z39" s="968"/>
      <c r="AA39" s="968"/>
      <c r="AB39" s="968"/>
      <c r="AC39" s="968"/>
      <c r="AD39" s="968"/>
      <c r="AE39" s="968"/>
      <c r="AF39" s="968"/>
      <c r="AG39" s="968"/>
      <c r="AH39" s="968"/>
    </row>
    <row r="40" spans="2:34" ht="9" customHeight="1">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row>
    <row r="41" spans="2:34" ht="16.149999999999999" customHeight="1">
      <c r="C41" s="279" t="s">
        <v>282</v>
      </c>
    </row>
    <row r="42" spans="2:34" ht="16.149999999999999" customHeight="1">
      <c r="Q42" s="969" t="s">
        <v>187</v>
      </c>
      <c r="R42" s="969"/>
      <c r="S42" s="969"/>
      <c r="T42" s="969"/>
      <c r="U42" s="969"/>
      <c r="V42" s="969"/>
      <c r="W42" s="969"/>
      <c r="X42" s="969"/>
      <c r="Y42" s="970"/>
      <c r="Z42" s="970"/>
      <c r="AA42" s="970"/>
      <c r="AB42" s="970"/>
      <c r="AC42" s="970"/>
      <c r="AD42" s="970"/>
      <c r="AE42" s="970"/>
      <c r="AF42" s="970"/>
      <c r="AG42" s="970"/>
      <c r="AH42" s="970"/>
    </row>
    <row r="43" spans="2:34" ht="17.25" customHeight="1">
      <c r="S43" s="971" t="s">
        <v>186</v>
      </c>
      <c r="T43" s="971"/>
      <c r="U43" s="971"/>
      <c r="V43" s="971"/>
      <c r="W43" s="971"/>
      <c r="X43" s="971"/>
      <c r="Y43" s="720"/>
      <c r="Z43" s="720"/>
      <c r="AA43" s="720"/>
      <c r="AB43" s="720"/>
      <c r="AC43" s="720"/>
      <c r="AD43" s="720"/>
      <c r="AE43" s="720"/>
      <c r="AF43" s="720"/>
      <c r="AG43" s="720"/>
      <c r="AH43" s="720"/>
    </row>
    <row r="44" spans="2:34" ht="17.25" customHeight="1">
      <c r="S44" s="966" t="s">
        <v>185</v>
      </c>
      <c r="T44" s="966"/>
      <c r="U44" s="966"/>
      <c r="V44" s="966"/>
      <c r="W44" s="966"/>
      <c r="X44" s="966"/>
      <c r="Y44" s="711"/>
      <c r="Z44" s="711"/>
      <c r="AA44" s="711"/>
      <c r="AB44" s="711"/>
      <c r="AC44" s="711"/>
      <c r="AD44" s="711"/>
      <c r="AE44" s="711"/>
      <c r="AF44" s="711"/>
      <c r="AG44" s="711"/>
      <c r="AH44" s="711"/>
    </row>
  </sheetData>
  <sheetProtection algorithmName="SHA-512" hashValue="9HBj8CAYn6mu3Ek3/YFGGN0aCa3WF+U6fTBjSU0d+nVlJj1NT7Gm5SkSLt9n284H4fG4xp/dySGvYyiZOzowxQ==" saltValue="xi2Hq1CA48/pv6hCpDrTNQ==" spinCount="100000" sheet="1" insertRows="0"/>
  <mergeCells count="67">
    <mergeCell ref="R6:W6"/>
    <mergeCell ref="X6:AJ6"/>
    <mergeCell ref="B2:AJ2"/>
    <mergeCell ref="R4:W4"/>
    <mergeCell ref="X4:AJ4"/>
    <mergeCell ref="R5:W5"/>
    <mergeCell ref="X5:AJ5"/>
    <mergeCell ref="AG10:AI10"/>
    <mergeCell ref="D11:M11"/>
    <mergeCell ref="N11:U11"/>
    <mergeCell ref="W11:AD11"/>
    <mergeCell ref="AG11:AI11"/>
    <mergeCell ref="N10:V10"/>
    <mergeCell ref="W10:AE10"/>
    <mergeCell ref="D12:M12"/>
    <mergeCell ref="N12:U12"/>
    <mergeCell ref="W12:AD12"/>
    <mergeCell ref="D13:M13"/>
    <mergeCell ref="N13:U13"/>
    <mergeCell ref="W13:AD13"/>
    <mergeCell ref="D14:M14"/>
    <mergeCell ref="N14:U14"/>
    <mergeCell ref="W14:AD14"/>
    <mergeCell ref="D20:X20"/>
    <mergeCell ref="Y20:AG20"/>
    <mergeCell ref="D19:X19"/>
    <mergeCell ref="Y19:AG19"/>
    <mergeCell ref="D17:X17"/>
    <mergeCell ref="Y17:AG17"/>
    <mergeCell ref="D18:X18"/>
    <mergeCell ref="Y18:AG18"/>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28:X28"/>
    <mergeCell ref="Y28:AG28"/>
    <mergeCell ref="D22:X22"/>
    <mergeCell ref="Y22:AG22"/>
    <mergeCell ref="D23:X23"/>
    <mergeCell ref="Y23:AG23"/>
    <mergeCell ref="D26:X26"/>
    <mergeCell ref="Y26:AG26"/>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D100-09E7-4F8E-A73A-FCE0FAFE8D71}">
  <sheetPr>
    <pageSetUpPr fitToPage="1"/>
  </sheetPr>
  <dimension ref="A1:AX95"/>
  <sheetViews>
    <sheetView showGridLines="0" view="pageBreakPreview" zoomScale="40" zoomScaleNormal="100" zoomScaleSheetLayoutView="40" workbookViewId="0">
      <selection activeCell="N61" sqref="N61"/>
    </sheetView>
  </sheetViews>
  <sheetFormatPr defaultColWidth="9.125" defaultRowHeight="12"/>
  <cols>
    <col min="1" max="3" width="4.625" style="179" customWidth="1"/>
    <col min="4" max="4" width="15" style="179" customWidth="1"/>
    <col min="5" max="5" width="7.125" style="179" customWidth="1"/>
    <col min="6" max="6" width="16" style="179" customWidth="1"/>
    <col min="7" max="7" width="12.125" style="179" customWidth="1"/>
    <col min="8" max="8" width="7.625" style="179" customWidth="1"/>
    <col min="9" max="9" width="10.125" style="179" customWidth="1"/>
    <col min="10" max="10" width="8.5" style="179" customWidth="1"/>
    <col min="11" max="16" width="21.375" style="179" customWidth="1"/>
    <col min="17" max="17" width="26.125" style="179" customWidth="1"/>
    <col min="18" max="20" width="21.375" style="179" customWidth="1"/>
    <col min="21" max="21" width="16.375" style="179" customWidth="1"/>
    <col min="22" max="23" width="16.875" style="179" customWidth="1"/>
    <col min="24" max="24" width="21.375" style="179" customWidth="1"/>
    <col min="25" max="25" width="38.875" style="179" customWidth="1"/>
    <col min="26" max="29" width="21.375" style="179" customWidth="1"/>
    <col min="30" max="30" width="26.125" style="179" customWidth="1"/>
    <col min="31" max="33" width="19.375" style="179" customWidth="1"/>
    <col min="34" max="36" width="18.5" style="179" customWidth="1"/>
    <col min="37" max="37" width="18.125" style="179" customWidth="1"/>
    <col min="38" max="38" width="15.375" style="179" customWidth="1"/>
    <col min="39" max="40" width="19.5" style="179" customWidth="1"/>
    <col min="41" max="41" width="22.375" style="179" customWidth="1"/>
    <col min="42" max="42" width="2.5" style="179" customWidth="1"/>
    <col min="43" max="43" width="5.75" style="179" bestFit="1" customWidth="1"/>
    <col min="44" max="44" width="9.5" style="179" bestFit="1" customWidth="1"/>
    <col min="45" max="45" width="7.375" style="179" bestFit="1" customWidth="1"/>
    <col min="46" max="47" width="34.5" style="179" bestFit="1" customWidth="1"/>
    <col min="48" max="49" width="22" style="179" bestFit="1" customWidth="1"/>
    <col min="50" max="50" width="67" style="179" customWidth="1"/>
    <col min="51" max="16384" width="9.125" style="179"/>
  </cols>
  <sheetData>
    <row r="1" spans="1:50" ht="33.6" customHeight="1">
      <c r="A1" s="256" t="s">
        <v>410</v>
      </c>
      <c r="P1" s="210"/>
      <c r="AE1" s="1057" t="s">
        <v>409</v>
      </c>
      <c r="AF1" s="1060">
        <f>様式4!$X$5</f>
        <v>0</v>
      </c>
      <c r="AG1" s="1061"/>
      <c r="AQ1" s="449" t="s">
        <v>449</v>
      </c>
      <c r="AR1" s="449" t="s">
        <v>450</v>
      </c>
      <c r="AS1" s="449" t="s">
        <v>451</v>
      </c>
      <c r="AT1" s="449" t="s">
        <v>452</v>
      </c>
      <c r="AU1" s="449" t="s">
        <v>453</v>
      </c>
      <c r="AV1" s="449" t="s">
        <v>454</v>
      </c>
      <c r="AW1" s="449" t="s">
        <v>455</v>
      </c>
      <c r="AX1" s="449" t="s">
        <v>456</v>
      </c>
    </row>
    <row r="2" spans="1:50" ht="33.6" customHeight="1">
      <c r="A2" s="255"/>
      <c r="P2" s="210"/>
      <c r="AE2" s="1058"/>
      <c r="AF2" s="1062"/>
      <c r="AG2" s="1063"/>
      <c r="AQ2" s="450">
        <f>A11</f>
        <v>1</v>
      </c>
      <c r="AR2" s="450" t="str">
        <f>IF(B11="","",B11)</f>
        <v/>
      </c>
      <c r="AS2" s="450" t="str">
        <f>IF(F11="","",F11)</f>
        <v/>
      </c>
      <c r="AT2" s="450" t="str">
        <f>IF(K11="","",K11)</f>
        <v/>
      </c>
      <c r="AU2" s="450" t="str">
        <f>IF(S11="","",S11)</f>
        <v/>
      </c>
      <c r="AV2" s="450">
        <f>IF(T11="","",T11)</f>
        <v>0</v>
      </c>
      <c r="AW2" s="450" t="str">
        <f>IF(X11="","",X11)</f>
        <v/>
      </c>
      <c r="AX2" s="451" t="str">
        <f>IF(AE11="","",AE11)</f>
        <v/>
      </c>
    </row>
    <row r="3" spans="1:50" ht="24.75" customHeight="1" thickBot="1">
      <c r="A3" s="249" t="s">
        <v>408</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1059"/>
      <c r="AF3" s="1064"/>
      <c r="AG3" s="1065"/>
      <c r="AJ3" s="240"/>
      <c r="AQ3" s="450">
        <f>A12</f>
        <v>2</v>
      </c>
      <c r="AR3" s="450" t="str">
        <f t="shared" ref="AR3:AR51" si="0">IF(B12="","",B12)</f>
        <v/>
      </c>
      <c r="AS3" s="450" t="str">
        <f t="shared" ref="AS3:AS51" si="1">IF(F12="","",F12)</f>
        <v/>
      </c>
      <c r="AT3" s="450" t="str">
        <f t="shared" ref="AT3:AT51" si="2">IF(K12="","",K12)</f>
        <v/>
      </c>
      <c r="AU3" s="450" t="str">
        <f t="shared" ref="AU3:AV18" si="3">IF(S12="","",S12)</f>
        <v/>
      </c>
      <c r="AV3" s="450">
        <f t="shared" si="3"/>
        <v>0</v>
      </c>
      <c r="AW3" s="450" t="str">
        <f t="shared" ref="AW3:AW51" si="4">IF(X12="","",X12)</f>
        <v/>
      </c>
      <c r="AX3" s="451" t="str">
        <f t="shared" ref="AX3:AX51" si="5">IF(AE12="","",AE12)</f>
        <v/>
      </c>
    </row>
    <row r="4" spans="1:50" ht="24.75"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54"/>
      <c r="AH4" s="249"/>
      <c r="AI4" s="249"/>
      <c r="AJ4" s="249"/>
      <c r="AK4" s="254"/>
      <c r="AL4" s="254"/>
      <c r="AM4" s="253"/>
      <c r="AN4" s="253"/>
      <c r="AO4" s="252"/>
      <c r="AP4" s="240"/>
      <c r="AQ4" s="450">
        <f t="shared" ref="AQ4:AQ51" si="6">A13</f>
        <v>3</v>
      </c>
      <c r="AR4" s="450" t="str">
        <f t="shared" si="0"/>
        <v/>
      </c>
      <c r="AS4" s="450" t="str">
        <f t="shared" si="1"/>
        <v/>
      </c>
      <c r="AT4" s="450" t="str">
        <f t="shared" si="2"/>
        <v/>
      </c>
      <c r="AU4" s="450" t="str">
        <f t="shared" si="3"/>
        <v/>
      </c>
      <c r="AV4" s="450">
        <f t="shared" si="3"/>
        <v>0</v>
      </c>
      <c r="AW4" s="450" t="str">
        <f t="shared" si="4"/>
        <v/>
      </c>
      <c r="AX4" s="451" t="str">
        <f t="shared" si="5"/>
        <v/>
      </c>
    </row>
    <row r="5" spans="1:50" s="248" customFormat="1" ht="39.75" customHeight="1" thickBot="1">
      <c r="A5" s="1066" t="s">
        <v>407</v>
      </c>
      <c r="B5" s="1066"/>
      <c r="C5" s="1066"/>
      <c r="D5" s="1066"/>
      <c r="E5" s="1066"/>
      <c r="F5" s="1066"/>
      <c r="G5" s="1066"/>
      <c r="H5" s="1066"/>
      <c r="I5" s="1066"/>
      <c r="J5" s="1066"/>
      <c r="K5" s="1066"/>
      <c r="L5" s="1066"/>
      <c r="M5" s="1066"/>
      <c r="N5" s="1066"/>
      <c r="O5" s="249"/>
      <c r="P5" s="249"/>
      <c r="Q5" s="249"/>
      <c r="R5" s="249"/>
      <c r="S5" s="251"/>
      <c r="T5" s="251"/>
      <c r="U5" s="251"/>
      <c r="V5" s="251"/>
      <c r="W5" s="251"/>
      <c r="X5" s="249"/>
      <c r="Y5" s="249"/>
      <c r="Z5" s="249"/>
      <c r="AA5" s="249"/>
      <c r="AB5" s="249"/>
      <c r="AC5" s="249"/>
      <c r="AD5" s="251"/>
      <c r="AE5" s="251"/>
      <c r="AF5" s="251"/>
      <c r="AG5" s="251"/>
      <c r="AH5" s="249"/>
      <c r="AI5" s="251"/>
      <c r="AJ5" s="251"/>
      <c r="AK5" s="251"/>
      <c r="AL5" s="251"/>
      <c r="AM5" s="251"/>
      <c r="AN5" s="251"/>
      <c r="AO5" s="250"/>
      <c r="AP5" s="249"/>
      <c r="AQ5" s="450">
        <f t="shared" si="6"/>
        <v>4</v>
      </c>
      <c r="AR5" s="450" t="str">
        <f t="shared" si="0"/>
        <v/>
      </c>
      <c r="AS5" s="450" t="str">
        <f t="shared" si="1"/>
        <v/>
      </c>
      <c r="AT5" s="450" t="str">
        <f t="shared" si="2"/>
        <v/>
      </c>
      <c r="AU5" s="450" t="str">
        <f t="shared" si="3"/>
        <v/>
      </c>
      <c r="AV5" s="450">
        <f t="shared" si="3"/>
        <v>0</v>
      </c>
      <c r="AW5" s="450" t="str">
        <f t="shared" si="4"/>
        <v/>
      </c>
      <c r="AX5" s="451" t="str">
        <f t="shared" si="5"/>
        <v/>
      </c>
    </row>
    <row r="6" spans="1:50" ht="33" customHeight="1">
      <c r="A6" s="1067" t="s">
        <v>406</v>
      </c>
      <c r="B6" s="1068" t="s">
        <v>405</v>
      </c>
      <c r="C6" s="1068"/>
      <c r="D6" s="1068"/>
      <c r="E6" s="1068" t="s">
        <v>404</v>
      </c>
      <c r="F6" s="1068" t="s">
        <v>403</v>
      </c>
      <c r="G6" s="1068" t="s">
        <v>402</v>
      </c>
      <c r="H6" s="1068" t="s">
        <v>401</v>
      </c>
      <c r="I6" s="1068" t="s">
        <v>400</v>
      </c>
      <c r="J6" s="1068" t="s">
        <v>399</v>
      </c>
      <c r="K6" s="1078" t="s">
        <v>398</v>
      </c>
      <c r="L6" s="1079"/>
      <c r="M6" s="1079"/>
      <c r="N6" s="1079"/>
      <c r="O6" s="1080"/>
      <c r="P6" s="1080"/>
      <c r="Q6" s="1080"/>
      <c r="R6" s="1081"/>
      <c r="S6" s="1082" t="s">
        <v>397</v>
      </c>
      <c r="T6" s="1083"/>
      <c r="U6" s="1083"/>
      <c r="V6" s="1083"/>
      <c r="W6" s="1083"/>
      <c r="X6" s="1083"/>
      <c r="Y6" s="1083"/>
      <c r="Z6" s="1083"/>
      <c r="AA6" s="1084"/>
      <c r="AB6" s="1084"/>
      <c r="AC6" s="1084"/>
      <c r="AD6" s="1085"/>
      <c r="AE6" s="1069" t="s">
        <v>396</v>
      </c>
      <c r="AF6" s="1070"/>
      <c r="AG6" s="1070"/>
      <c r="AH6" s="240"/>
      <c r="AQ6" s="450">
        <f t="shared" si="6"/>
        <v>5</v>
      </c>
      <c r="AR6" s="450" t="str">
        <f t="shared" si="0"/>
        <v/>
      </c>
      <c r="AS6" s="450" t="str">
        <f t="shared" si="1"/>
        <v/>
      </c>
      <c r="AT6" s="450" t="str">
        <f t="shared" si="2"/>
        <v/>
      </c>
      <c r="AU6" s="450" t="str">
        <f t="shared" si="3"/>
        <v/>
      </c>
      <c r="AV6" s="450">
        <f t="shared" si="3"/>
        <v>0</v>
      </c>
      <c r="AW6" s="450" t="str">
        <f t="shared" si="4"/>
        <v/>
      </c>
      <c r="AX6" s="451" t="str">
        <f t="shared" si="5"/>
        <v/>
      </c>
    </row>
    <row r="7" spans="1:50" ht="44.25" customHeight="1">
      <c r="A7" s="1067"/>
      <c r="B7" s="1068"/>
      <c r="C7" s="1068"/>
      <c r="D7" s="1068"/>
      <c r="E7" s="1068"/>
      <c r="F7" s="1068"/>
      <c r="G7" s="1068"/>
      <c r="H7" s="1068"/>
      <c r="I7" s="1068"/>
      <c r="J7" s="1068"/>
      <c r="K7" s="247" t="s">
        <v>205</v>
      </c>
      <c r="L7" s="245" t="s">
        <v>198</v>
      </c>
      <c r="M7" s="245" t="s">
        <v>395</v>
      </c>
      <c r="N7" s="245" t="s">
        <v>394</v>
      </c>
      <c r="O7" s="246" t="s">
        <v>393</v>
      </c>
      <c r="P7" s="246" t="s">
        <v>392</v>
      </c>
      <c r="Q7" s="245" t="s">
        <v>391</v>
      </c>
      <c r="R7" s="1071" t="s">
        <v>390</v>
      </c>
      <c r="S7" s="244" t="s">
        <v>389</v>
      </c>
      <c r="T7" s="243" t="s">
        <v>388</v>
      </c>
      <c r="U7" s="1073" t="s">
        <v>387</v>
      </c>
      <c r="V7" s="1074"/>
      <c r="W7" s="1075"/>
      <c r="X7" s="243" t="s">
        <v>386</v>
      </c>
      <c r="Y7" s="1073" t="s">
        <v>385</v>
      </c>
      <c r="Z7" s="1075"/>
      <c r="AA7" s="243" t="s">
        <v>384</v>
      </c>
      <c r="AB7" s="243" t="s">
        <v>383</v>
      </c>
      <c r="AC7" s="242" t="s">
        <v>382</v>
      </c>
      <c r="AD7" s="241" t="s">
        <v>381</v>
      </c>
      <c r="AE7" s="1069"/>
      <c r="AF7" s="1070"/>
      <c r="AG7" s="1070"/>
      <c r="AH7" s="240"/>
      <c r="AQ7" s="450">
        <f t="shared" si="6"/>
        <v>6</v>
      </c>
      <c r="AR7" s="450" t="str">
        <f t="shared" si="0"/>
        <v/>
      </c>
      <c r="AS7" s="450" t="str">
        <f t="shared" si="1"/>
        <v/>
      </c>
      <c r="AT7" s="450" t="str">
        <f t="shared" si="2"/>
        <v/>
      </c>
      <c r="AU7" s="450" t="str">
        <f t="shared" si="3"/>
        <v/>
      </c>
      <c r="AV7" s="450">
        <f t="shared" si="3"/>
        <v>0</v>
      </c>
      <c r="AW7" s="450" t="str">
        <f t="shared" si="4"/>
        <v/>
      </c>
      <c r="AX7" s="451" t="str">
        <f t="shared" si="5"/>
        <v/>
      </c>
    </row>
    <row r="8" spans="1:50" ht="44.25" customHeight="1">
      <c r="A8" s="1067"/>
      <c r="B8" s="1068"/>
      <c r="C8" s="1068"/>
      <c r="D8" s="1068"/>
      <c r="E8" s="1068"/>
      <c r="F8" s="1068"/>
      <c r="G8" s="1068"/>
      <c r="H8" s="1068"/>
      <c r="I8" s="1068"/>
      <c r="J8" s="1068"/>
      <c r="K8" s="1076" t="s">
        <v>380</v>
      </c>
      <c r="L8" s="1039" t="s">
        <v>379</v>
      </c>
      <c r="M8" s="1039" t="s">
        <v>378</v>
      </c>
      <c r="N8" s="1039" t="s">
        <v>377</v>
      </c>
      <c r="O8" s="1015" t="s">
        <v>376</v>
      </c>
      <c r="P8" s="1015" t="s">
        <v>375</v>
      </c>
      <c r="Q8" s="1077" t="s">
        <v>374</v>
      </c>
      <c r="R8" s="1072"/>
      <c r="S8" s="1050" t="s">
        <v>373</v>
      </c>
      <c r="T8" s="1051" t="s">
        <v>287</v>
      </c>
      <c r="U8" s="1052"/>
      <c r="V8" s="1052"/>
      <c r="W8" s="1053"/>
      <c r="X8" s="1052" t="s">
        <v>372</v>
      </c>
      <c r="Y8" s="1052"/>
      <c r="Z8" s="1053"/>
      <c r="AA8" s="1038" t="s">
        <v>371</v>
      </c>
      <c r="AB8" s="1039" t="s">
        <v>370</v>
      </c>
      <c r="AC8" s="1015" t="s">
        <v>369</v>
      </c>
      <c r="AD8" s="1040" t="s">
        <v>368</v>
      </c>
      <c r="AE8" s="1069"/>
      <c r="AF8" s="1070"/>
      <c r="AG8" s="1070"/>
      <c r="AH8" s="240"/>
      <c r="AQ8" s="450">
        <f t="shared" si="6"/>
        <v>7</v>
      </c>
      <c r="AR8" s="450" t="str">
        <f t="shared" si="0"/>
        <v/>
      </c>
      <c r="AS8" s="450" t="str">
        <f t="shared" si="1"/>
        <v/>
      </c>
      <c r="AT8" s="450" t="str">
        <f t="shared" si="2"/>
        <v/>
      </c>
      <c r="AU8" s="450" t="str">
        <f t="shared" si="3"/>
        <v/>
      </c>
      <c r="AV8" s="450">
        <f t="shared" si="3"/>
        <v>0</v>
      </c>
      <c r="AW8" s="450" t="str">
        <f t="shared" si="4"/>
        <v/>
      </c>
      <c r="AX8" s="451" t="str">
        <f t="shared" si="5"/>
        <v/>
      </c>
    </row>
    <row r="9" spans="1:50" ht="64.5" customHeight="1">
      <c r="A9" s="1067"/>
      <c r="B9" s="1068"/>
      <c r="C9" s="1068"/>
      <c r="D9" s="1068"/>
      <c r="E9" s="1068"/>
      <c r="F9" s="1068"/>
      <c r="G9" s="1068"/>
      <c r="H9" s="1068"/>
      <c r="I9" s="1068"/>
      <c r="J9" s="1068"/>
      <c r="K9" s="1076"/>
      <c r="L9" s="1039"/>
      <c r="M9" s="1039"/>
      <c r="N9" s="1039"/>
      <c r="O9" s="1016"/>
      <c r="P9" s="1016"/>
      <c r="Q9" s="1077"/>
      <c r="R9" s="1041" t="s">
        <v>367</v>
      </c>
      <c r="S9" s="1050"/>
      <c r="T9" s="1043" t="s">
        <v>366</v>
      </c>
      <c r="U9" s="1044"/>
      <c r="V9" s="1044"/>
      <c r="W9" s="1044"/>
      <c r="X9" s="1045" t="s">
        <v>365</v>
      </c>
      <c r="Y9" s="1045" t="s">
        <v>364</v>
      </c>
      <c r="Z9" s="1045" t="s">
        <v>363</v>
      </c>
      <c r="AA9" s="1038"/>
      <c r="AB9" s="1039"/>
      <c r="AC9" s="1016"/>
      <c r="AD9" s="1040"/>
      <c r="AE9" s="1069"/>
      <c r="AF9" s="1070"/>
      <c r="AG9" s="1070"/>
      <c r="AH9" s="239"/>
      <c r="AQ9" s="450">
        <f t="shared" si="6"/>
        <v>8</v>
      </c>
      <c r="AR9" s="450" t="str">
        <f t="shared" si="0"/>
        <v/>
      </c>
      <c r="AS9" s="450" t="str">
        <f t="shared" si="1"/>
        <v/>
      </c>
      <c r="AT9" s="450" t="str">
        <f t="shared" si="2"/>
        <v/>
      </c>
      <c r="AU9" s="450" t="str">
        <f t="shared" si="3"/>
        <v/>
      </c>
      <c r="AV9" s="450">
        <f t="shared" si="3"/>
        <v>0</v>
      </c>
      <c r="AW9" s="450" t="str">
        <f t="shared" si="4"/>
        <v/>
      </c>
      <c r="AX9" s="451" t="str">
        <f t="shared" si="5"/>
        <v/>
      </c>
    </row>
    <row r="10" spans="1:50" ht="88.5" customHeight="1">
      <c r="A10" s="1067"/>
      <c r="B10" s="1068"/>
      <c r="C10" s="1068"/>
      <c r="D10" s="1068"/>
      <c r="E10" s="1068"/>
      <c r="F10" s="1068"/>
      <c r="G10" s="1068"/>
      <c r="H10" s="1068"/>
      <c r="I10" s="1068"/>
      <c r="J10" s="1068"/>
      <c r="K10" s="1076"/>
      <c r="L10" s="1039"/>
      <c r="M10" s="1039"/>
      <c r="N10" s="1039"/>
      <c r="O10" s="1017"/>
      <c r="P10" s="1017"/>
      <c r="Q10" s="1077"/>
      <c r="R10" s="1042"/>
      <c r="S10" s="1050"/>
      <c r="T10" s="238" t="s">
        <v>362</v>
      </c>
      <c r="U10" s="237" t="s">
        <v>361</v>
      </c>
      <c r="V10" s="237" t="s">
        <v>360</v>
      </c>
      <c r="W10" s="237" t="s">
        <v>359</v>
      </c>
      <c r="X10" s="1046"/>
      <c r="Y10" s="1046"/>
      <c r="Z10" s="1046"/>
      <c r="AA10" s="1038"/>
      <c r="AB10" s="1039"/>
      <c r="AC10" s="1017"/>
      <c r="AD10" s="1040"/>
      <c r="AE10" s="1069"/>
      <c r="AF10" s="1070"/>
      <c r="AG10" s="1070"/>
      <c r="AH10" s="236"/>
      <c r="AI10" s="447" t="s">
        <v>448</v>
      </c>
      <c r="AQ10" s="450">
        <f t="shared" si="6"/>
        <v>9</v>
      </c>
      <c r="AR10" s="450" t="str">
        <f t="shared" si="0"/>
        <v/>
      </c>
      <c r="AS10" s="450" t="str">
        <f t="shared" si="1"/>
        <v/>
      </c>
      <c r="AT10" s="450" t="str">
        <f t="shared" si="2"/>
        <v/>
      </c>
      <c r="AU10" s="450" t="str">
        <f t="shared" si="3"/>
        <v/>
      </c>
      <c r="AV10" s="450">
        <f t="shared" si="3"/>
        <v>0</v>
      </c>
      <c r="AW10" s="450" t="str">
        <f t="shared" si="4"/>
        <v/>
      </c>
      <c r="AX10" s="451" t="str">
        <f t="shared" si="5"/>
        <v/>
      </c>
    </row>
    <row r="11" spans="1:50" s="189" customFormat="1" ht="30" customHeight="1">
      <c r="A11" s="235">
        <f>ROWS(A$11:A11)</f>
        <v>1</v>
      </c>
      <c r="B11" s="1029"/>
      <c r="C11" s="1029"/>
      <c r="D11" s="1029"/>
      <c r="E11" s="234"/>
      <c r="F11" s="234"/>
      <c r="G11" s="417"/>
      <c r="H11" s="417"/>
      <c r="I11" s="417"/>
      <c r="J11" s="418"/>
      <c r="K11" s="224"/>
      <c r="L11" s="1030" t="s">
        <v>445</v>
      </c>
      <c r="M11" s="1030" t="s">
        <v>445</v>
      </c>
      <c r="N11" s="1032" t="s">
        <v>445</v>
      </c>
      <c r="O11" s="221"/>
      <c r="P11" s="221"/>
      <c r="Q11" s="1035" t="s">
        <v>445</v>
      </c>
      <c r="R11" s="1049" t="s">
        <v>445</v>
      </c>
      <c r="S11" s="233"/>
      <c r="T11" s="222">
        <f t="shared" ref="T11:T42" si="7">SUM(U11:W11)</f>
        <v>0</v>
      </c>
      <c r="U11" s="221"/>
      <c r="V11" s="221"/>
      <c r="W11" s="221"/>
      <c r="X11" s="446"/>
      <c r="Y11" s="221"/>
      <c r="Z11" s="221"/>
      <c r="AA11" s="232"/>
      <c r="AB11" s="1054" t="s">
        <v>445</v>
      </c>
      <c r="AC11" s="231"/>
      <c r="AD11" s="1054" t="s">
        <v>445</v>
      </c>
      <c r="AE11" s="1008"/>
      <c r="AF11" s="1009"/>
      <c r="AG11" s="1009"/>
      <c r="AH11" s="211"/>
      <c r="AI11" s="448" t="str">
        <f>IF(OR($Y11=$Y$80,$Y11=$Y$81,$Y11=$Y$82,$Y11=$Y$84),1,IF(OR($Y11=$Y$83,$Y11=$Y$85),2,"-"))</f>
        <v>-</v>
      </c>
      <c r="AQ11" s="450">
        <f t="shared" si="6"/>
        <v>10</v>
      </c>
      <c r="AR11" s="450" t="str">
        <f t="shared" si="0"/>
        <v/>
      </c>
      <c r="AS11" s="450" t="str">
        <f t="shared" si="1"/>
        <v/>
      </c>
      <c r="AT11" s="450" t="str">
        <f t="shared" si="2"/>
        <v/>
      </c>
      <c r="AU11" s="450" t="str">
        <f t="shared" si="3"/>
        <v/>
      </c>
      <c r="AV11" s="450">
        <f t="shared" si="3"/>
        <v>0</v>
      </c>
      <c r="AW11" s="450" t="str">
        <f t="shared" si="4"/>
        <v/>
      </c>
      <c r="AX11" s="451" t="str">
        <f t="shared" si="5"/>
        <v/>
      </c>
    </row>
    <row r="12" spans="1:50" s="189" customFormat="1" ht="30" customHeight="1">
      <c r="A12" s="235">
        <f>ROWS(A$11:A12)</f>
        <v>2</v>
      </c>
      <c r="B12" s="1012"/>
      <c r="C12" s="1013"/>
      <c r="D12" s="1014"/>
      <c r="E12" s="234"/>
      <c r="F12" s="230"/>
      <c r="G12" s="417"/>
      <c r="H12" s="419"/>
      <c r="I12" s="419"/>
      <c r="J12" s="418"/>
      <c r="K12" s="224"/>
      <c r="L12" s="1031"/>
      <c r="M12" s="1031"/>
      <c r="N12" s="1033"/>
      <c r="O12" s="221"/>
      <c r="P12" s="221"/>
      <c r="Q12" s="1036"/>
      <c r="R12" s="1049"/>
      <c r="S12" s="233"/>
      <c r="T12" s="222">
        <f t="shared" si="7"/>
        <v>0</v>
      </c>
      <c r="U12" s="221"/>
      <c r="V12" s="221"/>
      <c r="W12" s="221"/>
      <c r="X12" s="446"/>
      <c r="Y12" s="221"/>
      <c r="Z12" s="221"/>
      <c r="AA12" s="232"/>
      <c r="AB12" s="1055"/>
      <c r="AC12" s="231"/>
      <c r="AD12" s="1055"/>
      <c r="AE12" s="1008"/>
      <c r="AF12" s="1009"/>
      <c r="AG12" s="1009"/>
      <c r="AH12" s="211"/>
      <c r="AI12" s="448" t="str">
        <f t="shared" ref="AI12:AI60" si="8">IF(OR($Y12=$Y$80,$Y12=$Y$81,$Y12=$Y$82,$Y12=$Y$84),1,IF(OR($Y12=$Y$83,$Y12=$Y$85),2,"-"))</f>
        <v>-</v>
      </c>
      <c r="AQ12" s="450">
        <f t="shared" si="6"/>
        <v>11</v>
      </c>
      <c r="AR12" s="450" t="str">
        <f t="shared" si="0"/>
        <v/>
      </c>
      <c r="AS12" s="450" t="str">
        <f t="shared" si="1"/>
        <v/>
      </c>
      <c r="AT12" s="450" t="str">
        <f t="shared" si="2"/>
        <v/>
      </c>
      <c r="AU12" s="450" t="str">
        <f t="shared" si="3"/>
        <v/>
      </c>
      <c r="AV12" s="450">
        <f t="shared" si="3"/>
        <v>0</v>
      </c>
      <c r="AW12" s="450" t="str">
        <f t="shared" si="4"/>
        <v/>
      </c>
      <c r="AX12" s="451" t="str">
        <f t="shared" si="5"/>
        <v/>
      </c>
    </row>
    <row r="13" spans="1:50" s="189" customFormat="1" ht="30" customHeight="1">
      <c r="A13" s="229">
        <f>ROWS(A$11:A13)</f>
        <v>3</v>
      </c>
      <c r="B13" s="1012"/>
      <c r="C13" s="1013"/>
      <c r="D13" s="1014"/>
      <c r="E13" s="230"/>
      <c r="F13" s="230"/>
      <c r="G13" s="417"/>
      <c r="H13" s="417"/>
      <c r="I13" s="417"/>
      <c r="J13" s="418"/>
      <c r="K13" s="224"/>
      <c r="L13" s="1031"/>
      <c r="M13" s="1031"/>
      <c r="N13" s="1033"/>
      <c r="O13" s="221"/>
      <c r="P13" s="221"/>
      <c r="Q13" s="1036"/>
      <c r="R13" s="1049"/>
      <c r="S13" s="228"/>
      <c r="T13" s="222">
        <f t="shared" si="7"/>
        <v>0</v>
      </c>
      <c r="U13" s="221"/>
      <c r="V13" s="221"/>
      <c r="W13" s="221"/>
      <c r="X13" s="221"/>
      <c r="Y13" s="221"/>
      <c r="Z13" s="221"/>
      <c r="AA13" s="227"/>
      <c r="AB13" s="1055"/>
      <c r="AC13" s="226"/>
      <c r="AD13" s="1055"/>
      <c r="AE13" s="1028"/>
      <c r="AF13" s="1006"/>
      <c r="AG13" s="1006"/>
      <c r="AH13" s="211"/>
      <c r="AI13" s="448" t="str">
        <f t="shared" si="8"/>
        <v>-</v>
      </c>
      <c r="AQ13" s="450">
        <f t="shared" si="6"/>
        <v>12</v>
      </c>
      <c r="AR13" s="450" t="str">
        <f t="shared" si="0"/>
        <v/>
      </c>
      <c r="AS13" s="450" t="str">
        <f t="shared" si="1"/>
        <v/>
      </c>
      <c r="AT13" s="450" t="str">
        <f t="shared" si="2"/>
        <v/>
      </c>
      <c r="AU13" s="450" t="str">
        <f t="shared" si="3"/>
        <v/>
      </c>
      <c r="AV13" s="450">
        <f t="shared" si="3"/>
        <v>0</v>
      </c>
      <c r="AW13" s="450" t="str">
        <f t="shared" si="4"/>
        <v/>
      </c>
      <c r="AX13" s="451" t="str">
        <f t="shared" si="5"/>
        <v/>
      </c>
    </row>
    <row r="14" spans="1:50" s="189" customFormat="1" ht="30" customHeight="1">
      <c r="A14" s="229">
        <f>ROWS(A$11:A14)</f>
        <v>4</v>
      </c>
      <c r="B14" s="1012"/>
      <c r="C14" s="1013"/>
      <c r="D14" s="1014"/>
      <c r="E14" s="230"/>
      <c r="F14" s="230"/>
      <c r="G14" s="417"/>
      <c r="H14" s="417"/>
      <c r="I14" s="417"/>
      <c r="J14" s="418"/>
      <c r="K14" s="224"/>
      <c r="L14" s="1031"/>
      <c r="M14" s="1031"/>
      <c r="N14" s="1033"/>
      <c r="O14" s="221"/>
      <c r="P14" s="221"/>
      <c r="Q14" s="1036"/>
      <c r="R14" s="1049"/>
      <c r="S14" s="228"/>
      <c r="T14" s="222">
        <f t="shared" si="7"/>
        <v>0</v>
      </c>
      <c r="U14" s="221"/>
      <c r="V14" s="221"/>
      <c r="W14" s="221"/>
      <c r="X14" s="221"/>
      <c r="Y14" s="221"/>
      <c r="Z14" s="221"/>
      <c r="AA14" s="227"/>
      <c r="AB14" s="1055"/>
      <c r="AC14" s="226"/>
      <c r="AD14" s="1055"/>
      <c r="AE14" s="1047"/>
      <c r="AF14" s="1048"/>
      <c r="AG14" s="1048"/>
      <c r="AH14" s="211"/>
      <c r="AI14" s="448" t="str">
        <f t="shared" si="8"/>
        <v>-</v>
      </c>
      <c r="AQ14" s="450">
        <f t="shared" si="6"/>
        <v>13</v>
      </c>
      <c r="AR14" s="450" t="str">
        <f t="shared" si="0"/>
        <v/>
      </c>
      <c r="AS14" s="450" t="str">
        <f t="shared" si="1"/>
        <v/>
      </c>
      <c r="AT14" s="450" t="str">
        <f t="shared" si="2"/>
        <v/>
      </c>
      <c r="AU14" s="450" t="str">
        <f t="shared" si="3"/>
        <v/>
      </c>
      <c r="AV14" s="450">
        <f t="shared" si="3"/>
        <v>0</v>
      </c>
      <c r="AW14" s="450" t="str">
        <f t="shared" si="4"/>
        <v/>
      </c>
      <c r="AX14" s="451" t="str">
        <f t="shared" si="5"/>
        <v/>
      </c>
    </row>
    <row r="15" spans="1:50" s="189" customFormat="1" ht="30" customHeight="1">
      <c r="A15" s="229">
        <f>ROWS(A$11:A15)</f>
        <v>5</v>
      </c>
      <c r="B15" s="1012"/>
      <c r="C15" s="1013"/>
      <c r="D15" s="1014"/>
      <c r="E15" s="230"/>
      <c r="F15" s="230"/>
      <c r="G15" s="417"/>
      <c r="H15" s="417"/>
      <c r="I15" s="417"/>
      <c r="J15" s="418"/>
      <c r="K15" s="224"/>
      <c r="L15" s="1031"/>
      <c r="M15" s="1031"/>
      <c r="N15" s="1033"/>
      <c r="O15" s="221"/>
      <c r="P15" s="221"/>
      <c r="Q15" s="1036"/>
      <c r="R15" s="1049"/>
      <c r="S15" s="228"/>
      <c r="T15" s="222">
        <f t="shared" si="7"/>
        <v>0</v>
      </c>
      <c r="U15" s="221"/>
      <c r="V15" s="221"/>
      <c r="W15" s="221"/>
      <c r="X15" s="221"/>
      <c r="Y15" s="221"/>
      <c r="Z15" s="221"/>
      <c r="AA15" s="227"/>
      <c r="AB15" s="1055"/>
      <c r="AC15" s="226"/>
      <c r="AD15" s="1055"/>
      <c r="AE15" s="1008"/>
      <c r="AF15" s="1009"/>
      <c r="AG15" s="1009"/>
      <c r="AH15" s="211"/>
      <c r="AI15" s="448" t="str">
        <f t="shared" si="8"/>
        <v>-</v>
      </c>
      <c r="AQ15" s="450">
        <f t="shared" si="6"/>
        <v>14</v>
      </c>
      <c r="AR15" s="450" t="str">
        <f t="shared" si="0"/>
        <v/>
      </c>
      <c r="AS15" s="450" t="str">
        <f t="shared" si="1"/>
        <v/>
      </c>
      <c r="AT15" s="450" t="str">
        <f t="shared" si="2"/>
        <v/>
      </c>
      <c r="AU15" s="450" t="str">
        <f t="shared" si="3"/>
        <v/>
      </c>
      <c r="AV15" s="450">
        <f t="shared" si="3"/>
        <v>0</v>
      </c>
      <c r="AW15" s="450" t="str">
        <f t="shared" si="4"/>
        <v/>
      </c>
      <c r="AX15" s="451" t="str">
        <f t="shared" si="5"/>
        <v/>
      </c>
    </row>
    <row r="16" spans="1:50" s="189" customFormat="1" ht="30" customHeight="1">
      <c r="A16" s="229">
        <f>ROWS(A$11:A16)</f>
        <v>6</v>
      </c>
      <c r="B16" s="1012"/>
      <c r="C16" s="1013"/>
      <c r="D16" s="1014"/>
      <c r="E16" s="230"/>
      <c r="F16" s="230"/>
      <c r="G16" s="417"/>
      <c r="H16" s="420"/>
      <c r="I16" s="420"/>
      <c r="J16" s="421"/>
      <c r="K16" s="224"/>
      <c r="L16" s="1031"/>
      <c r="M16" s="1031"/>
      <c r="N16" s="1033"/>
      <c r="O16" s="221"/>
      <c r="P16" s="221"/>
      <c r="Q16" s="1036"/>
      <c r="R16" s="1049"/>
      <c r="S16" s="228"/>
      <c r="T16" s="222">
        <f t="shared" si="7"/>
        <v>0</v>
      </c>
      <c r="U16" s="221"/>
      <c r="V16" s="221"/>
      <c r="W16" s="221"/>
      <c r="X16" s="221"/>
      <c r="Y16" s="221"/>
      <c r="Z16" s="221"/>
      <c r="AA16" s="227"/>
      <c r="AB16" s="1055"/>
      <c r="AC16" s="226"/>
      <c r="AD16" s="1055"/>
      <c r="AE16" s="1005"/>
      <c r="AF16" s="1006"/>
      <c r="AG16" s="1006"/>
      <c r="AH16" s="211"/>
      <c r="AI16" s="448" t="str">
        <f t="shared" si="8"/>
        <v>-</v>
      </c>
      <c r="AQ16" s="450">
        <f t="shared" si="6"/>
        <v>15</v>
      </c>
      <c r="AR16" s="450" t="str">
        <f t="shared" si="0"/>
        <v/>
      </c>
      <c r="AS16" s="450" t="str">
        <f t="shared" si="1"/>
        <v/>
      </c>
      <c r="AT16" s="450" t="str">
        <f t="shared" si="2"/>
        <v/>
      </c>
      <c r="AU16" s="450" t="str">
        <f t="shared" si="3"/>
        <v/>
      </c>
      <c r="AV16" s="450">
        <f t="shared" si="3"/>
        <v>0</v>
      </c>
      <c r="AW16" s="450" t="str">
        <f t="shared" si="4"/>
        <v/>
      </c>
      <c r="AX16" s="451" t="str">
        <f t="shared" si="5"/>
        <v/>
      </c>
    </row>
    <row r="17" spans="1:50" s="189" customFormat="1" ht="30" customHeight="1">
      <c r="A17" s="229">
        <f>ROWS(A$11:A17)</f>
        <v>7</v>
      </c>
      <c r="B17" s="1012"/>
      <c r="C17" s="1013"/>
      <c r="D17" s="1014"/>
      <c r="E17" s="230"/>
      <c r="F17" s="230"/>
      <c r="G17" s="417"/>
      <c r="H17" s="417"/>
      <c r="I17" s="417"/>
      <c r="J17" s="418"/>
      <c r="K17" s="224"/>
      <c r="L17" s="1031"/>
      <c r="M17" s="1031"/>
      <c r="N17" s="1033"/>
      <c r="O17" s="221"/>
      <c r="P17" s="221"/>
      <c r="Q17" s="1036"/>
      <c r="R17" s="1049"/>
      <c r="S17" s="228"/>
      <c r="T17" s="222">
        <f t="shared" si="7"/>
        <v>0</v>
      </c>
      <c r="U17" s="221"/>
      <c r="V17" s="221"/>
      <c r="W17" s="221"/>
      <c r="X17" s="221"/>
      <c r="Y17" s="221"/>
      <c r="Z17" s="221"/>
      <c r="AA17" s="227"/>
      <c r="AB17" s="1055"/>
      <c r="AC17" s="226"/>
      <c r="AD17" s="1055"/>
      <c r="AE17" s="1005"/>
      <c r="AF17" s="1006"/>
      <c r="AG17" s="1006"/>
      <c r="AH17" s="211"/>
      <c r="AI17" s="448" t="str">
        <f t="shared" si="8"/>
        <v>-</v>
      </c>
      <c r="AQ17" s="450">
        <f t="shared" si="6"/>
        <v>16</v>
      </c>
      <c r="AR17" s="450" t="str">
        <f t="shared" si="0"/>
        <v/>
      </c>
      <c r="AS17" s="450" t="str">
        <f t="shared" si="1"/>
        <v/>
      </c>
      <c r="AT17" s="450" t="str">
        <f t="shared" si="2"/>
        <v/>
      </c>
      <c r="AU17" s="450" t="str">
        <f t="shared" si="3"/>
        <v/>
      </c>
      <c r="AV17" s="450">
        <f t="shared" si="3"/>
        <v>0</v>
      </c>
      <c r="AW17" s="450" t="str">
        <f t="shared" si="4"/>
        <v/>
      </c>
      <c r="AX17" s="451" t="str">
        <f t="shared" si="5"/>
        <v/>
      </c>
    </row>
    <row r="18" spans="1:50" s="189" customFormat="1" ht="30" customHeight="1">
      <c r="A18" s="229">
        <f>ROWS(A$11:A18)</f>
        <v>8</v>
      </c>
      <c r="B18" s="1007"/>
      <c r="C18" s="1007"/>
      <c r="D18" s="1007"/>
      <c r="E18" s="230"/>
      <c r="F18" s="230"/>
      <c r="G18" s="422"/>
      <c r="H18" s="422"/>
      <c r="I18" s="417"/>
      <c r="J18" s="418"/>
      <c r="K18" s="224"/>
      <c r="L18" s="1031"/>
      <c r="M18" s="1031"/>
      <c r="N18" s="1033"/>
      <c r="O18" s="221"/>
      <c r="P18" s="221"/>
      <c r="Q18" s="1036"/>
      <c r="R18" s="1049"/>
      <c r="S18" s="228"/>
      <c r="T18" s="222">
        <f t="shared" si="7"/>
        <v>0</v>
      </c>
      <c r="U18" s="221"/>
      <c r="V18" s="221"/>
      <c r="W18" s="221"/>
      <c r="X18" s="221"/>
      <c r="Y18" s="221"/>
      <c r="Z18" s="221"/>
      <c r="AA18" s="227"/>
      <c r="AB18" s="1055"/>
      <c r="AC18" s="226"/>
      <c r="AD18" s="1055"/>
      <c r="AE18" s="1005"/>
      <c r="AF18" s="1006"/>
      <c r="AG18" s="1006"/>
      <c r="AH18" s="211"/>
      <c r="AI18" s="448" t="str">
        <f t="shared" si="8"/>
        <v>-</v>
      </c>
      <c r="AQ18" s="450">
        <f t="shared" si="6"/>
        <v>17</v>
      </c>
      <c r="AR18" s="450" t="str">
        <f t="shared" si="0"/>
        <v/>
      </c>
      <c r="AS18" s="450" t="str">
        <f t="shared" si="1"/>
        <v/>
      </c>
      <c r="AT18" s="450" t="str">
        <f t="shared" si="2"/>
        <v/>
      </c>
      <c r="AU18" s="450" t="str">
        <f t="shared" si="3"/>
        <v/>
      </c>
      <c r="AV18" s="450">
        <f t="shared" si="3"/>
        <v>0</v>
      </c>
      <c r="AW18" s="450" t="str">
        <f t="shared" si="4"/>
        <v/>
      </c>
      <c r="AX18" s="451" t="str">
        <f t="shared" si="5"/>
        <v/>
      </c>
    </row>
    <row r="19" spans="1:50" s="189" customFormat="1" ht="30" customHeight="1">
      <c r="A19" s="229">
        <f>ROWS(A$11:A19)</f>
        <v>9</v>
      </c>
      <c r="B19" s="1007"/>
      <c r="C19" s="1007"/>
      <c r="D19" s="1007"/>
      <c r="E19" s="230"/>
      <c r="F19" s="230"/>
      <c r="G19" s="422"/>
      <c r="H19" s="422"/>
      <c r="I19" s="417"/>
      <c r="J19" s="418"/>
      <c r="K19" s="224"/>
      <c r="L19" s="1031"/>
      <c r="M19" s="1031"/>
      <c r="N19" s="1033"/>
      <c r="O19" s="221"/>
      <c r="P19" s="221"/>
      <c r="Q19" s="1036"/>
      <c r="R19" s="1049"/>
      <c r="S19" s="228"/>
      <c r="T19" s="222">
        <f t="shared" si="7"/>
        <v>0</v>
      </c>
      <c r="U19" s="221"/>
      <c r="V19" s="221"/>
      <c r="W19" s="221"/>
      <c r="X19" s="221"/>
      <c r="Y19" s="221"/>
      <c r="Z19" s="221"/>
      <c r="AA19" s="227"/>
      <c r="AB19" s="1055"/>
      <c r="AC19" s="226"/>
      <c r="AD19" s="1055"/>
      <c r="AE19" s="1005"/>
      <c r="AF19" s="1006"/>
      <c r="AG19" s="1006"/>
      <c r="AH19" s="211"/>
      <c r="AI19" s="448" t="str">
        <f t="shared" si="8"/>
        <v>-</v>
      </c>
      <c r="AQ19" s="450">
        <f t="shared" si="6"/>
        <v>18</v>
      </c>
      <c r="AR19" s="450" t="str">
        <f t="shared" si="0"/>
        <v/>
      </c>
      <c r="AS19" s="450" t="str">
        <f t="shared" si="1"/>
        <v/>
      </c>
      <c r="AT19" s="450" t="str">
        <f t="shared" si="2"/>
        <v/>
      </c>
      <c r="AU19" s="450" t="str">
        <f t="shared" ref="AU19:AV34" si="9">IF(S28="","",S28)</f>
        <v/>
      </c>
      <c r="AV19" s="450">
        <f t="shared" si="9"/>
        <v>0</v>
      </c>
      <c r="AW19" s="450" t="str">
        <f t="shared" si="4"/>
        <v/>
      </c>
      <c r="AX19" s="451" t="str">
        <f t="shared" si="5"/>
        <v/>
      </c>
    </row>
    <row r="20" spans="1:50" s="189" customFormat="1" ht="30" customHeight="1">
      <c r="A20" s="229">
        <f>ROWS(A$11:A20)</f>
        <v>10</v>
      </c>
      <c r="B20" s="1007"/>
      <c r="C20" s="1007"/>
      <c r="D20" s="1007"/>
      <c r="E20" s="230"/>
      <c r="F20" s="230"/>
      <c r="G20" s="422"/>
      <c r="H20" s="422"/>
      <c r="I20" s="417"/>
      <c r="J20" s="418"/>
      <c r="K20" s="224"/>
      <c r="L20" s="1031"/>
      <c r="M20" s="1031"/>
      <c r="N20" s="1033"/>
      <c r="O20" s="221"/>
      <c r="P20" s="221"/>
      <c r="Q20" s="1036"/>
      <c r="R20" s="1049"/>
      <c r="S20" s="228"/>
      <c r="T20" s="222">
        <f t="shared" si="7"/>
        <v>0</v>
      </c>
      <c r="U20" s="221"/>
      <c r="V20" s="221"/>
      <c r="W20" s="221"/>
      <c r="X20" s="221"/>
      <c r="Y20" s="221"/>
      <c r="Z20" s="221"/>
      <c r="AA20" s="227"/>
      <c r="AB20" s="1055"/>
      <c r="AC20" s="226"/>
      <c r="AD20" s="1055"/>
      <c r="AE20" s="1005"/>
      <c r="AF20" s="1006"/>
      <c r="AG20" s="1006"/>
      <c r="AH20" s="211"/>
      <c r="AI20" s="448" t="str">
        <f t="shared" si="8"/>
        <v>-</v>
      </c>
      <c r="AQ20" s="450">
        <f t="shared" si="6"/>
        <v>19</v>
      </c>
      <c r="AR20" s="450" t="str">
        <f t="shared" si="0"/>
        <v/>
      </c>
      <c r="AS20" s="450" t="str">
        <f t="shared" si="1"/>
        <v/>
      </c>
      <c r="AT20" s="450" t="str">
        <f t="shared" si="2"/>
        <v/>
      </c>
      <c r="AU20" s="450" t="str">
        <f t="shared" si="9"/>
        <v/>
      </c>
      <c r="AV20" s="450">
        <f t="shared" si="9"/>
        <v>0</v>
      </c>
      <c r="AW20" s="450" t="str">
        <f t="shared" si="4"/>
        <v/>
      </c>
      <c r="AX20" s="451" t="str">
        <f t="shared" si="5"/>
        <v/>
      </c>
    </row>
    <row r="21" spans="1:50" s="189" customFormat="1" ht="30" customHeight="1">
      <c r="A21" s="229">
        <f>ROWS(A$11:A21)</f>
        <v>11</v>
      </c>
      <c r="B21" s="1007"/>
      <c r="C21" s="1007"/>
      <c r="D21" s="1007"/>
      <c r="E21" s="230"/>
      <c r="F21" s="230"/>
      <c r="G21" s="422"/>
      <c r="H21" s="422"/>
      <c r="I21" s="417"/>
      <c r="J21" s="418"/>
      <c r="K21" s="224"/>
      <c r="L21" s="1031"/>
      <c r="M21" s="1031"/>
      <c r="N21" s="1033"/>
      <c r="O21" s="221"/>
      <c r="P21" s="221"/>
      <c r="Q21" s="1036"/>
      <c r="R21" s="1049"/>
      <c r="S21" s="228"/>
      <c r="T21" s="222">
        <f t="shared" si="7"/>
        <v>0</v>
      </c>
      <c r="U21" s="221"/>
      <c r="V21" s="221"/>
      <c r="W21" s="221"/>
      <c r="X21" s="221"/>
      <c r="Y21" s="221"/>
      <c r="Z21" s="221"/>
      <c r="AA21" s="227"/>
      <c r="AB21" s="1055"/>
      <c r="AC21" s="226"/>
      <c r="AD21" s="1055"/>
      <c r="AE21" s="1005"/>
      <c r="AF21" s="1006"/>
      <c r="AG21" s="1006"/>
      <c r="AH21" s="211"/>
      <c r="AI21" s="448" t="str">
        <f t="shared" si="8"/>
        <v>-</v>
      </c>
      <c r="AQ21" s="450">
        <f t="shared" si="6"/>
        <v>20</v>
      </c>
      <c r="AR21" s="450" t="str">
        <f t="shared" si="0"/>
        <v/>
      </c>
      <c r="AS21" s="450" t="str">
        <f t="shared" si="1"/>
        <v/>
      </c>
      <c r="AT21" s="450" t="str">
        <f t="shared" si="2"/>
        <v/>
      </c>
      <c r="AU21" s="450" t="str">
        <f t="shared" si="9"/>
        <v/>
      </c>
      <c r="AV21" s="450">
        <f t="shared" si="9"/>
        <v>0</v>
      </c>
      <c r="AW21" s="450" t="str">
        <f t="shared" si="4"/>
        <v/>
      </c>
      <c r="AX21" s="451" t="str">
        <f t="shared" si="5"/>
        <v/>
      </c>
    </row>
    <row r="22" spans="1:50" s="189" customFormat="1" ht="30" customHeight="1">
      <c r="A22" s="229">
        <f>ROWS(A$11:A22)</f>
        <v>12</v>
      </c>
      <c r="B22" s="1007"/>
      <c r="C22" s="1007"/>
      <c r="D22" s="1007"/>
      <c r="E22" s="230"/>
      <c r="F22" s="230"/>
      <c r="G22" s="422"/>
      <c r="H22" s="422"/>
      <c r="I22" s="417"/>
      <c r="J22" s="418"/>
      <c r="K22" s="224"/>
      <c r="L22" s="1031"/>
      <c r="M22" s="1031"/>
      <c r="N22" s="1033"/>
      <c r="O22" s="221"/>
      <c r="P22" s="221"/>
      <c r="Q22" s="1036"/>
      <c r="R22" s="1049"/>
      <c r="S22" s="228"/>
      <c r="T22" s="222">
        <f t="shared" si="7"/>
        <v>0</v>
      </c>
      <c r="U22" s="221"/>
      <c r="V22" s="221"/>
      <c r="W22" s="221"/>
      <c r="X22" s="221"/>
      <c r="Y22" s="221"/>
      <c r="Z22" s="221"/>
      <c r="AA22" s="227"/>
      <c r="AB22" s="1055"/>
      <c r="AC22" s="226"/>
      <c r="AD22" s="1055"/>
      <c r="AE22" s="1005"/>
      <c r="AF22" s="1006"/>
      <c r="AG22" s="1006"/>
      <c r="AH22" s="211"/>
      <c r="AI22" s="448" t="str">
        <f t="shared" si="8"/>
        <v>-</v>
      </c>
      <c r="AQ22" s="450">
        <f t="shared" si="6"/>
        <v>21</v>
      </c>
      <c r="AR22" s="450" t="str">
        <f t="shared" si="0"/>
        <v/>
      </c>
      <c r="AS22" s="450" t="str">
        <f t="shared" si="1"/>
        <v/>
      </c>
      <c r="AT22" s="450" t="str">
        <f t="shared" si="2"/>
        <v/>
      </c>
      <c r="AU22" s="450" t="str">
        <f t="shared" si="9"/>
        <v/>
      </c>
      <c r="AV22" s="450">
        <f t="shared" si="9"/>
        <v>0</v>
      </c>
      <c r="AW22" s="450" t="str">
        <f t="shared" si="4"/>
        <v/>
      </c>
      <c r="AX22" s="451" t="str">
        <f t="shared" si="5"/>
        <v/>
      </c>
    </row>
    <row r="23" spans="1:50" s="189" customFormat="1" ht="30" customHeight="1">
      <c r="A23" s="229">
        <f>ROWS(A$11:A23)</f>
        <v>13</v>
      </c>
      <c r="B23" s="1007"/>
      <c r="C23" s="1007"/>
      <c r="D23" s="1007"/>
      <c r="E23" s="230"/>
      <c r="F23" s="230"/>
      <c r="G23" s="422"/>
      <c r="H23" s="422"/>
      <c r="I23" s="417"/>
      <c r="J23" s="418"/>
      <c r="K23" s="224"/>
      <c r="L23" s="1031"/>
      <c r="M23" s="1031"/>
      <c r="N23" s="1033"/>
      <c r="O23" s="221"/>
      <c r="P23" s="221"/>
      <c r="Q23" s="1036"/>
      <c r="R23" s="1049"/>
      <c r="S23" s="228"/>
      <c r="T23" s="222">
        <f t="shared" si="7"/>
        <v>0</v>
      </c>
      <c r="U23" s="221"/>
      <c r="V23" s="221"/>
      <c r="W23" s="221"/>
      <c r="X23" s="221"/>
      <c r="Y23" s="221"/>
      <c r="Z23" s="221"/>
      <c r="AA23" s="227"/>
      <c r="AB23" s="1055"/>
      <c r="AC23" s="226"/>
      <c r="AD23" s="1055"/>
      <c r="AE23" s="1005"/>
      <c r="AF23" s="1006"/>
      <c r="AG23" s="1006"/>
      <c r="AH23" s="211"/>
      <c r="AI23" s="448" t="str">
        <f t="shared" si="8"/>
        <v>-</v>
      </c>
      <c r="AQ23" s="450">
        <f t="shared" si="6"/>
        <v>22</v>
      </c>
      <c r="AR23" s="450" t="str">
        <f t="shared" si="0"/>
        <v/>
      </c>
      <c r="AS23" s="450" t="str">
        <f t="shared" si="1"/>
        <v/>
      </c>
      <c r="AT23" s="450" t="str">
        <f t="shared" si="2"/>
        <v/>
      </c>
      <c r="AU23" s="450" t="str">
        <f t="shared" si="9"/>
        <v/>
      </c>
      <c r="AV23" s="450">
        <f t="shared" si="9"/>
        <v>0</v>
      </c>
      <c r="AW23" s="450" t="str">
        <f t="shared" si="4"/>
        <v/>
      </c>
      <c r="AX23" s="451" t="str">
        <f t="shared" si="5"/>
        <v/>
      </c>
    </row>
    <row r="24" spans="1:50" s="189" customFormat="1" ht="30" customHeight="1">
      <c r="A24" s="229">
        <f>ROWS(A$11:A24)</f>
        <v>14</v>
      </c>
      <c r="B24" s="1007"/>
      <c r="C24" s="1007"/>
      <c r="D24" s="1007"/>
      <c r="E24" s="230"/>
      <c r="F24" s="230"/>
      <c r="G24" s="422"/>
      <c r="H24" s="422"/>
      <c r="I24" s="417"/>
      <c r="J24" s="418"/>
      <c r="K24" s="224"/>
      <c r="L24" s="1031"/>
      <c r="M24" s="1031"/>
      <c r="N24" s="1033"/>
      <c r="O24" s="221"/>
      <c r="P24" s="221"/>
      <c r="Q24" s="1036"/>
      <c r="R24" s="1049"/>
      <c r="S24" s="228"/>
      <c r="T24" s="222">
        <f t="shared" si="7"/>
        <v>0</v>
      </c>
      <c r="U24" s="221"/>
      <c r="V24" s="221"/>
      <c r="W24" s="221"/>
      <c r="X24" s="221"/>
      <c r="Y24" s="221"/>
      <c r="Z24" s="221"/>
      <c r="AA24" s="227"/>
      <c r="AB24" s="1055"/>
      <c r="AC24" s="226"/>
      <c r="AD24" s="1055"/>
      <c r="AE24" s="1005"/>
      <c r="AF24" s="1006"/>
      <c r="AG24" s="1006"/>
      <c r="AH24" s="211"/>
      <c r="AI24" s="448" t="str">
        <f t="shared" si="8"/>
        <v>-</v>
      </c>
      <c r="AQ24" s="450">
        <f t="shared" si="6"/>
        <v>23</v>
      </c>
      <c r="AR24" s="450" t="str">
        <f t="shared" si="0"/>
        <v/>
      </c>
      <c r="AS24" s="450" t="str">
        <f t="shared" si="1"/>
        <v/>
      </c>
      <c r="AT24" s="450" t="str">
        <f t="shared" si="2"/>
        <v/>
      </c>
      <c r="AU24" s="450" t="str">
        <f t="shared" si="9"/>
        <v/>
      </c>
      <c r="AV24" s="450">
        <f t="shared" si="9"/>
        <v>0</v>
      </c>
      <c r="AW24" s="450" t="str">
        <f t="shared" si="4"/>
        <v/>
      </c>
      <c r="AX24" s="451" t="str">
        <f t="shared" si="5"/>
        <v/>
      </c>
    </row>
    <row r="25" spans="1:50" s="189" customFormat="1" ht="30" customHeight="1">
      <c r="A25" s="229">
        <f>ROWS(A$11:A25)</f>
        <v>15</v>
      </c>
      <c r="B25" s="1007"/>
      <c r="C25" s="1007"/>
      <c r="D25" s="1007"/>
      <c r="E25" s="230"/>
      <c r="F25" s="230"/>
      <c r="G25" s="422"/>
      <c r="H25" s="422"/>
      <c r="I25" s="417"/>
      <c r="J25" s="418"/>
      <c r="K25" s="224"/>
      <c r="L25" s="1031"/>
      <c r="M25" s="1031"/>
      <c r="N25" s="1033"/>
      <c r="O25" s="221"/>
      <c r="P25" s="221"/>
      <c r="Q25" s="1036"/>
      <c r="R25" s="1049"/>
      <c r="S25" s="228"/>
      <c r="T25" s="222">
        <f t="shared" si="7"/>
        <v>0</v>
      </c>
      <c r="U25" s="221"/>
      <c r="V25" s="221"/>
      <c r="W25" s="221"/>
      <c r="X25" s="221"/>
      <c r="Y25" s="221"/>
      <c r="Z25" s="221"/>
      <c r="AA25" s="227"/>
      <c r="AB25" s="1055"/>
      <c r="AC25" s="226"/>
      <c r="AD25" s="1055"/>
      <c r="AE25" s="1005"/>
      <c r="AF25" s="1006"/>
      <c r="AG25" s="1006"/>
      <c r="AH25" s="211"/>
      <c r="AI25" s="448" t="str">
        <f t="shared" si="8"/>
        <v>-</v>
      </c>
      <c r="AQ25" s="450">
        <f t="shared" si="6"/>
        <v>24</v>
      </c>
      <c r="AR25" s="450" t="str">
        <f t="shared" si="0"/>
        <v/>
      </c>
      <c r="AS25" s="450" t="str">
        <f t="shared" si="1"/>
        <v/>
      </c>
      <c r="AT25" s="450" t="str">
        <f t="shared" si="2"/>
        <v/>
      </c>
      <c r="AU25" s="450" t="str">
        <f t="shared" si="9"/>
        <v/>
      </c>
      <c r="AV25" s="450">
        <f t="shared" si="9"/>
        <v>0</v>
      </c>
      <c r="AW25" s="450" t="str">
        <f t="shared" si="4"/>
        <v/>
      </c>
      <c r="AX25" s="451" t="str">
        <f t="shared" si="5"/>
        <v/>
      </c>
    </row>
    <row r="26" spans="1:50" s="189" customFormat="1" ht="30" customHeight="1">
      <c r="A26" s="229">
        <f>ROWS(A$11:A26)</f>
        <v>16</v>
      </c>
      <c r="B26" s="1007"/>
      <c r="C26" s="1007"/>
      <c r="D26" s="1007"/>
      <c r="E26" s="230"/>
      <c r="F26" s="230"/>
      <c r="G26" s="422"/>
      <c r="H26" s="422"/>
      <c r="I26" s="417"/>
      <c r="J26" s="418"/>
      <c r="K26" s="224"/>
      <c r="L26" s="1031"/>
      <c r="M26" s="1031"/>
      <c r="N26" s="1033"/>
      <c r="O26" s="221"/>
      <c r="P26" s="221"/>
      <c r="Q26" s="1036"/>
      <c r="R26" s="1049"/>
      <c r="S26" s="228"/>
      <c r="T26" s="222">
        <f t="shared" si="7"/>
        <v>0</v>
      </c>
      <c r="U26" s="221"/>
      <c r="V26" s="221"/>
      <c r="W26" s="221"/>
      <c r="X26" s="221"/>
      <c r="Y26" s="221"/>
      <c r="Z26" s="221"/>
      <c r="AA26" s="227"/>
      <c r="AB26" s="1055"/>
      <c r="AC26" s="226"/>
      <c r="AD26" s="1055"/>
      <c r="AE26" s="1005"/>
      <c r="AF26" s="1006"/>
      <c r="AG26" s="1006"/>
      <c r="AH26" s="211"/>
      <c r="AI26" s="448" t="str">
        <f t="shared" si="8"/>
        <v>-</v>
      </c>
      <c r="AQ26" s="450">
        <f t="shared" si="6"/>
        <v>25</v>
      </c>
      <c r="AR26" s="450" t="str">
        <f t="shared" si="0"/>
        <v/>
      </c>
      <c r="AS26" s="450" t="str">
        <f t="shared" si="1"/>
        <v/>
      </c>
      <c r="AT26" s="450" t="str">
        <f t="shared" si="2"/>
        <v/>
      </c>
      <c r="AU26" s="450" t="str">
        <f t="shared" si="9"/>
        <v/>
      </c>
      <c r="AV26" s="450">
        <f t="shared" si="9"/>
        <v>0</v>
      </c>
      <c r="AW26" s="450" t="str">
        <f t="shared" si="4"/>
        <v/>
      </c>
      <c r="AX26" s="451" t="str">
        <f t="shared" si="5"/>
        <v/>
      </c>
    </row>
    <row r="27" spans="1:50" s="189" customFormat="1" ht="30" customHeight="1">
      <c r="A27" s="229">
        <f>ROWS(A$11:A27)</f>
        <v>17</v>
      </c>
      <c r="B27" s="1012"/>
      <c r="C27" s="1013"/>
      <c r="D27" s="1014"/>
      <c r="E27" s="230"/>
      <c r="F27" s="230"/>
      <c r="G27" s="417"/>
      <c r="H27" s="417"/>
      <c r="I27" s="417"/>
      <c r="J27" s="418"/>
      <c r="K27" s="224"/>
      <c r="L27" s="1031"/>
      <c r="M27" s="1031"/>
      <c r="N27" s="1033"/>
      <c r="O27" s="221"/>
      <c r="P27" s="221"/>
      <c r="Q27" s="1036"/>
      <c r="R27" s="1049"/>
      <c r="S27" s="228"/>
      <c r="T27" s="222">
        <f t="shared" si="7"/>
        <v>0</v>
      </c>
      <c r="U27" s="221"/>
      <c r="V27" s="221"/>
      <c r="W27" s="221"/>
      <c r="X27" s="221"/>
      <c r="Y27" s="221"/>
      <c r="Z27" s="221"/>
      <c r="AA27" s="227"/>
      <c r="AB27" s="1055"/>
      <c r="AC27" s="226"/>
      <c r="AD27" s="1055"/>
      <c r="AE27" s="1008"/>
      <c r="AF27" s="1009"/>
      <c r="AG27" s="1009"/>
      <c r="AH27" s="211"/>
      <c r="AI27" s="448" t="str">
        <f t="shared" si="8"/>
        <v>-</v>
      </c>
      <c r="AQ27" s="450">
        <f t="shared" si="6"/>
        <v>26</v>
      </c>
      <c r="AR27" s="450" t="str">
        <f t="shared" si="0"/>
        <v/>
      </c>
      <c r="AS27" s="450" t="str">
        <f t="shared" si="1"/>
        <v/>
      </c>
      <c r="AT27" s="450" t="str">
        <f t="shared" si="2"/>
        <v/>
      </c>
      <c r="AU27" s="450" t="str">
        <f t="shared" si="9"/>
        <v/>
      </c>
      <c r="AV27" s="450">
        <f t="shared" si="9"/>
        <v>0</v>
      </c>
      <c r="AW27" s="450" t="str">
        <f t="shared" si="4"/>
        <v/>
      </c>
      <c r="AX27" s="451" t="str">
        <f t="shared" si="5"/>
        <v/>
      </c>
    </row>
    <row r="28" spans="1:50" s="189" customFormat="1" ht="30" customHeight="1">
      <c r="A28" s="229">
        <f>ROWS(A$11:A28)</f>
        <v>18</v>
      </c>
      <c r="B28" s="1012"/>
      <c r="C28" s="1013"/>
      <c r="D28" s="1014"/>
      <c r="E28" s="230"/>
      <c r="F28" s="230"/>
      <c r="G28" s="417"/>
      <c r="H28" s="420"/>
      <c r="I28" s="420"/>
      <c r="J28" s="421"/>
      <c r="K28" s="224"/>
      <c r="L28" s="1031"/>
      <c r="M28" s="1031"/>
      <c r="N28" s="1033"/>
      <c r="O28" s="221"/>
      <c r="P28" s="221"/>
      <c r="Q28" s="1036"/>
      <c r="R28" s="1049"/>
      <c r="S28" s="228"/>
      <c r="T28" s="222">
        <f t="shared" si="7"/>
        <v>0</v>
      </c>
      <c r="U28" s="221"/>
      <c r="V28" s="221"/>
      <c r="W28" s="221"/>
      <c r="X28" s="221"/>
      <c r="Y28" s="221"/>
      <c r="Z28" s="221"/>
      <c r="AA28" s="227"/>
      <c r="AB28" s="1055"/>
      <c r="AC28" s="226"/>
      <c r="AD28" s="1055"/>
      <c r="AE28" s="1005"/>
      <c r="AF28" s="1006"/>
      <c r="AG28" s="1006"/>
      <c r="AH28" s="211"/>
      <c r="AI28" s="448" t="str">
        <f t="shared" si="8"/>
        <v>-</v>
      </c>
      <c r="AQ28" s="450">
        <f t="shared" si="6"/>
        <v>27</v>
      </c>
      <c r="AR28" s="450" t="str">
        <f t="shared" si="0"/>
        <v/>
      </c>
      <c r="AS28" s="450" t="str">
        <f t="shared" si="1"/>
        <v/>
      </c>
      <c r="AT28" s="450" t="str">
        <f t="shared" si="2"/>
        <v/>
      </c>
      <c r="AU28" s="450" t="str">
        <f t="shared" si="9"/>
        <v/>
      </c>
      <c r="AV28" s="450">
        <f t="shared" si="9"/>
        <v>0</v>
      </c>
      <c r="AW28" s="450" t="str">
        <f t="shared" si="4"/>
        <v/>
      </c>
      <c r="AX28" s="451" t="str">
        <f t="shared" si="5"/>
        <v/>
      </c>
    </row>
    <row r="29" spans="1:50" s="189" customFormat="1" ht="30" customHeight="1">
      <c r="A29" s="229">
        <f>ROWS(A$11:A29)</f>
        <v>19</v>
      </c>
      <c r="B29" s="1007"/>
      <c r="C29" s="1007"/>
      <c r="D29" s="1007"/>
      <c r="E29" s="230"/>
      <c r="F29" s="230"/>
      <c r="G29" s="422"/>
      <c r="H29" s="422"/>
      <c r="I29" s="417"/>
      <c r="J29" s="418"/>
      <c r="K29" s="224"/>
      <c r="L29" s="1031"/>
      <c r="M29" s="1031"/>
      <c r="N29" s="1033"/>
      <c r="O29" s="221"/>
      <c r="P29" s="221"/>
      <c r="Q29" s="1036"/>
      <c r="R29" s="1049"/>
      <c r="S29" s="228"/>
      <c r="T29" s="222">
        <f t="shared" si="7"/>
        <v>0</v>
      </c>
      <c r="U29" s="221"/>
      <c r="V29" s="221"/>
      <c r="W29" s="221"/>
      <c r="X29" s="221"/>
      <c r="Y29" s="221"/>
      <c r="Z29" s="221"/>
      <c r="AA29" s="227"/>
      <c r="AB29" s="1055"/>
      <c r="AC29" s="226"/>
      <c r="AD29" s="1055"/>
      <c r="AE29" s="1005"/>
      <c r="AF29" s="1006"/>
      <c r="AG29" s="1006"/>
      <c r="AH29" s="211"/>
      <c r="AI29" s="448" t="str">
        <f t="shared" si="8"/>
        <v>-</v>
      </c>
      <c r="AQ29" s="450">
        <f t="shared" si="6"/>
        <v>28</v>
      </c>
      <c r="AR29" s="450" t="str">
        <f t="shared" si="0"/>
        <v/>
      </c>
      <c r="AS29" s="450" t="str">
        <f t="shared" si="1"/>
        <v/>
      </c>
      <c r="AT29" s="450" t="str">
        <f t="shared" si="2"/>
        <v/>
      </c>
      <c r="AU29" s="450" t="str">
        <f t="shared" si="9"/>
        <v/>
      </c>
      <c r="AV29" s="450">
        <f t="shared" si="9"/>
        <v>0</v>
      </c>
      <c r="AW29" s="450" t="str">
        <f t="shared" si="4"/>
        <v/>
      </c>
      <c r="AX29" s="451" t="str">
        <f t="shared" si="5"/>
        <v/>
      </c>
    </row>
    <row r="30" spans="1:50" s="189" customFormat="1" ht="30" customHeight="1">
      <c r="A30" s="229">
        <f>ROWS(A$11:A30)</f>
        <v>20</v>
      </c>
      <c r="B30" s="1007"/>
      <c r="C30" s="1007"/>
      <c r="D30" s="1007"/>
      <c r="E30" s="230"/>
      <c r="F30" s="230"/>
      <c r="G30" s="422"/>
      <c r="H30" s="422"/>
      <c r="I30" s="417"/>
      <c r="J30" s="418"/>
      <c r="K30" s="224"/>
      <c r="L30" s="1031"/>
      <c r="M30" s="1031"/>
      <c r="N30" s="1033"/>
      <c r="O30" s="221"/>
      <c r="P30" s="221"/>
      <c r="Q30" s="1036"/>
      <c r="R30" s="1049"/>
      <c r="S30" s="228"/>
      <c r="T30" s="222">
        <f t="shared" si="7"/>
        <v>0</v>
      </c>
      <c r="U30" s="221"/>
      <c r="V30" s="221"/>
      <c r="W30" s="221"/>
      <c r="X30" s="221"/>
      <c r="Y30" s="221"/>
      <c r="Z30" s="221"/>
      <c r="AA30" s="227"/>
      <c r="AB30" s="1055"/>
      <c r="AC30" s="226"/>
      <c r="AD30" s="1055"/>
      <c r="AE30" s="1005"/>
      <c r="AF30" s="1006"/>
      <c r="AG30" s="1006"/>
      <c r="AH30" s="211"/>
      <c r="AI30" s="448" t="str">
        <f t="shared" si="8"/>
        <v>-</v>
      </c>
      <c r="AQ30" s="450">
        <f t="shared" si="6"/>
        <v>29</v>
      </c>
      <c r="AR30" s="450" t="str">
        <f t="shared" si="0"/>
        <v/>
      </c>
      <c r="AS30" s="450" t="str">
        <f t="shared" si="1"/>
        <v/>
      </c>
      <c r="AT30" s="450" t="str">
        <f t="shared" si="2"/>
        <v/>
      </c>
      <c r="AU30" s="450" t="str">
        <f t="shared" si="9"/>
        <v/>
      </c>
      <c r="AV30" s="450">
        <f t="shared" si="9"/>
        <v>0</v>
      </c>
      <c r="AW30" s="450" t="str">
        <f t="shared" si="4"/>
        <v/>
      </c>
      <c r="AX30" s="451" t="str">
        <f t="shared" si="5"/>
        <v/>
      </c>
    </row>
    <row r="31" spans="1:50" s="189" customFormat="1" ht="30" customHeight="1">
      <c r="A31" s="229">
        <f>ROWS(A$11:A31)</f>
        <v>21</v>
      </c>
      <c r="B31" s="1007"/>
      <c r="C31" s="1007"/>
      <c r="D31" s="1007"/>
      <c r="E31" s="230"/>
      <c r="F31" s="230"/>
      <c r="G31" s="422"/>
      <c r="H31" s="422"/>
      <c r="I31" s="417"/>
      <c r="J31" s="418"/>
      <c r="K31" s="224"/>
      <c r="L31" s="1031"/>
      <c r="M31" s="1031"/>
      <c r="N31" s="1033"/>
      <c r="O31" s="221"/>
      <c r="P31" s="221"/>
      <c r="Q31" s="1036"/>
      <c r="R31" s="1049"/>
      <c r="S31" s="228"/>
      <c r="T31" s="222">
        <f t="shared" si="7"/>
        <v>0</v>
      </c>
      <c r="U31" s="221"/>
      <c r="V31" s="221"/>
      <c r="W31" s="221"/>
      <c r="X31" s="221"/>
      <c r="Y31" s="221"/>
      <c r="Z31" s="221"/>
      <c r="AA31" s="227"/>
      <c r="AB31" s="1055"/>
      <c r="AC31" s="226"/>
      <c r="AD31" s="1055"/>
      <c r="AE31" s="1005"/>
      <c r="AF31" s="1006"/>
      <c r="AG31" s="1006"/>
      <c r="AH31" s="211"/>
      <c r="AI31" s="448" t="str">
        <f t="shared" si="8"/>
        <v>-</v>
      </c>
      <c r="AQ31" s="450">
        <f t="shared" si="6"/>
        <v>30</v>
      </c>
      <c r="AR31" s="450" t="str">
        <f t="shared" si="0"/>
        <v/>
      </c>
      <c r="AS31" s="450" t="str">
        <f t="shared" si="1"/>
        <v/>
      </c>
      <c r="AT31" s="450" t="str">
        <f t="shared" si="2"/>
        <v/>
      </c>
      <c r="AU31" s="450" t="str">
        <f t="shared" si="9"/>
        <v/>
      </c>
      <c r="AV31" s="450">
        <f t="shared" si="9"/>
        <v>0</v>
      </c>
      <c r="AW31" s="450" t="str">
        <f t="shared" si="4"/>
        <v/>
      </c>
      <c r="AX31" s="451" t="str">
        <f t="shared" si="5"/>
        <v/>
      </c>
    </row>
    <row r="32" spans="1:50" s="189" customFormat="1" ht="30" customHeight="1">
      <c r="A32" s="229">
        <f>ROWS(A$11:A32)</f>
        <v>22</v>
      </c>
      <c r="B32" s="1007"/>
      <c r="C32" s="1007"/>
      <c r="D32" s="1007"/>
      <c r="E32" s="230"/>
      <c r="F32" s="230"/>
      <c r="G32" s="422"/>
      <c r="H32" s="422"/>
      <c r="I32" s="417"/>
      <c r="J32" s="418"/>
      <c r="K32" s="224"/>
      <c r="L32" s="1031"/>
      <c r="M32" s="1031"/>
      <c r="N32" s="1033"/>
      <c r="O32" s="221"/>
      <c r="P32" s="221"/>
      <c r="Q32" s="1036"/>
      <c r="R32" s="1049"/>
      <c r="S32" s="228"/>
      <c r="T32" s="222">
        <f t="shared" si="7"/>
        <v>0</v>
      </c>
      <c r="U32" s="221"/>
      <c r="V32" s="221"/>
      <c r="W32" s="221"/>
      <c r="X32" s="221"/>
      <c r="Y32" s="221"/>
      <c r="Z32" s="221"/>
      <c r="AA32" s="227"/>
      <c r="AB32" s="1055"/>
      <c r="AC32" s="226"/>
      <c r="AD32" s="1055"/>
      <c r="AE32" s="1005"/>
      <c r="AF32" s="1006"/>
      <c r="AG32" s="1006"/>
      <c r="AH32" s="211"/>
      <c r="AI32" s="448" t="str">
        <f t="shared" si="8"/>
        <v>-</v>
      </c>
      <c r="AQ32" s="450">
        <f t="shared" si="6"/>
        <v>31</v>
      </c>
      <c r="AR32" s="450" t="str">
        <f t="shared" si="0"/>
        <v/>
      </c>
      <c r="AS32" s="450" t="str">
        <f t="shared" si="1"/>
        <v/>
      </c>
      <c r="AT32" s="450" t="str">
        <f t="shared" si="2"/>
        <v/>
      </c>
      <c r="AU32" s="450" t="str">
        <f t="shared" si="9"/>
        <v/>
      </c>
      <c r="AV32" s="450">
        <f t="shared" si="9"/>
        <v>0</v>
      </c>
      <c r="AW32" s="450" t="str">
        <f t="shared" si="4"/>
        <v/>
      </c>
      <c r="AX32" s="451" t="str">
        <f t="shared" si="5"/>
        <v/>
      </c>
    </row>
    <row r="33" spans="1:50" s="189" customFormat="1" ht="30" customHeight="1">
      <c r="A33" s="229">
        <f>ROWS(A$11:A33)</f>
        <v>23</v>
      </c>
      <c r="B33" s="1007"/>
      <c r="C33" s="1007"/>
      <c r="D33" s="1007"/>
      <c r="E33" s="230"/>
      <c r="F33" s="230"/>
      <c r="G33" s="422"/>
      <c r="H33" s="422"/>
      <c r="I33" s="417"/>
      <c r="J33" s="418"/>
      <c r="K33" s="224"/>
      <c r="L33" s="1031"/>
      <c r="M33" s="1031"/>
      <c r="N33" s="1033"/>
      <c r="O33" s="221"/>
      <c r="P33" s="221"/>
      <c r="Q33" s="1036"/>
      <c r="R33" s="1049"/>
      <c r="S33" s="228"/>
      <c r="T33" s="222">
        <f t="shared" si="7"/>
        <v>0</v>
      </c>
      <c r="U33" s="221"/>
      <c r="V33" s="221"/>
      <c r="W33" s="221"/>
      <c r="X33" s="221"/>
      <c r="Y33" s="221"/>
      <c r="Z33" s="221"/>
      <c r="AA33" s="227"/>
      <c r="AB33" s="1055"/>
      <c r="AC33" s="226"/>
      <c r="AD33" s="1055"/>
      <c r="AE33" s="1005"/>
      <c r="AF33" s="1006"/>
      <c r="AG33" s="1006"/>
      <c r="AH33" s="211"/>
      <c r="AI33" s="448" t="str">
        <f t="shared" si="8"/>
        <v>-</v>
      </c>
      <c r="AQ33" s="450">
        <f t="shared" si="6"/>
        <v>32</v>
      </c>
      <c r="AR33" s="450" t="str">
        <f t="shared" si="0"/>
        <v/>
      </c>
      <c r="AS33" s="450" t="str">
        <f t="shared" si="1"/>
        <v/>
      </c>
      <c r="AT33" s="450" t="str">
        <f t="shared" si="2"/>
        <v/>
      </c>
      <c r="AU33" s="450" t="str">
        <f t="shared" si="9"/>
        <v/>
      </c>
      <c r="AV33" s="450">
        <f t="shared" si="9"/>
        <v>0</v>
      </c>
      <c r="AW33" s="450" t="str">
        <f t="shared" si="4"/>
        <v/>
      </c>
      <c r="AX33" s="451" t="str">
        <f t="shared" si="5"/>
        <v/>
      </c>
    </row>
    <row r="34" spans="1:50" s="189" customFormat="1" ht="30" customHeight="1">
      <c r="A34" s="229">
        <f>ROWS(A$11:A34)</f>
        <v>24</v>
      </c>
      <c r="B34" s="1012"/>
      <c r="C34" s="1013"/>
      <c r="D34" s="1014"/>
      <c r="E34" s="230"/>
      <c r="F34" s="230"/>
      <c r="G34" s="417"/>
      <c r="H34" s="417"/>
      <c r="I34" s="417"/>
      <c r="J34" s="418"/>
      <c r="K34" s="224"/>
      <c r="L34" s="1031"/>
      <c r="M34" s="1031"/>
      <c r="N34" s="1033"/>
      <c r="O34" s="221"/>
      <c r="P34" s="221"/>
      <c r="Q34" s="1036"/>
      <c r="R34" s="1049"/>
      <c r="S34" s="228"/>
      <c r="T34" s="222">
        <f t="shared" si="7"/>
        <v>0</v>
      </c>
      <c r="U34" s="221"/>
      <c r="V34" s="221"/>
      <c r="W34" s="221"/>
      <c r="X34" s="221"/>
      <c r="Y34" s="221"/>
      <c r="Z34" s="221"/>
      <c r="AA34" s="227"/>
      <c r="AB34" s="1055"/>
      <c r="AC34" s="226"/>
      <c r="AD34" s="1055"/>
      <c r="AE34" s="1005"/>
      <c r="AF34" s="1006"/>
      <c r="AG34" s="1006"/>
      <c r="AH34" s="211"/>
      <c r="AI34" s="448" t="str">
        <f t="shared" si="8"/>
        <v>-</v>
      </c>
      <c r="AQ34" s="450">
        <f t="shared" si="6"/>
        <v>33</v>
      </c>
      <c r="AR34" s="450" t="str">
        <f t="shared" si="0"/>
        <v/>
      </c>
      <c r="AS34" s="450" t="str">
        <f t="shared" si="1"/>
        <v/>
      </c>
      <c r="AT34" s="450" t="str">
        <f t="shared" si="2"/>
        <v/>
      </c>
      <c r="AU34" s="450" t="str">
        <f t="shared" si="9"/>
        <v/>
      </c>
      <c r="AV34" s="450">
        <f t="shared" si="9"/>
        <v>0</v>
      </c>
      <c r="AW34" s="450" t="str">
        <f t="shared" si="4"/>
        <v/>
      </c>
      <c r="AX34" s="451" t="str">
        <f t="shared" si="5"/>
        <v/>
      </c>
    </row>
    <row r="35" spans="1:50" s="189" customFormat="1" ht="30" customHeight="1">
      <c r="A35" s="229">
        <f>ROWS(A$11:A35)</f>
        <v>25</v>
      </c>
      <c r="B35" s="1007"/>
      <c r="C35" s="1007"/>
      <c r="D35" s="1007"/>
      <c r="E35" s="230"/>
      <c r="F35" s="230"/>
      <c r="G35" s="422"/>
      <c r="H35" s="422"/>
      <c r="I35" s="417"/>
      <c r="J35" s="418"/>
      <c r="K35" s="224"/>
      <c r="L35" s="1031"/>
      <c r="M35" s="1031"/>
      <c r="N35" s="1033"/>
      <c r="O35" s="221"/>
      <c r="P35" s="221"/>
      <c r="Q35" s="1036"/>
      <c r="R35" s="1049"/>
      <c r="S35" s="228"/>
      <c r="T35" s="222">
        <f t="shared" si="7"/>
        <v>0</v>
      </c>
      <c r="U35" s="221"/>
      <c r="V35" s="221"/>
      <c r="W35" s="221"/>
      <c r="X35" s="221"/>
      <c r="Y35" s="221"/>
      <c r="Z35" s="221"/>
      <c r="AA35" s="227"/>
      <c r="AB35" s="1055"/>
      <c r="AC35" s="226"/>
      <c r="AD35" s="1055"/>
      <c r="AE35" s="1005"/>
      <c r="AF35" s="1006"/>
      <c r="AG35" s="1006"/>
      <c r="AH35" s="211"/>
      <c r="AI35" s="448" t="str">
        <f t="shared" si="8"/>
        <v>-</v>
      </c>
      <c r="AQ35" s="450">
        <f t="shared" si="6"/>
        <v>34</v>
      </c>
      <c r="AR35" s="450" t="str">
        <f t="shared" si="0"/>
        <v/>
      </c>
      <c r="AS35" s="450" t="str">
        <f t="shared" si="1"/>
        <v/>
      </c>
      <c r="AT35" s="450" t="str">
        <f t="shared" si="2"/>
        <v/>
      </c>
      <c r="AU35" s="450" t="str">
        <f t="shared" ref="AU35:AV50" si="10">IF(S44="","",S44)</f>
        <v/>
      </c>
      <c r="AV35" s="450">
        <f t="shared" si="10"/>
        <v>0</v>
      </c>
      <c r="AW35" s="450" t="str">
        <f t="shared" si="4"/>
        <v/>
      </c>
      <c r="AX35" s="451" t="str">
        <f t="shared" si="5"/>
        <v/>
      </c>
    </row>
    <row r="36" spans="1:50" s="189" customFormat="1" ht="30" customHeight="1">
      <c r="A36" s="229">
        <f>ROWS(A$11:A36)</f>
        <v>26</v>
      </c>
      <c r="B36" s="1007"/>
      <c r="C36" s="1007"/>
      <c r="D36" s="1007"/>
      <c r="E36" s="230"/>
      <c r="F36" s="230"/>
      <c r="G36" s="422"/>
      <c r="H36" s="422"/>
      <c r="I36" s="417"/>
      <c r="J36" s="418"/>
      <c r="K36" s="224"/>
      <c r="L36" s="1031"/>
      <c r="M36" s="1031"/>
      <c r="N36" s="1033"/>
      <c r="O36" s="221"/>
      <c r="P36" s="221"/>
      <c r="Q36" s="1036"/>
      <c r="R36" s="1049"/>
      <c r="S36" s="228"/>
      <c r="T36" s="222">
        <f t="shared" si="7"/>
        <v>0</v>
      </c>
      <c r="U36" s="221"/>
      <c r="V36" s="221"/>
      <c r="W36" s="221"/>
      <c r="X36" s="221"/>
      <c r="Y36" s="221"/>
      <c r="Z36" s="221"/>
      <c r="AA36" s="227"/>
      <c r="AB36" s="1055"/>
      <c r="AC36" s="226"/>
      <c r="AD36" s="1055"/>
      <c r="AE36" s="1005"/>
      <c r="AF36" s="1006"/>
      <c r="AG36" s="1006"/>
      <c r="AH36" s="211"/>
      <c r="AI36" s="448" t="str">
        <f t="shared" si="8"/>
        <v>-</v>
      </c>
      <c r="AQ36" s="450">
        <f t="shared" si="6"/>
        <v>35</v>
      </c>
      <c r="AR36" s="450" t="str">
        <f t="shared" si="0"/>
        <v/>
      </c>
      <c r="AS36" s="450" t="str">
        <f t="shared" si="1"/>
        <v/>
      </c>
      <c r="AT36" s="450" t="str">
        <f t="shared" si="2"/>
        <v/>
      </c>
      <c r="AU36" s="450" t="str">
        <f t="shared" si="10"/>
        <v/>
      </c>
      <c r="AV36" s="450">
        <f t="shared" si="10"/>
        <v>0</v>
      </c>
      <c r="AW36" s="450" t="str">
        <f t="shared" si="4"/>
        <v/>
      </c>
      <c r="AX36" s="451" t="str">
        <f t="shared" si="5"/>
        <v/>
      </c>
    </row>
    <row r="37" spans="1:50" s="189" customFormat="1" ht="30" customHeight="1">
      <c r="A37" s="229">
        <f>ROWS(A$11:A37)</f>
        <v>27</v>
      </c>
      <c r="B37" s="1007"/>
      <c r="C37" s="1007"/>
      <c r="D37" s="1007"/>
      <c r="E37" s="230"/>
      <c r="F37" s="230"/>
      <c r="G37" s="422"/>
      <c r="H37" s="422"/>
      <c r="I37" s="417"/>
      <c r="J37" s="418"/>
      <c r="K37" s="224"/>
      <c r="L37" s="1031"/>
      <c r="M37" s="1031"/>
      <c r="N37" s="1033"/>
      <c r="O37" s="221"/>
      <c r="P37" s="221"/>
      <c r="Q37" s="1036"/>
      <c r="R37" s="1049"/>
      <c r="S37" s="228"/>
      <c r="T37" s="222">
        <f t="shared" si="7"/>
        <v>0</v>
      </c>
      <c r="U37" s="221"/>
      <c r="V37" s="221"/>
      <c r="W37" s="221"/>
      <c r="X37" s="221"/>
      <c r="Y37" s="221"/>
      <c r="Z37" s="221"/>
      <c r="AA37" s="227"/>
      <c r="AB37" s="1055"/>
      <c r="AC37" s="226"/>
      <c r="AD37" s="1055"/>
      <c r="AE37" s="1005"/>
      <c r="AF37" s="1006"/>
      <c r="AG37" s="1006"/>
      <c r="AH37" s="211"/>
      <c r="AI37" s="448" t="str">
        <f t="shared" si="8"/>
        <v>-</v>
      </c>
      <c r="AQ37" s="450">
        <f t="shared" si="6"/>
        <v>36</v>
      </c>
      <c r="AR37" s="450" t="str">
        <f t="shared" si="0"/>
        <v/>
      </c>
      <c r="AS37" s="450" t="str">
        <f t="shared" si="1"/>
        <v/>
      </c>
      <c r="AT37" s="450" t="str">
        <f t="shared" si="2"/>
        <v/>
      </c>
      <c r="AU37" s="450" t="str">
        <f t="shared" si="10"/>
        <v/>
      </c>
      <c r="AV37" s="450">
        <f t="shared" si="10"/>
        <v>0</v>
      </c>
      <c r="AW37" s="450" t="str">
        <f t="shared" si="4"/>
        <v/>
      </c>
      <c r="AX37" s="451" t="str">
        <f t="shared" si="5"/>
        <v/>
      </c>
    </row>
    <row r="38" spans="1:50" s="189" customFormat="1" ht="30" customHeight="1">
      <c r="A38" s="229">
        <f>ROWS(A$11:A38)</f>
        <v>28</v>
      </c>
      <c r="B38" s="1007"/>
      <c r="C38" s="1007"/>
      <c r="D38" s="1007"/>
      <c r="E38" s="230"/>
      <c r="F38" s="230"/>
      <c r="G38" s="422"/>
      <c r="H38" s="422"/>
      <c r="I38" s="417"/>
      <c r="J38" s="418"/>
      <c r="K38" s="224"/>
      <c r="L38" s="1031"/>
      <c r="M38" s="1031"/>
      <c r="N38" s="1033"/>
      <c r="O38" s="221"/>
      <c r="P38" s="221"/>
      <c r="Q38" s="1036"/>
      <c r="R38" s="1049"/>
      <c r="S38" s="228"/>
      <c r="T38" s="222">
        <f t="shared" si="7"/>
        <v>0</v>
      </c>
      <c r="U38" s="221"/>
      <c r="V38" s="221"/>
      <c r="W38" s="221"/>
      <c r="X38" s="221"/>
      <c r="Y38" s="221"/>
      <c r="Z38" s="221"/>
      <c r="AA38" s="227"/>
      <c r="AB38" s="1055"/>
      <c r="AC38" s="226"/>
      <c r="AD38" s="1055"/>
      <c r="AE38" s="1005"/>
      <c r="AF38" s="1006"/>
      <c r="AG38" s="1006"/>
      <c r="AH38" s="211"/>
      <c r="AI38" s="448" t="str">
        <f t="shared" si="8"/>
        <v>-</v>
      </c>
      <c r="AQ38" s="450">
        <f t="shared" si="6"/>
        <v>37</v>
      </c>
      <c r="AR38" s="450" t="str">
        <f t="shared" si="0"/>
        <v/>
      </c>
      <c r="AS38" s="450" t="str">
        <f t="shared" si="1"/>
        <v/>
      </c>
      <c r="AT38" s="450" t="str">
        <f t="shared" si="2"/>
        <v/>
      </c>
      <c r="AU38" s="450" t="str">
        <f t="shared" si="10"/>
        <v/>
      </c>
      <c r="AV38" s="450">
        <f t="shared" si="10"/>
        <v>0</v>
      </c>
      <c r="AW38" s="450" t="str">
        <f t="shared" si="4"/>
        <v/>
      </c>
      <c r="AX38" s="451" t="str">
        <f t="shared" si="5"/>
        <v/>
      </c>
    </row>
    <row r="39" spans="1:50" s="189" customFormat="1" ht="30" customHeight="1">
      <c r="A39" s="229">
        <f>ROWS(A$11:A39)</f>
        <v>29</v>
      </c>
      <c r="B39" s="1007"/>
      <c r="C39" s="1007"/>
      <c r="D39" s="1007"/>
      <c r="E39" s="230"/>
      <c r="F39" s="230"/>
      <c r="G39" s="422"/>
      <c r="H39" s="422"/>
      <c r="I39" s="417"/>
      <c r="J39" s="418"/>
      <c r="K39" s="224"/>
      <c r="L39" s="1031"/>
      <c r="M39" s="1031"/>
      <c r="N39" s="1033"/>
      <c r="O39" s="221"/>
      <c r="P39" s="221"/>
      <c r="Q39" s="1036"/>
      <c r="R39" s="1049"/>
      <c r="S39" s="228"/>
      <c r="T39" s="222">
        <f t="shared" si="7"/>
        <v>0</v>
      </c>
      <c r="U39" s="221"/>
      <c r="V39" s="221"/>
      <c r="W39" s="221"/>
      <c r="X39" s="221"/>
      <c r="Y39" s="221"/>
      <c r="Z39" s="221"/>
      <c r="AA39" s="227"/>
      <c r="AB39" s="1055"/>
      <c r="AC39" s="226"/>
      <c r="AD39" s="1055"/>
      <c r="AE39" s="1005"/>
      <c r="AF39" s="1006"/>
      <c r="AG39" s="1006"/>
      <c r="AH39" s="211"/>
      <c r="AI39" s="448" t="str">
        <f t="shared" si="8"/>
        <v>-</v>
      </c>
      <c r="AQ39" s="450">
        <f t="shared" si="6"/>
        <v>38</v>
      </c>
      <c r="AR39" s="450" t="str">
        <f t="shared" si="0"/>
        <v/>
      </c>
      <c r="AS39" s="450" t="str">
        <f t="shared" si="1"/>
        <v/>
      </c>
      <c r="AT39" s="450" t="str">
        <f t="shared" si="2"/>
        <v/>
      </c>
      <c r="AU39" s="450" t="str">
        <f t="shared" si="10"/>
        <v/>
      </c>
      <c r="AV39" s="450">
        <f t="shared" si="10"/>
        <v>0</v>
      </c>
      <c r="AW39" s="450" t="str">
        <f t="shared" si="4"/>
        <v/>
      </c>
      <c r="AX39" s="451" t="str">
        <f t="shared" si="5"/>
        <v/>
      </c>
    </row>
    <row r="40" spans="1:50" s="189" customFormat="1" ht="30" customHeight="1">
      <c r="A40" s="229">
        <f>ROWS(A$11:A40)</f>
        <v>30</v>
      </c>
      <c r="B40" s="1007"/>
      <c r="C40" s="1007"/>
      <c r="D40" s="1007"/>
      <c r="E40" s="230"/>
      <c r="F40" s="230"/>
      <c r="G40" s="422"/>
      <c r="H40" s="422"/>
      <c r="I40" s="417"/>
      <c r="J40" s="418"/>
      <c r="K40" s="224"/>
      <c r="L40" s="1031"/>
      <c r="M40" s="1031"/>
      <c r="N40" s="1033"/>
      <c r="O40" s="221"/>
      <c r="P40" s="221"/>
      <c r="Q40" s="1036"/>
      <c r="R40" s="1049"/>
      <c r="S40" s="228"/>
      <c r="T40" s="222">
        <f t="shared" si="7"/>
        <v>0</v>
      </c>
      <c r="U40" s="221"/>
      <c r="V40" s="221"/>
      <c r="W40" s="221"/>
      <c r="X40" s="221"/>
      <c r="Y40" s="221"/>
      <c r="Z40" s="221"/>
      <c r="AA40" s="227"/>
      <c r="AB40" s="1055"/>
      <c r="AC40" s="226"/>
      <c r="AD40" s="1055"/>
      <c r="AE40" s="1005"/>
      <c r="AF40" s="1006"/>
      <c r="AG40" s="1006"/>
      <c r="AH40" s="211"/>
      <c r="AI40" s="448" t="str">
        <f t="shared" si="8"/>
        <v>-</v>
      </c>
      <c r="AQ40" s="450">
        <f t="shared" si="6"/>
        <v>39</v>
      </c>
      <c r="AR40" s="450" t="str">
        <f t="shared" si="0"/>
        <v/>
      </c>
      <c r="AS40" s="450" t="str">
        <f t="shared" si="1"/>
        <v/>
      </c>
      <c r="AT40" s="450" t="str">
        <f t="shared" si="2"/>
        <v/>
      </c>
      <c r="AU40" s="450" t="str">
        <f t="shared" si="10"/>
        <v/>
      </c>
      <c r="AV40" s="450">
        <f t="shared" si="10"/>
        <v>0</v>
      </c>
      <c r="AW40" s="450" t="str">
        <f t="shared" si="4"/>
        <v/>
      </c>
      <c r="AX40" s="451" t="str">
        <f t="shared" si="5"/>
        <v/>
      </c>
    </row>
    <row r="41" spans="1:50" s="189" customFormat="1" ht="30" customHeight="1">
      <c r="A41" s="229">
        <f>ROWS(A$11:A41)</f>
        <v>31</v>
      </c>
      <c r="B41" s="1007"/>
      <c r="C41" s="1007"/>
      <c r="D41" s="1007"/>
      <c r="E41" s="230"/>
      <c r="F41" s="230"/>
      <c r="G41" s="422"/>
      <c r="H41" s="422"/>
      <c r="I41" s="417"/>
      <c r="J41" s="418"/>
      <c r="K41" s="224"/>
      <c r="L41" s="1031"/>
      <c r="M41" s="1031"/>
      <c r="N41" s="1033"/>
      <c r="O41" s="221"/>
      <c r="P41" s="221"/>
      <c r="Q41" s="1036"/>
      <c r="R41" s="1049"/>
      <c r="S41" s="228"/>
      <c r="T41" s="222">
        <f t="shared" si="7"/>
        <v>0</v>
      </c>
      <c r="U41" s="221"/>
      <c r="V41" s="221"/>
      <c r="W41" s="221"/>
      <c r="X41" s="221"/>
      <c r="Y41" s="221"/>
      <c r="Z41" s="221"/>
      <c r="AA41" s="227"/>
      <c r="AB41" s="1055"/>
      <c r="AC41" s="226"/>
      <c r="AD41" s="1055"/>
      <c r="AE41" s="1005"/>
      <c r="AF41" s="1006"/>
      <c r="AG41" s="1006"/>
      <c r="AH41" s="211"/>
      <c r="AI41" s="448" t="str">
        <f t="shared" si="8"/>
        <v>-</v>
      </c>
      <c r="AQ41" s="450">
        <f t="shared" si="6"/>
        <v>40</v>
      </c>
      <c r="AR41" s="450" t="str">
        <f t="shared" si="0"/>
        <v/>
      </c>
      <c r="AS41" s="450" t="str">
        <f t="shared" si="1"/>
        <v/>
      </c>
      <c r="AT41" s="450" t="str">
        <f t="shared" si="2"/>
        <v/>
      </c>
      <c r="AU41" s="450" t="str">
        <f t="shared" si="10"/>
        <v/>
      </c>
      <c r="AV41" s="450">
        <f t="shared" si="10"/>
        <v>0</v>
      </c>
      <c r="AW41" s="450" t="str">
        <f t="shared" si="4"/>
        <v/>
      </c>
      <c r="AX41" s="451" t="str">
        <f t="shared" si="5"/>
        <v/>
      </c>
    </row>
    <row r="42" spans="1:50" s="189" customFormat="1" ht="30" customHeight="1">
      <c r="A42" s="229">
        <f>ROWS(A$11:A42)</f>
        <v>32</v>
      </c>
      <c r="B42" s="1007"/>
      <c r="C42" s="1007"/>
      <c r="D42" s="1007"/>
      <c r="E42" s="230"/>
      <c r="F42" s="230"/>
      <c r="G42" s="422"/>
      <c r="H42" s="422"/>
      <c r="I42" s="417"/>
      <c r="J42" s="418"/>
      <c r="K42" s="224"/>
      <c r="L42" s="1031"/>
      <c r="M42" s="1031"/>
      <c r="N42" s="1033"/>
      <c r="O42" s="221"/>
      <c r="P42" s="221"/>
      <c r="Q42" s="1036"/>
      <c r="R42" s="1049"/>
      <c r="S42" s="228"/>
      <c r="T42" s="222">
        <f t="shared" si="7"/>
        <v>0</v>
      </c>
      <c r="U42" s="221"/>
      <c r="V42" s="221"/>
      <c r="W42" s="221"/>
      <c r="X42" s="221"/>
      <c r="Y42" s="221"/>
      <c r="Z42" s="221"/>
      <c r="AA42" s="227"/>
      <c r="AB42" s="1055"/>
      <c r="AC42" s="226"/>
      <c r="AD42" s="1055"/>
      <c r="AE42" s="1005"/>
      <c r="AF42" s="1006"/>
      <c r="AG42" s="1006"/>
      <c r="AH42" s="211"/>
      <c r="AI42" s="448" t="str">
        <f t="shared" si="8"/>
        <v>-</v>
      </c>
      <c r="AQ42" s="450">
        <f t="shared" si="6"/>
        <v>41</v>
      </c>
      <c r="AR42" s="450" t="str">
        <f t="shared" si="0"/>
        <v/>
      </c>
      <c r="AS42" s="450" t="str">
        <f t="shared" si="1"/>
        <v/>
      </c>
      <c r="AT42" s="450" t="str">
        <f t="shared" si="2"/>
        <v/>
      </c>
      <c r="AU42" s="450" t="str">
        <f t="shared" si="10"/>
        <v/>
      </c>
      <c r="AV42" s="450">
        <f t="shared" si="10"/>
        <v>0</v>
      </c>
      <c r="AW42" s="450" t="str">
        <f t="shared" si="4"/>
        <v/>
      </c>
      <c r="AX42" s="451" t="str">
        <f t="shared" si="5"/>
        <v/>
      </c>
    </row>
    <row r="43" spans="1:50" s="189" customFormat="1" ht="30" customHeight="1">
      <c r="A43" s="229">
        <f>ROWS(A$11:A43)</f>
        <v>33</v>
      </c>
      <c r="B43" s="1007"/>
      <c r="C43" s="1007"/>
      <c r="D43" s="1007"/>
      <c r="E43" s="230"/>
      <c r="F43" s="230"/>
      <c r="G43" s="422"/>
      <c r="H43" s="422"/>
      <c r="I43" s="417"/>
      <c r="J43" s="418"/>
      <c r="K43" s="224"/>
      <c r="L43" s="1031"/>
      <c r="M43" s="1031"/>
      <c r="N43" s="1033"/>
      <c r="O43" s="221"/>
      <c r="P43" s="221"/>
      <c r="Q43" s="1036"/>
      <c r="R43" s="1049"/>
      <c r="S43" s="228"/>
      <c r="T43" s="222">
        <f t="shared" ref="T43:T61" si="11">SUM(U43:W43)</f>
        <v>0</v>
      </c>
      <c r="U43" s="221"/>
      <c r="V43" s="221"/>
      <c r="W43" s="221"/>
      <c r="X43" s="221"/>
      <c r="Y43" s="221"/>
      <c r="Z43" s="221"/>
      <c r="AA43" s="227"/>
      <c r="AB43" s="1055"/>
      <c r="AC43" s="226"/>
      <c r="AD43" s="1055"/>
      <c r="AE43" s="1005"/>
      <c r="AF43" s="1006"/>
      <c r="AG43" s="1006"/>
      <c r="AH43" s="211"/>
      <c r="AI43" s="448" t="str">
        <f t="shared" si="8"/>
        <v>-</v>
      </c>
      <c r="AQ43" s="450">
        <f t="shared" si="6"/>
        <v>42</v>
      </c>
      <c r="AR43" s="450" t="str">
        <f t="shared" si="0"/>
        <v/>
      </c>
      <c r="AS43" s="450" t="str">
        <f t="shared" si="1"/>
        <v/>
      </c>
      <c r="AT43" s="450" t="str">
        <f t="shared" si="2"/>
        <v/>
      </c>
      <c r="AU43" s="450" t="str">
        <f t="shared" si="10"/>
        <v/>
      </c>
      <c r="AV43" s="450">
        <f t="shared" si="10"/>
        <v>0</v>
      </c>
      <c r="AW43" s="450" t="str">
        <f t="shared" si="4"/>
        <v/>
      </c>
      <c r="AX43" s="451" t="str">
        <f t="shared" si="5"/>
        <v/>
      </c>
    </row>
    <row r="44" spans="1:50" s="189" customFormat="1" ht="30" customHeight="1">
      <c r="A44" s="229">
        <f>ROWS(A$11:A44)</f>
        <v>34</v>
      </c>
      <c r="B44" s="1007"/>
      <c r="C44" s="1007"/>
      <c r="D44" s="1007"/>
      <c r="E44" s="230"/>
      <c r="F44" s="230"/>
      <c r="G44" s="422"/>
      <c r="H44" s="422"/>
      <c r="I44" s="417"/>
      <c r="J44" s="418"/>
      <c r="K44" s="224"/>
      <c r="L44" s="1031"/>
      <c r="M44" s="1031"/>
      <c r="N44" s="1033"/>
      <c r="O44" s="221"/>
      <c r="P44" s="221"/>
      <c r="Q44" s="1036"/>
      <c r="R44" s="1049"/>
      <c r="S44" s="228"/>
      <c r="T44" s="222">
        <f t="shared" si="11"/>
        <v>0</v>
      </c>
      <c r="U44" s="221"/>
      <c r="V44" s="221"/>
      <c r="W44" s="221"/>
      <c r="X44" s="221"/>
      <c r="Y44" s="221"/>
      <c r="Z44" s="221"/>
      <c r="AA44" s="227"/>
      <c r="AB44" s="1055"/>
      <c r="AC44" s="226"/>
      <c r="AD44" s="1055"/>
      <c r="AE44" s="1005"/>
      <c r="AF44" s="1006"/>
      <c r="AG44" s="1006"/>
      <c r="AH44" s="211"/>
      <c r="AI44" s="448" t="str">
        <f t="shared" si="8"/>
        <v>-</v>
      </c>
      <c r="AQ44" s="450">
        <f t="shared" si="6"/>
        <v>43</v>
      </c>
      <c r="AR44" s="450" t="str">
        <f t="shared" si="0"/>
        <v/>
      </c>
      <c r="AS44" s="450" t="str">
        <f t="shared" si="1"/>
        <v/>
      </c>
      <c r="AT44" s="450" t="str">
        <f t="shared" si="2"/>
        <v/>
      </c>
      <c r="AU44" s="450" t="str">
        <f t="shared" si="10"/>
        <v/>
      </c>
      <c r="AV44" s="450">
        <f t="shared" si="10"/>
        <v>0</v>
      </c>
      <c r="AW44" s="450" t="str">
        <f t="shared" si="4"/>
        <v/>
      </c>
      <c r="AX44" s="451" t="str">
        <f t="shared" si="5"/>
        <v/>
      </c>
    </row>
    <row r="45" spans="1:50" s="189" customFormat="1" ht="30" customHeight="1">
      <c r="A45" s="229">
        <f>ROWS(A$11:A45)</f>
        <v>35</v>
      </c>
      <c r="B45" s="1007"/>
      <c r="C45" s="1007"/>
      <c r="D45" s="1007"/>
      <c r="E45" s="230"/>
      <c r="F45" s="230"/>
      <c r="G45" s="422"/>
      <c r="H45" s="422"/>
      <c r="I45" s="417"/>
      <c r="J45" s="418"/>
      <c r="K45" s="224"/>
      <c r="L45" s="1031"/>
      <c r="M45" s="1031"/>
      <c r="N45" s="1033"/>
      <c r="O45" s="221"/>
      <c r="P45" s="221"/>
      <c r="Q45" s="1036"/>
      <c r="R45" s="1049"/>
      <c r="S45" s="228"/>
      <c r="T45" s="222">
        <f t="shared" si="11"/>
        <v>0</v>
      </c>
      <c r="U45" s="221"/>
      <c r="V45" s="221"/>
      <c r="W45" s="221"/>
      <c r="X45" s="221"/>
      <c r="Y45" s="221"/>
      <c r="Z45" s="221"/>
      <c r="AA45" s="227"/>
      <c r="AB45" s="1055"/>
      <c r="AC45" s="226"/>
      <c r="AD45" s="1055"/>
      <c r="AE45" s="1005"/>
      <c r="AF45" s="1006"/>
      <c r="AG45" s="1006"/>
      <c r="AH45" s="211"/>
      <c r="AI45" s="448" t="str">
        <f t="shared" si="8"/>
        <v>-</v>
      </c>
      <c r="AQ45" s="450">
        <f t="shared" si="6"/>
        <v>44</v>
      </c>
      <c r="AR45" s="450" t="str">
        <f t="shared" si="0"/>
        <v/>
      </c>
      <c r="AS45" s="450" t="str">
        <f t="shared" si="1"/>
        <v/>
      </c>
      <c r="AT45" s="450" t="str">
        <f t="shared" si="2"/>
        <v/>
      </c>
      <c r="AU45" s="450" t="str">
        <f t="shared" si="10"/>
        <v/>
      </c>
      <c r="AV45" s="450">
        <f t="shared" si="10"/>
        <v>0</v>
      </c>
      <c r="AW45" s="450" t="str">
        <f t="shared" si="4"/>
        <v/>
      </c>
      <c r="AX45" s="451" t="str">
        <f t="shared" si="5"/>
        <v/>
      </c>
    </row>
    <row r="46" spans="1:50" s="189" customFormat="1" ht="30" customHeight="1">
      <c r="A46" s="229">
        <f>ROWS(A$11:A46)</f>
        <v>36</v>
      </c>
      <c r="B46" s="1007"/>
      <c r="C46" s="1007"/>
      <c r="D46" s="1007"/>
      <c r="E46" s="230"/>
      <c r="F46" s="230"/>
      <c r="G46" s="422"/>
      <c r="H46" s="422"/>
      <c r="I46" s="417"/>
      <c r="J46" s="418"/>
      <c r="K46" s="224"/>
      <c r="L46" s="1031"/>
      <c r="M46" s="1031"/>
      <c r="N46" s="1033"/>
      <c r="O46" s="221"/>
      <c r="P46" s="221"/>
      <c r="Q46" s="1036"/>
      <c r="R46" s="1049"/>
      <c r="S46" s="228"/>
      <c r="T46" s="222">
        <f t="shared" si="11"/>
        <v>0</v>
      </c>
      <c r="U46" s="221"/>
      <c r="V46" s="221"/>
      <c r="W46" s="221"/>
      <c r="X46" s="221"/>
      <c r="Y46" s="221"/>
      <c r="Z46" s="221"/>
      <c r="AA46" s="227"/>
      <c r="AB46" s="1055"/>
      <c r="AC46" s="226"/>
      <c r="AD46" s="1055"/>
      <c r="AE46" s="1005"/>
      <c r="AF46" s="1006"/>
      <c r="AG46" s="1006"/>
      <c r="AH46" s="211"/>
      <c r="AI46" s="448" t="str">
        <f t="shared" si="8"/>
        <v>-</v>
      </c>
      <c r="AQ46" s="450">
        <f t="shared" si="6"/>
        <v>45</v>
      </c>
      <c r="AR46" s="450" t="str">
        <f t="shared" si="0"/>
        <v/>
      </c>
      <c r="AS46" s="450" t="str">
        <f t="shared" si="1"/>
        <v/>
      </c>
      <c r="AT46" s="450" t="str">
        <f t="shared" si="2"/>
        <v/>
      </c>
      <c r="AU46" s="450" t="str">
        <f t="shared" si="10"/>
        <v/>
      </c>
      <c r="AV46" s="450">
        <f t="shared" si="10"/>
        <v>0</v>
      </c>
      <c r="AW46" s="450" t="str">
        <f t="shared" si="4"/>
        <v/>
      </c>
      <c r="AX46" s="451" t="str">
        <f t="shared" si="5"/>
        <v/>
      </c>
    </row>
    <row r="47" spans="1:50" s="189" customFormat="1" ht="30" customHeight="1">
      <c r="A47" s="229">
        <f>ROWS(A$11:A47)</f>
        <v>37</v>
      </c>
      <c r="B47" s="1007"/>
      <c r="C47" s="1007"/>
      <c r="D47" s="1007"/>
      <c r="E47" s="230"/>
      <c r="F47" s="230"/>
      <c r="G47" s="422"/>
      <c r="H47" s="422"/>
      <c r="I47" s="417"/>
      <c r="J47" s="418"/>
      <c r="K47" s="224"/>
      <c r="L47" s="1031"/>
      <c r="M47" s="1031"/>
      <c r="N47" s="1033"/>
      <c r="O47" s="221"/>
      <c r="P47" s="221"/>
      <c r="Q47" s="1036"/>
      <c r="R47" s="1049"/>
      <c r="S47" s="228"/>
      <c r="T47" s="222">
        <f t="shared" si="11"/>
        <v>0</v>
      </c>
      <c r="U47" s="221"/>
      <c r="V47" s="221"/>
      <c r="W47" s="221"/>
      <c r="X47" s="221"/>
      <c r="Y47" s="221"/>
      <c r="Z47" s="221"/>
      <c r="AA47" s="227"/>
      <c r="AB47" s="1055"/>
      <c r="AC47" s="226"/>
      <c r="AD47" s="1055"/>
      <c r="AE47" s="1005"/>
      <c r="AF47" s="1006"/>
      <c r="AG47" s="1006"/>
      <c r="AH47" s="211"/>
      <c r="AI47" s="448" t="str">
        <f t="shared" si="8"/>
        <v>-</v>
      </c>
      <c r="AQ47" s="450">
        <f t="shared" si="6"/>
        <v>46</v>
      </c>
      <c r="AR47" s="450" t="str">
        <f t="shared" si="0"/>
        <v/>
      </c>
      <c r="AS47" s="450" t="str">
        <f t="shared" si="1"/>
        <v/>
      </c>
      <c r="AT47" s="450" t="str">
        <f t="shared" si="2"/>
        <v/>
      </c>
      <c r="AU47" s="450" t="str">
        <f t="shared" si="10"/>
        <v/>
      </c>
      <c r="AV47" s="450">
        <f t="shared" si="10"/>
        <v>0</v>
      </c>
      <c r="AW47" s="450" t="str">
        <f t="shared" si="4"/>
        <v/>
      </c>
      <c r="AX47" s="451" t="str">
        <f t="shared" si="5"/>
        <v/>
      </c>
    </row>
    <row r="48" spans="1:50" s="189" customFormat="1" ht="30" customHeight="1">
      <c r="A48" s="229">
        <f>ROWS(A$11:A48)</f>
        <v>38</v>
      </c>
      <c r="B48" s="1007"/>
      <c r="C48" s="1007"/>
      <c r="D48" s="1007"/>
      <c r="E48" s="230"/>
      <c r="F48" s="230"/>
      <c r="G48" s="422"/>
      <c r="H48" s="422"/>
      <c r="I48" s="417"/>
      <c r="J48" s="418"/>
      <c r="K48" s="224"/>
      <c r="L48" s="1031"/>
      <c r="M48" s="1031"/>
      <c r="N48" s="1033"/>
      <c r="O48" s="221"/>
      <c r="P48" s="221"/>
      <c r="Q48" s="1036"/>
      <c r="R48" s="1049"/>
      <c r="S48" s="228"/>
      <c r="T48" s="222">
        <f t="shared" si="11"/>
        <v>0</v>
      </c>
      <c r="U48" s="221"/>
      <c r="V48" s="221"/>
      <c r="W48" s="221"/>
      <c r="X48" s="221"/>
      <c r="Y48" s="221"/>
      <c r="Z48" s="221"/>
      <c r="AA48" s="227"/>
      <c r="AB48" s="1055"/>
      <c r="AC48" s="226"/>
      <c r="AD48" s="1055"/>
      <c r="AE48" s="1005"/>
      <c r="AF48" s="1006"/>
      <c r="AG48" s="1006"/>
      <c r="AH48" s="211"/>
      <c r="AI48" s="448" t="str">
        <f t="shared" si="8"/>
        <v>-</v>
      </c>
      <c r="AQ48" s="450">
        <f t="shared" si="6"/>
        <v>47</v>
      </c>
      <c r="AR48" s="450" t="str">
        <f t="shared" si="0"/>
        <v/>
      </c>
      <c r="AS48" s="450" t="str">
        <f t="shared" si="1"/>
        <v/>
      </c>
      <c r="AT48" s="450" t="str">
        <f t="shared" si="2"/>
        <v/>
      </c>
      <c r="AU48" s="450" t="str">
        <f t="shared" si="10"/>
        <v/>
      </c>
      <c r="AV48" s="450">
        <f t="shared" si="10"/>
        <v>0</v>
      </c>
      <c r="AW48" s="450" t="str">
        <f t="shared" si="4"/>
        <v/>
      </c>
      <c r="AX48" s="451" t="str">
        <f t="shared" si="5"/>
        <v/>
      </c>
    </row>
    <row r="49" spans="1:50" s="189" customFormat="1" ht="30" customHeight="1">
      <c r="A49" s="229">
        <f>ROWS(A$11:A49)</f>
        <v>39</v>
      </c>
      <c r="B49" s="1007"/>
      <c r="C49" s="1007"/>
      <c r="D49" s="1007"/>
      <c r="E49" s="230"/>
      <c r="F49" s="230"/>
      <c r="G49" s="422"/>
      <c r="H49" s="422"/>
      <c r="I49" s="417"/>
      <c r="J49" s="418"/>
      <c r="K49" s="224"/>
      <c r="L49" s="1031"/>
      <c r="M49" s="1031"/>
      <c r="N49" s="1033"/>
      <c r="O49" s="221"/>
      <c r="P49" s="221"/>
      <c r="Q49" s="1036"/>
      <c r="R49" s="1049"/>
      <c r="S49" s="228"/>
      <c r="T49" s="222">
        <f t="shared" si="11"/>
        <v>0</v>
      </c>
      <c r="U49" s="221"/>
      <c r="V49" s="221"/>
      <c r="W49" s="221"/>
      <c r="X49" s="221"/>
      <c r="Y49" s="221"/>
      <c r="Z49" s="221"/>
      <c r="AA49" s="227"/>
      <c r="AB49" s="1055"/>
      <c r="AC49" s="226"/>
      <c r="AD49" s="1055"/>
      <c r="AE49" s="1005"/>
      <c r="AF49" s="1006"/>
      <c r="AG49" s="1006"/>
      <c r="AH49" s="211"/>
      <c r="AI49" s="448" t="str">
        <f t="shared" si="8"/>
        <v>-</v>
      </c>
      <c r="AQ49" s="450">
        <f t="shared" si="6"/>
        <v>48</v>
      </c>
      <c r="AR49" s="450" t="str">
        <f t="shared" si="0"/>
        <v/>
      </c>
      <c r="AS49" s="450" t="str">
        <f t="shared" si="1"/>
        <v/>
      </c>
      <c r="AT49" s="450" t="str">
        <f t="shared" si="2"/>
        <v/>
      </c>
      <c r="AU49" s="450" t="str">
        <f t="shared" si="10"/>
        <v/>
      </c>
      <c r="AV49" s="450">
        <f t="shared" si="10"/>
        <v>0</v>
      </c>
      <c r="AW49" s="450" t="str">
        <f t="shared" si="4"/>
        <v/>
      </c>
      <c r="AX49" s="451" t="str">
        <f t="shared" si="5"/>
        <v/>
      </c>
    </row>
    <row r="50" spans="1:50" s="189" customFormat="1" ht="30" customHeight="1">
      <c r="A50" s="229">
        <f>ROWS(A$11:A50)</f>
        <v>40</v>
      </c>
      <c r="B50" s="1007"/>
      <c r="C50" s="1007"/>
      <c r="D50" s="1007"/>
      <c r="E50" s="230"/>
      <c r="F50" s="230"/>
      <c r="G50" s="422"/>
      <c r="H50" s="422"/>
      <c r="I50" s="417"/>
      <c r="J50" s="418"/>
      <c r="K50" s="224"/>
      <c r="L50" s="1031"/>
      <c r="M50" s="1031"/>
      <c r="N50" s="1033"/>
      <c r="O50" s="221"/>
      <c r="P50" s="221"/>
      <c r="Q50" s="1036"/>
      <c r="R50" s="1049"/>
      <c r="S50" s="228"/>
      <c r="T50" s="222">
        <f t="shared" si="11"/>
        <v>0</v>
      </c>
      <c r="U50" s="221"/>
      <c r="V50" s="221"/>
      <c r="W50" s="221"/>
      <c r="X50" s="221"/>
      <c r="Y50" s="221"/>
      <c r="Z50" s="221"/>
      <c r="AA50" s="227"/>
      <c r="AB50" s="1055"/>
      <c r="AC50" s="226"/>
      <c r="AD50" s="1055"/>
      <c r="AE50" s="1005"/>
      <c r="AF50" s="1006"/>
      <c r="AG50" s="1006"/>
      <c r="AH50" s="211"/>
      <c r="AI50" s="448" t="str">
        <f t="shared" si="8"/>
        <v>-</v>
      </c>
      <c r="AQ50" s="450">
        <f t="shared" si="6"/>
        <v>49</v>
      </c>
      <c r="AR50" s="450" t="str">
        <f t="shared" si="0"/>
        <v/>
      </c>
      <c r="AS50" s="450" t="str">
        <f t="shared" si="1"/>
        <v/>
      </c>
      <c r="AT50" s="450" t="str">
        <f t="shared" si="2"/>
        <v/>
      </c>
      <c r="AU50" s="450" t="str">
        <f t="shared" si="10"/>
        <v/>
      </c>
      <c r="AV50" s="450">
        <f t="shared" si="10"/>
        <v>0</v>
      </c>
      <c r="AW50" s="450" t="str">
        <f t="shared" si="4"/>
        <v/>
      </c>
      <c r="AX50" s="451" t="str">
        <f t="shared" si="5"/>
        <v/>
      </c>
    </row>
    <row r="51" spans="1:50" s="189" customFormat="1" ht="30" customHeight="1">
      <c r="A51" s="229">
        <f>ROWS(A$11:A51)</f>
        <v>41</v>
      </c>
      <c r="B51" s="1007"/>
      <c r="C51" s="1007"/>
      <c r="D51" s="1007"/>
      <c r="E51" s="230"/>
      <c r="F51" s="230"/>
      <c r="G51" s="422"/>
      <c r="H51" s="422"/>
      <c r="I51" s="417"/>
      <c r="J51" s="418"/>
      <c r="K51" s="224"/>
      <c r="L51" s="1031"/>
      <c r="M51" s="1031"/>
      <c r="N51" s="1033"/>
      <c r="O51" s="221"/>
      <c r="P51" s="221"/>
      <c r="Q51" s="1036"/>
      <c r="R51" s="1049"/>
      <c r="S51" s="228"/>
      <c r="T51" s="222">
        <f t="shared" si="11"/>
        <v>0</v>
      </c>
      <c r="U51" s="221"/>
      <c r="V51" s="221"/>
      <c r="W51" s="221"/>
      <c r="X51" s="221"/>
      <c r="Y51" s="221"/>
      <c r="Z51" s="221"/>
      <c r="AA51" s="227"/>
      <c r="AB51" s="1055"/>
      <c r="AC51" s="226"/>
      <c r="AD51" s="1055"/>
      <c r="AE51" s="1005"/>
      <c r="AF51" s="1006"/>
      <c r="AG51" s="1006"/>
      <c r="AH51" s="211"/>
      <c r="AI51" s="448" t="str">
        <f t="shared" si="8"/>
        <v>-</v>
      </c>
      <c r="AQ51" s="450">
        <f t="shared" si="6"/>
        <v>50</v>
      </c>
      <c r="AR51" s="450" t="str">
        <f t="shared" si="0"/>
        <v/>
      </c>
      <c r="AS51" s="450" t="str">
        <f t="shared" si="1"/>
        <v/>
      </c>
      <c r="AT51" s="450" t="str">
        <f t="shared" si="2"/>
        <v/>
      </c>
      <c r="AU51" s="450" t="str">
        <f t="shared" ref="AU51:AV51" si="12">IF(S60="","",S60)</f>
        <v/>
      </c>
      <c r="AV51" s="450">
        <f t="shared" si="12"/>
        <v>0</v>
      </c>
      <c r="AW51" s="450" t="str">
        <f t="shared" si="4"/>
        <v/>
      </c>
      <c r="AX51" s="451" t="str">
        <f t="shared" si="5"/>
        <v/>
      </c>
    </row>
    <row r="52" spans="1:50" s="189" customFormat="1" ht="30" customHeight="1">
      <c r="A52" s="229">
        <f>ROWS(A$11:A52)</f>
        <v>42</v>
      </c>
      <c r="B52" s="1007"/>
      <c r="C52" s="1007"/>
      <c r="D52" s="1007"/>
      <c r="E52" s="230"/>
      <c r="F52" s="230"/>
      <c r="G52" s="422"/>
      <c r="H52" s="422"/>
      <c r="I52" s="417"/>
      <c r="J52" s="418"/>
      <c r="K52" s="224"/>
      <c r="L52" s="1031"/>
      <c r="M52" s="1031"/>
      <c r="N52" s="1033"/>
      <c r="O52" s="221"/>
      <c r="P52" s="221"/>
      <c r="Q52" s="1036"/>
      <c r="R52" s="1049"/>
      <c r="S52" s="228"/>
      <c r="T52" s="222">
        <f t="shared" si="11"/>
        <v>0</v>
      </c>
      <c r="U52" s="221"/>
      <c r="V52" s="221"/>
      <c r="W52" s="221"/>
      <c r="X52" s="221"/>
      <c r="Y52" s="221"/>
      <c r="Z52" s="221"/>
      <c r="AA52" s="227"/>
      <c r="AB52" s="1055"/>
      <c r="AC52" s="226"/>
      <c r="AD52" s="1055"/>
      <c r="AE52" s="1005"/>
      <c r="AF52" s="1006"/>
      <c r="AG52" s="1006"/>
      <c r="AH52" s="211"/>
      <c r="AI52" s="448" t="str">
        <f t="shared" si="8"/>
        <v>-</v>
      </c>
    </row>
    <row r="53" spans="1:50" s="189" customFormat="1" ht="30" customHeight="1">
      <c r="A53" s="229">
        <f>ROWS(A$11:A53)</f>
        <v>43</v>
      </c>
      <c r="B53" s="1007"/>
      <c r="C53" s="1007"/>
      <c r="D53" s="1007"/>
      <c r="E53" s="230"/>
      <c r="F53" s="230"/>
      <c r="G53" s="422"/>
      <c r="H53" s="422"/>
      <c r="I53" s="417"/>
      <c r="J53" s="418"/>
      <c r="K53" s="224"/>
      <c r="L53" s="1031"/>
      <c r="M53" s="1031"/>
      <c r="N53" s="1033"/>
      <c r="O53" s="221"/>
      <c r="P53" s="221"/>
      <c r="Q53" s="1036"/>
      <c r="R53" s="1049"/>
      <c r="S53" s="228"/>
      <c r="T53" s="222">
        <f t="shared" si="11"/>
        <v>0</v>
      </c>
      <c r="U53" s="221"/>
      <c r="V53" s="221"/>
      <c r="W53" s="221"/>
      <c r="X53" s="221"/>
      <c r="Y53" s="221"/>
      <c r="Z53" s="221"/>
      <c r="AA53" s="227"/>
      <c r="AB53" s="1055"/>
      <c r="AC53" s="226"/>
      <c r="AD53" s="1055"/>
      <c r="AE53" s="1005"/>
      <c r="AF53" s="1006"/>
      <c r="AG53" s="1006"/>
      <c r="AH53" s="211"/>
      <c r="AI53" s="448" t="str">
        <f t="shared" si="8"/>
        <v>-</v>
      </c>
    </row>
    <row r="54" spans="1:50" s="189" customFormat="1" ht="30" customHeight="1">
      <c r="A54" s="229">
        <f>ROWS(A$11:A54)</f>
        <v>44</v>
      </c>
      <c r="B54" s="1007"/>
      <c r="C54" s="1007"/>
      <c r="D54" s="1007"/>
      <c r="E54" s="230"/>
      <c r="F54" s="230"/>
      <c r="G54" s="422"/>
      <c r="H54" s="422"/>
      <c r="I54" s="417"/>
      <c r="J54" s="418"/>
      <c r="K54" s="224"/>
      <c r="L54" s="1031"/>
      <c r="M54" s="1031"/>
      <c r="N54" s="1033"/>
      <c r="O54" s="221"/>
      <c r="P54" s="221"/>
      <c r="Q54" s="1036"/>
      <c r="R54" s="1049"/>
      <c r="S54" s="228"/>
      <c r="T54" s="222">
        <f t="shared" si="11"/>
        <v>0</v>
      </c>
      <c r="U54" s="221"/>
      <c r="V54" s="221"/>
      <c r="W54" s="221"/>
      <c r="X54" s="221"/>
      <c r="Y54" s="221"/>
      <c r="Z54" s="221"/>
      <c r="AA54" s="227"/>
      <c r="AB54" s="1055"/>
      <c r="AC54" s="226"/>
      <c r="AD54" s="1055"/>
      <c r="AE54" s="1005"/>
      <c r="AF54" s="1006"/>
      <c r="AG54" s="1006"/>
      <c r="AH54" s="211"/>
      <c r="AI54" s="448" t="str">
        <f t="shared" si="8"/>
        <v>-</v>
      </c>
    </row>
    <row r="55" spans="1:50" s="189" customFormat="1" ht="30" customHeight="1">
      <c r="A55" s="229">
        <f>ROWS(A$11:A55)</f>
        <v>45</v>
      </c>
      <c r="B55" s="1007"/>
      <c r="C55" s="1007"/>
      <c r="D55" s="1007"/>
      <c r="E55" s="230"/>
      <c r="F55" s="230"/>
      <c r="G55" s="422"/>
      <c r="H55" s="422"/>
      <c r="I55" s="417"/>
      <c r="J55" s="418"/>
      <c r="K55" s="224"/>
      <c r="L55" s="1031"/>
      <c r="M55" s="1031"/>
      <c r="N55" s="1033"/>
      <c r="O55" s="221"/>
      <c r="P55" s="221"/>
      <c r="Q55" s="1036"/>
      <c r="R55" s="1049"/>
      <c r="S55" s="228"/>
      <c r="T55" s="222">
        <f t="shared" si="11"/>
        <v>0</v>
      </c>
      <c r="U55" s="221"/>
      <c r="V55" s="221"/>
      <c r="W55" s="221"/>
      <c r="X55" s="221"/>
      <c r="Y55" s="221"/>
      <c r="Z55" s="221"/>
      <c r="AA55" s="227"/>
      <c r="AB55" s="1055"/>
      <c r="AC55" s="226"/>
      <c r="AD55" s="1055"/>
      <c r="AE55" s="1005"/>
      <c r="AF55" s="1006"/>
      <c r="AG55" s="1006"/>
      <c r="AH55" s="211"/>
      <c r="AI55" s="448" t="str">
        <f t="shared" si="8"/>
        <v>-</v>
      </c>
    </row>
    <row r="56" spans="1:50" s="189" customFormat="1" ht="30" customHeight="1">
      <c r="A56" s="229">
        <f>ROWS(A$11:A56)</f>
        <v>46</v>
      </c>
      <c r="B56" s="1007"/>
      <c r="C56" s="1007"/>
      <c r="D56" s="1007"/>
      <c r="E56" s="230"/>
      <c r="F56" s="230"/>
      <c r="G56" s="422"/>
      <c r="H56" s="422"/>
      <c r="I56" s="417"/>
      <c r="J56" s="418"/>
      <c r="K56" s="224"/>
      <c r="L56" s="1031"/>
      <c r="M56" s="1031"/>
      <c r="N56" s="1033"/>
      <c r="O56" s="221"/>
      <c r="P56" s="221"/>
      <c r="Q56" s="1036"/>
      <c r="R56" s="1049"/>
      <c r="S56" s="228"/>
      <c r="T56" s="222">
        <f t="shared" si="11"/>
        <v>0</v>
      </c>
      <c r="U56" s="221"/>
      <c r="V56" s="221"/>
      <c r="W56" s="221"/>
      <c r="X56" s="221"/>
      <c r="Y56" s="221"/>
      <c r="Z56" s="221"/>
      <c r="AA56" s="227"/>
      <c r="AB56" s="1055"/>
      <c r="AC56" s="226"/>
      <c r="AD56" s="1055"/>
      <c r="AE56" s="1005"/>
      <c r="AF56" s="1006"/>
      <c r="AG56" s="1006"/>
      <c r="AH56" s="211"/>
      <c r="AI56" s="448" t="str">
        <f t="shared" si="8"/>
        <v>-</v>
      </c>
    </row>
    <row r="57" spans="1:50" s="189" customFormat="1" ht="30" customHeight="1">
      <c r="A57" s="229">
        <f>ROWS(A$11:A57)</f>
        <v>47</v>
      </c>
      <c r="B57" s="1007"/>
      <c r="C57" s="1007"/>
      <c r="D57" s="1007"/>
      <c r="E57" s="230"/>
      <c r="F57" s="230"/>
      <c r="G57" s="422"/>
      <c r="H57" s="422"/>
      <c r="I57" s="417"/>
      <c r="J57" s="418"/>
      <c r="K57" s="224"/>
      <c r="L57" s="1031"/>
      <c r="M57" s="1031"/>
      <c r="N57" s="1033"/>
      <c r="O57" s="221"/>
      <c r="P57" s="221"/>
      <c r="Q57" s="1036"/>
      <c r="R57" s="1049"/>
      <c r="S57" s="228"/>
      <c r="T57" s="222">
        <f t="shared" si="11"/>
        <v>0</v>
      </c>
      <c r="U57" s="221"/>
      <c r="V57" s="221"/>
      <c r="W57" s="221"/>
      <c r="X57" s="221"/>
      <c r="Y57" s="221"/>
      <c r="Z57" s="221"/>
      <c r="AA57" s="227"/>
      <c r="AB57" s="1055"/>
      <c r="AC57" s="226"/>
      <c r="AD57" s="1055"/>
      <c r="AE57" s="1005"/>
      <c r="AF57" s="1006"/>
      <c r="AG57" s="1006"/>
      <c r="AH57" s="211"/>
      <c r="AI57" s="448" t="str">
        <f t="shared" si="8"/>
        <v>-</v>
      </c>
    </row>
    <row r="58" spans="1:50" s="189" customFormat="1" ht="30" customHeight="1">
      <c r="A58" s="229">
        <f>ROWS(A$11:A58)</f>
        <v>48</v>
      </c>
      <c r="B58" s="1007"/>
      <c r="C58" s="1007"/>
      <c r="D58" s="1007"/>
      <c r="E58" s="230"/>
      <c r="F58" s="230"/>
      <c r="G58" s="422"/>
      <c r="H58" s="422"/>
      <c r="I58" s="417"/>
      <c r="J58" s="418"/>
      <c r="K58" s="224"/>
      <c r="L58" s="1031"/>
      <c r="M58" s="1031"/>
      <c r="N58" s="1033"/>
      <c r="O58" s="221"/>
      <c r="P58" s="221"/>
      <c r="Q58" s="1036"/>
      <c r="R58" s="1049"/>
      <c r="S58" s="228"/>
      <c r="T58" s="222">
        <f t="shared" si="11"/>
        <v>0</v>
      </c>
      <c r="U58" s="221"/>
      <c r="V58" s="221"/>
      <c r="W58" s="221"/>
      <c r="X58" s="221"/>
      <c r="Y58" s="221"/>
      <c r="Z58" s="221"/>
      <c r="AA58" s="227"/>
      <c r="AB58" s="1055"/>
      <c r="AC58" s="226"/>
      <c r="AD58" s="1055"/>
      <c r="AE58" s="1005"/>
      <c r="AF58" s="1006"/>
      <c r="AG58" s="1006"/>
      <c r="AH58" s="211"/>
      <c r="AI58" s="448" t="str">
        <f t="shared" si="8"/>
        <v>-</v>
      </c>
    </row>
    <row r="59" spans="1:50" s="189" customFormat="1" ht="30" customHeight="1">
      <c r="A59" s="229">
        <f>ROWS(A$11:A59)</f>
        <v>49</v>
      </c>
      <c r="B59" s="1007"/>
      <c r="C59" s="1007"/>
      <c r="D59" s="1007"/>
      <c r="E59" s="230"/>
      <c r="F59" s="230"/>
      <c r="G59" s="422"/>
      <c r="H59" s="422"/>
      <c r="I59" s="417"/>
      <c r="J59" s="418"/>
      <c r="K59" s="224"/>
      <c r="L59" s="1031"/>
      <c r="M59" s="1031"/>
      <c r="N59" s="1033"/>
      <c r="O59" s="221"/>
      <c r="P59" s="221"/>
      <c r="Q59" s="1036"/>
      <c r="R59" s="1049"/>
      <c r="S59" s="228"/>
      <c r="T59" s="222">
        <f t="shared" si="11"/>
        <v>0</v>
      </c>
      <c r="U59" s="221"/>
      <c r="V59" s="221"/>
      <c r="W59" s="221"/>
      <c r="X59" s="221"/>
      <c r="Y59" s="221"/>
      <c r="Z59" s="221"/>
      <c r="AA59" s="227"/>
      <c r="AB59" s="1055"/>
      <c r="AC59" s="226"/>
      <c r="AD59" s="1055"/>
      <c r="AE59" s="1005"/>
      <c r="AF59" s="1006"/>
      <c r="AG59" s="1006"/>
      <c r="AH59" s="211"/>
      <c r="AI59" s="448" t="str">
        <f t="shared" si="8"/>
        <v>-</v>
      </c>
    </row>
    <row r="60" spans="1:50" s="189" customFormat="1" ht="30" customHeight="1" thickBot="1">
      <c r="A60" s="225">
        <f>ROWS(A$11:A60)</f>
        <v>50</v>
      </c>
      <c r="B60" s="1027"/>
      <c r="C60" s="1027"/>
      <c r="D60" s="1027"/>
      <c r="E60" s="230"/>
      <c r="F60" s="445"/>
      <c r="G60" s="423"/>
      <c r="H60" s="423"/>
      <c r="I60" s="424"/>
      <c r="J60" s="425"/>
      <c r="K60" s="224"/>
      <c r="L60" s="1031"/>
      <c r="M60" s="1031"/>
      <c r="N60" s="1034"/>
      <c r="O60" s="221"/>
      <c r="P60" s="221"/>
      <c r="Q60" s="1037"/>
      <c r="R60" s="1049"/>
      <c r="S60" s="223"/>
      <c r="T60" s="222">
        <f t="shared" si="11"/>
        <v>0</v>
      </c>
      <c r="U60" s="220"/>
      <c r="V60" s="220"/>
      <c r="W60" s="220"/>
      <c r="X60" s="220"/>
      <c r="Y60" s="221"/>
      <c r="Z60" s="220"/>
      <c r="AA60" s="219"/>
      <c r="AB60" s="1056"/>
      <c r="AC60" s="218"/>
      <c r="AD60" s="1056"/>
      <c r="AE60" s="1005"/>
      <c r="AF60" s="1006"/>
      <c r="AG60" s="1006"/>
      <c r="AH60" s="211"/>
      <c r="AI60" s="448" t="str">
        <f t="shared" si="8"/>
        <v>-</v>
      </c>
    </row>
    <row r="61" spans="1:50" s="189" customFormat="1" ht="36.75" customHeight="1" thickBot="1">
      <c r="A61" s="217"/>
      <c r="B61" s="1010" t="s">
        <v>358</v>
      </c>
      <c r="C61" s="1011"/>
      <c r="D61" s="1011"/>
      <c r="E61" s="1011"/>
      <c r="F61" s="1011"/>
      <c r="G61" s="1011"/>
      <c r="H61" s="1011"/>
      <c r="I61" s="1011"/>
      <c r="J61" s="1011"/>
      <c r="K61" s="216">
        <f>SUM(K11:K60)</f>
        <v>0</v>
      </c>
      <c r="L61" s="452"/>
      <c r="M61" s="452"/>
      <c r="N61" s="453"/>
      <c r="O61" s="214">
        <f>SUM(O11:O60)</f>
        <v>0</v>
      </c>
      <c r="P61" s="214">
        <f>SUM(P11:P60)</f>
        <v>0</v>
      </c>
      <c r="Q61" s="214">
        <f>K61-(L61-M61)-N61-O61+P61</f>
        <v>0</v>
      </c>
      <c r="R61" s="454"/>
      <c r="S61" s="216">
        <f>ROUNDDOWN(SUM(S11:S60),-3)</f>
        <v>0</v>
      </c>
      <c r="T61" s="214">
        <f t="shared" si="11"/>
        <v>0</v>
      </c>
      <c r="U61" s="214">
        <f>SUM(U11:U60)</f>
        <v>0</v>
      </c>
      <c r="V61" s="214">
        <f>SUM(V11:V60)</f>
        <v>0</v>
      </c>
      <c r="W61" s="214">
        <f>SUM(W11:W60)</f>
        <v>0</v>
      </c>
      <c r="X61" s="214">
        <f>SUM(X11:X60)</f>
        <v>0</v>
      </c>
      <c r="Y61" s="215"/>
      <c r="Z61" s="215"/>
      <c r="AA61" s="214">
        <f>SUM(AA11:AA60)</f>
        <v>0</v>
      </c>
      <c r="AB61" s="454"/>
      <c r="AC61" s="213">
        <f>SUM(AC11:AC60)</f>
        <v>0</v>
      </c>
      <c r="AD61" s="212">
        <f>S61-T61-X61-AA61-AB61-AC61</f>
        <v>0</v>
      </c>
      <c r="AE61" s="1022"/>
      <c r="AF61" s="1023"/>
      <c r="AG61" s="1023"/>
      <c r="AH61" s="211"/>
    </row>
    <row r="62" spans="1:50" ht="12.75" thickBot="1">
      <c r="P62" s="210"/>
    </row>
    <row r="63" spans="1:50" s="189" customFormat="1" ht="69.75" customHeight="1" thickBot="1">
      <c r="B63" s="202"/>
      <c r="C63" s="202"/>
      <c r="D63" s="202"/>
      <c r="E63" s="202"/>
      <c r="F63" s="202"/>
      <c r="G63" s="202"/>
      <c r="H63" s="202"/>
      <c r="I63" s="202"/>
      <c r="J63" s="202"/>
      <c r="K63" s="202"/>
      <c r="L63" s="202"/>
      <c r="M63" s="202"/>
      <c r="N63" s="202"/>
      <c r="O63" s="202"/>
      <c r="P63" s="202"/>
      <c r="Q63" s="202"/>
      <c r="R63" s="202"/>
      <c r="S63" s="1024" t="s">
        <v>357</v>
      </c>
      <c r="T63" s="1025"/>
      <c r="U63" s="1025"/>
      <c r="V63" s="1025"/>
      <c r="W63" s="1026"/>
      <c r="X63" s="209" t="e">
        <f>(U61+V61+X61)/(T61+X61)</f>
        <v>#DIV/0!</v>
      </c>
      <c r="Y63" s="208" t="str">
        <f>IFERROR(IF(X63&gt;=1/2,"○","×"),"")</f>
        <v/>
      </c>
      <c r="Z63" s="202"/>
      <c r="AA63" s="1024" t="s">
        <v>356</v>
      </c>
      <c r="AB63" s="1025"/>
      <c r="AC63" s="1026"/>
      <c r="AD63" s="207" t="str">
        <f>IFERROR(IF(AD61&gt;=Q61,"○","×"),"")</f>
        <v>○</v>
      </c>
      <c r="AE63" s="202"/>
      <c r="AF63" s="202"/>
      <c r="AG63" s="206"/>
      <c r="AH63" s="203"/>
      <c r="AI63" s="205"/>
      <c r="AJ63" s="205"/>
      <c r="AK63" s="205"/>
      <c r="AL63" s="205"/>
      <c r="AM63" s="202"/>
    </row>
    <row r="64" spans="1:50" s="189" customFormat="1" ht="24" customHeight="1">
      <c r="B64" s="202"/>
      <c r="C64" s="202"/>
      <c r="D64" s="202"/>
      <c r="E64" s="202"/>
      <c r="F64" s="202"/>
      <c r="G64" s="202"/>
      <c r="H64" s="202"/>
      <c r="I64" s="202"/>
      <c r="J64" s="202"/>
      <c r="K64" s="204"/>
      <c r="L64" s="204"/>
      <c r="M64" s="204"/>
      <c r="N64" s="202"/>
      <c r="O64" s="202"/>
      <c r="P64" s="202"/>
      <c r="Q64" s="202"/>
      <c r="R64" s="202"/>
      <c r="S64" s="202"/>
      <c r="T64" s="202"/>
      <c r="U64" s="202"/>
      <c r="V64" s="202"/>
      <c r="W64" s="202"/>
      <c r="X64" s="202"/>
      <c r="Y64" s="202"/>
      <c r="Z64" s="202"/>
      <c r="AA64" s="202"/>
      <c r="AB64" s="203"/>
      <c r="AC64" s="203"/>
      <c r="AD64" s="202"/>
    </row>
    <row r="65" spans="1:42" s="192" customFormat="1" ht="19.5" customHeight="1">
      <c r="A65" s="1020" t="s">
        <v>355</v>
      </c>
      <c r="B65" s="1020"/>
      <c r="C65" s="1020"/>
      <c r="D65" s="1020"/>
      <c r="E65" s="1020"/>
      <c r="F65" s="198"/>
      <c r="G65" s="198"/>
      <c r="H65" s="198"/>
      <c r="I65" s="198"/>
      <c r="J65" s="198"/>
      <c r="K65" s="198"/>
      <c r="L65" s="198"/>
      <c r="M65" s="198"/>
      <c r="N65" s="198"/>
      <c r="O65" s="198"/>
      <c r="P65" s="202"/>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7"/>
      <c r="AN65" s="197"/>
      <c r="AO65" s="197"/>
      <c r="AP65" s="196"/>
    </row>
    <row r="66" spans="1:42" s="192" customFormat="1" ht="19.899999999999999" customHeight="1">
      <c r="A66" s="1020" t="s">
        <v>354</v>
      </c>
      <c r="B66" s="1020"/>
      <c r="C66" s="1020"/>
      <c r="D66" s="1020"/>
      <c r="E66" s="1020"/>
      <c r="F66" s="1020"/>
      <c r="G66" s="1020"/>
      <c r="H66" s="1020"/>
      <c r="I66" s="1020"/>
      <c r="J66" s="1020"/>
      <c r="K66" s="1020"/>
      <c r="L66" s="1020"/>
      <c r="M66" s="1020"/>
      <c r="N66" s="1020"/>
      <c r="O66" s="1020"/>
      <c r="P66" s="1020"/>
      <c r="Q66" s="1020"/>
      <c r="R66" s="1020"/>
      <c r="S66" s="1020"/>
      <c r="T66" s="1020"/>
      <c r="U66" s="1020"/>
      <c r="V66" s="1020"/>
      <c r="W66" s="1020"/>
      <c r="X66" s="1020"/>
      <c r="Y66" s="1020"/>
      <c r="Z66" s="1020"/>
      <c r="AA66" s="200"/>
      <c r="AB66" s="200"/>
      <c r="AC66" s="200"/>
      <c r="AD66" s="201"/>
      <c r="AE66" s="201"/>
      <c r="AF66" s="201"/>
      <c r="AG66" s="201"/>
      <c r="AH66" s="200"/>
      <c r="AI66" s="201"/>
      <c r="AJ66" s="201"/>
      <c r="AK66" s="201"/>
      <c r="AL66" s="201"/>
      <c r="AM66" s="197"/>
      <c r="AN66" s="197"/>
      <c r="AO66" s="197"/>
      <c r="AP66" s="196"/>
    </row>
    <row r="67" spans="1:42" s="192" customFormat="1" ht="19.899999999999999" customHeight="1">
      <c r="A67" s="1020" t="s">
        <v>353</v>
      </c>
      <c r="B67" s="1020"/>
      <c r="C67" s="1020"/>
      <c r="D67" s="1020"/>
      <c r="E67" s="1020"/>
      <c r="F67" s="1020"/>
      <c r="G67" s="1020"/>
      <c r="H67" s="1020"/>
      <c r="I67" s="1020"/>
      <c r="J67" s="1020"/>
      <c r="K67" s="1020"/>
      <c r="L67" s="1020"/>
      <c r="M67" s="1020"/>
      <c r="N67" s="1020"/>
      <c r="O67" s="1020"/>
      <c r="P67" s="1020"/>
      <c r="Q67" s="1020"/>
      <c r="R67" s="1020"/>
      <c r="S67" s="1020"/>
      <c r="T67" s="1020"/>
      <c r="U67" s="1020"/>
      <c r="V67" s="1020"/>
      <c r="W67" s="1020"/>
      <c r="X67" s="1020"/>
      <c r="Y67" s="1020"/>
      <c r="Z67" s="1020"/>
      <c r="AA67" s="200"/>
      <c r="AB67" s="200"/>
      <c r="AC67" s="200"/>
      <c r="AD67" s="198"/>
      <c r="AE67" s="198"/>
      <c r="AF67" s="198"/>
      <c r="AG67" s="198"/>
      <c r="AH67" s="200"/>
      <c r="AI67" s="198"/>
      <c r="AJ67" s="198"/>
      <c r="AK67" s="198"/>
      <c r="AL67" s="198"/>
      <c r="AM67" s="197"/>
      <c r="AN67" s="197"/>
      <c r="AO67" s="197"/>
      <c r="AP67" s="196"/>
    </row>
    <row r="68" spans="1:42" s="192" customFormat="1" ht="19.899999999999999" customHeight="1">
      <c r="A68" s="193" t="s">
        <v>352</v>
      </c>
      <c r="B68" s="1021" t="s">
        <v>351</v>
      </c>
      <c r="C68" s="1021"/>
      <c r="D68" s="1021"/>
      <c r="E68" s="1021"/>
      <c r="F68" s="1021"/>
      <c r="G68" s="1021"/>
      <c r="H68" s="1021"/>
      <c r="I68" s="1021"/>
      <c r="J68" s="1021"/>
      <c r="K68" s="1021"/>
      <c r="L68" s="1021"/>
      <c r="M68" s="1021"/>
      <c r="N68" s="1021"/>
      <c r="O68" s="1021"/>
      <c r="P68" s="1021"/>
      <c r="Q68" s="1021"/>
      <c r="R68" s="1021"/>
      <c r="S68" s="1021"/>
      <c r="T68" s="1021"/>
      <c r="U68" s="1021"/>
      <c r="V68" s="1021"/>
      <c r="W68" s="1021"/>
      <c r="X68" s="1021"/>
      <c r="Y68" s="1021"/>
      <c r="Z68" s="1021"/>
      <c r="AA68" s="199"/>
      <c r="AB68" s="199"/>
      <c r="AC68" s="199"/>
      <c r="AD68" s="198"/>
      <c r="AE68" s="198"/>
      <c r="AF68" s="198"/>
      <c r="AG68" s="198"/>
      <c r="AH68" s="199"/>
      <c r="AI68" s="198"/>
      <c r="AJ68" s="198"/>
      <c r="AK68" s="198"/>
      <c r="AL68" s="198"/>
      <c r="AM68" s="197"/>
      <c r="AN68" s="197"/>
      <c r="AO68" s="197"/>
      <c r="AP68" s="196"/>
    </row>
    <row r="69" spans="1:42" s="194" customFormat="1" ht="19.899999999999999" customHeight="1">
      <c r="A69" s="193" t="s">
        <v>350</v>
      </c>
      <c r="B69" s="1018" t="s">
        <v>349</v>
      </c>
      <c r="C69" s="1018"/>
      <c r="D69" s="1018"/>
      <c r="E69" s="1018"/>
      <c r="F69" s="1018"/>
      <c r="G69" s="1018"/>
      <c r="H69" s="1018"/>
      <c r="I69" s="1018"/>
      <c r="J69" s="1018"/>
      <c r="K69" s="1018"/>
      <c r="L69" s="1018"/>
      <c r="M69" s="1018"/>
      <c r="N69" s="1018"/>
      <c r="O69" s="1018"/>
      <c r="P69" s="1018"/>
      <c r="Q69" s="1018"/>
      <c r="R69" s="1018"/>
      <c r="S69" s="1018"/>
      <c r="T69" s="1018"/>
      <c r="U69" s="1018"/>
      <c r="V69" s="1018"/>
      <c r="W69" s="1018"/>
      <c r="X69" s="1018"/>
      <c r="Y69" s="1018"/>
      <c r="Z69" s="1018"/>
      <c r="AA69" s="195"/>
      <c r="AB69" s="195"/>
      <c r="AC69" s="195"/>
      <c r="AH69" s="195"/>
    </row>
    <row r="70" spans="1:42" s="194" customFormat="1" ht="19.899999999999999" customHeight="1">
      <c r="A70" s="193"/>
      <c r="B70" s="1018" t="s">
        <v>348</v>
      </c>
      <c r="C70" s="1018"/>
      <c r="D70" s="1018"/>
      <c r="E70" s="1018"/>
      <c r="F70" s="1018"/>
      <c r="G70" s="1018"/>
      <c r="H70" s="1018"/>
      <c r="I70" s="1018"/>
      <c r="J70" s="1018"/>
      <c r="K70" s="1018"/>
      <c r="L70" s="1018"/>
      <c r="M70" s="1018"/>
      <c r="N70" s="1018"/>
      <c r="O70" s="1018"/>
      <c r="P70" s="1018"/>
      <c r="Q70" s="1018"/>
      <c r="R70" s="1018"/>
      <c r="S70" s="1018"/>
      <c r="T70" s="1018"/>
      <c r="U70" s="1018"/>
      <c r="V70" s="1018"/>
      <c r="W70" s="1018"/>
      <c r="X70" s="1018"/>
      <c r="Y70" s="1018"/>
      <c r="Z70" s="1018"/>
      <c r="AA70" s="195"/>
      <c r="AB70" s="195"/>
      <c r="AC70" s="195"/>
      <c r="AH70" s="195"/>
      <c r="AM70" s="195"/>
      <c r="AN70" s="195"/>
      <c r="AO70" s="195"/>
      <c r="AP70" s="195"/>
    </row>
    <row r="71" spans="1:42" s="190" customFormat="1" ht="19.899999999999999" customHeight="1">
      <c r="A71" s="193" t="s">
        <v>347</v>
      </c>
      <c r="B71" s="1019" t="s">
        <v>346</v>
      </c>
      <c r="C71" s="1019"/>
      <c r="D71" s="1019"/>
      <c r="E71" s="1019"/>
      <c r="F71" s="1019"/>
      <c r="G71" s="1019"/>
      <c r="H71" s="1019"/>
      <c r="I71" s="1019"/>
      <c r="J71" s="1019"/>
      <c r="K71" s="1019"/>
      <c r="L71" s="1019"/>
      <c r="M71" s="1019"/>
      <c r="N71" s="1019"/>
      <c r="O71" s="1019"/>
      <c r="P71" s="1019"/>
      <c r="Q71" s="1019"/>
      <c r="R71" s="1019"/>
      <c r="S71" s="1019"/>
      <c r="T71" s="1019"/>
      <c r="U71" s="1019"/>
      <c r="V71" s="1019"/>
      <c r="W71" s="1019"/>
      <c r="X71" s="1019"/>
      <c r="Y71" s="1019"/>
      <c r="Z71" s="1019"/>
      <c r="AA71" s="193"/>
      <c r="AB71" s="193"/>
      <c r="AC71" s="193"/>
      <c r="AH71" s="193"/>
    </row>
    <row r="72" spans="1:42" s="192" customFormat="1" ht="19.899999999999999" customHeight="1">
      <c r="A72" s="193"/>
      <c r="B72" s="1019" t="s">
        <v>345</v>
      </c>
      <c r="C72" s="1019"/>
      <c r="D72" s="1019"/>
      <c r="E72" s="1019"/>
      <c r="F72" s="1019"/>
      <c r="G72" s="1019"/>
      <c r="H72" s="1019"/>
      <c r="I72" s="1019"/>
      <c r="J72" s="1019"/>
      <c r="K72" s="1019"/>
      <c r="L72" s="1019"/>
      <c r="M72" s="1019"/>
      <c r="N72" s="1019"/>
      <c r="O72" s="1019"/>
      <c r="P72" s="1019"/>
      <c r="Q72" s="1019"/>
      <c r="R72" s="1019"/>
      <c r="S72" s="1019"/>
      <c r="T72" s="1019"/>
      <c r="U72" s="1019"/>
      <c r="V72" s="1019"/>
      <c r="W72" s="1019"/>
      <c r="X72" s="1019"/>
      <c r="Y72" s="1019"/>
      <c r="Z72" s="1019"/>
      <c r="AA72" s="193"/>
      <c r="AB72" s="193"/>
      <c r="AC72" s="193"/>
      <c r="AD72" s="190"/>
      <c r="AE72" s="190"/>
      <c r="AF72" s="190"/>
      <c r="AG72" s="190"/>
      <c r="AH72" s="193"/>
      <c r="AI72" s="190"/>
      <c r="AJ72" s="190"/>
      <c r="AK72" s="190"/>
      <c r="AL72" s="190"/>
      <c r="AM72" s="190"/>
      <c r="AN72" s="190"/>
      <c r="AO72" s="190"/>
      <c r="AP72" s="190"/>
    </row>
    <row r="73" spans="1:42" s="192" customFormat="1" ht="19.899999999999999" customHeight="1">
      <c r="A73" s="191" t="s">
        <v>344</v>
      </c>
      <c r="B73" s="191"/>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190"/>
      <c r="AK73" s="190"/>
      <c r="AL73" s="190"/>
      <c r="AM73" s="190"/>
      <c r="AN73" s="190"/>
      <c r="AO73" s="190"/>
      <c r="AP73" s="190"/>
    </row>
    <row r="74" spans="1:42" s="189" customFormat="1" ht="19.899999999999999" customHeight="1">
      <c r="A74" s="191"/>
      <c r="B74" s="191"/>
      <c r="C74" s="188"/>
      <c r="D74" s="188"/>
      <c r="E74" s="188"/>
      <c r="F74" s="188"/>
      <c r="G74" s="188"/>
      <c r="H74" s="188"/>
      <c r="I74" s="188"/>
      <c r="J74" s="188"/>
      <c r="K74" s="188"/>
      <c r="L74" s="188"/>
      <c r="M74" s="188"/>
      <c r="N74" s="188"/>
      <c r="O74" s="188"/>
      <c r="P74" s="190"/>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row>
    <row r="75" spans="1:42" ht="12" customHeight="1">
      <c r="B75" s="186"/>
      <c r="C75" s="186"/>
      <c r="D75" s="186"/>
      <c r="E75" s="186"/>
      <c r="F75" s="186"/>
      <c r="G75" s="186"/>
      <c r="H75" s="186"/>
      <c r="I75" s="186"/>
      <c r="J75" s="186"/>
      <c r="K75" s="186"/>
      <c r="L75" s="186"/>
      <c r="M75" s="186"/>
      <c r="N75" s="186"/>
      <c r="O75" s="186"/>
      <c r="P75" s="188"/>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row>
    <row r="76" spans="1:42" ht="12" customHeight="1">
      <c r="B76" s="186"/>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row>
    <row r="77" spans="1:42" ht="12" customHeight="1">
      <c r="B77" s="186"/>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42" ht="12" customHeight="1">
      <c r="B78" s="187"/>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42" ht="18.75">
      <c r="B79" s="183"/>
      <c r="C79" s="183"/>
      <c r="D79" s="183"/>
      <c r="E79" s="183"/>
      <c r="F79" s="183"/>
      <c r="G79" s="183"/>
      <c r="H79" s="183"/>
      <c r="I79" s="183"/>
      <c r="J79" s="183"/>
      <c r="K79" s="183"/>
      <c r="L79" s="183"/>
      <c r="M79" s="183"/>
      <c r="N79" s="183"/>
      <c r="O79" s="183"/>
      <c r="P79" s="186"/>
      <c r="Q79" s="183"/>
      <c r="R79" s="183"/>
      <c r="S79" s="183"/>
      <c r="T79" s="185" t="s">
        <v>343</v>
      </c>
      <c r="U79" s="183"/>
      <c r="V79" s="183"/>
      <c r="W79" s="183"/>
      <c r="X79" s="183"/>
      <c r="Y79" s="183"/>
      <c r="Z79" s="184"/>
      <c r="AA79" s="183"/>
      <c r="AB79" s="183"/>
      <c r="AC79" s="183"/>
      <c r="AD79" s="183"/>
      <c r="AE79" s="183"/>
      <c r="AF79" s="183"/>
      <c r="AG79" s="183"/>
      <c r="AH79" s="183"/>
      <c r="AI79" s="183"/>
      <c r="AJ79" s="183"/>
      <c r="AK79" s="183"/>
      <c r="AL79" s="183"/>
      <c r="AM79" s="183"/>
      <c r="AN79" s="183"/>
      <c r="AO79" s="183"/>
      <c r="AP79" s="183"/>
    </row>
    <row r="80" spans="1:42" ht="25.5" customHeight="1">
      <c r="F80" s="179" t="s">
        <v>342</v>
      </c>
      <c r="P80" s="183"/>
      <c r="T80" s="182" t="e">
        <f>様式4!$AZ$17/様式4!$AZ$18*$L$61</f>
        <v>#DIV/0!</v>
      </c>
      <c r="Y80" s="179" t="s">
        <v>341</v>
      </c>
      <c r="Z80" s="181"/>
    </row>
    <row r="81" spans="6:26">
      <c r="F81" s="179" t="s">
        <v>340</v>
      </c>
      <c r="Y81" s="179" t="s">
        <v>339</v>
      </c>
    </row>
    <row r="82" spans="6:26">
      <c r="F82" s="179" t="s">
        <v>338</v>
      </c>
      <c r="Y82" s="179" t="s">
        <v>337</v>
      </c>
    </row>
    <row r="83" spans="6:26">
      <c r="F83" s="179" t="s">
        <v>336</v>
      </c>
      <c r="Y83" s="179" t="s">
        <v>335</v>
      </c>
      <c r="Z83" s="181"/>
    </row>
    <row r="84" spans="6:26">
      <c r="F84" s="179" t="s">
        <v>334</v>
      </c>
      <c r="Y84" s="179" t="s">
        <v>333</v>
      </c>
    </row>
    <row r="85" spans="6:26">
      <c r="F85" s="179" t="s">
        <v>332</v>
      </c>
      <c r="Y85" s="179" t="s">
        <v>331</v>
      </c>
    </row>
    <row r="86" spans="6:26">
      <c r="F86" s="179" t="s">
        <v>330</v>
      </c>
    </row>
    <row r="87" spans="6:26">
      <c r="F87" s="179" t="s">
        <v>329</v>
      </c>
    </row>
    <row r="88" spans="6:26">
      <c r="F88" s="179" t="s">
        <v>328</v>
      </c>
    </row>
    <row r="89" spans="6:26">
      <c r="F89" s="179" t="s">
        <v>327</v>
      </c>
    </row>
    <row r="90" spans="6:26">
      <c r="F90" s="179" t="s">
        <v>326</v>
      </c>
    </row>
    <row r="91" spans="6:26">
      <c r="F91" s="179" t="s">
        <v>325</v>
      </c>
    </row>
    <row r="92" spans="6:26">
      <c r="F92" s="179" t="s">
        <v>324</v>
      </c>
    </row>
    <row r="93" spans="6:26">
      <c r="F93" s="179" t="s">
        <v>323</v>
      </c>
    </row>
    <row r="94" spans="6:26">
      <c r="F94" s="179" t="s">
        <v>322</v>
      </c>
      <c r="V94" s="180"/>
    </row>
    <row r="95" spans="6:26">
      <c r="F95" s="179" t="s">
        <v>321</v>
      </c>
    </row>
  </sheetData>
  <sheetProtection algorithmName="SHA-512" hashValue="/iwYTwYnEKt4T1IbEELibUlhIPsUOr/b2jZismqjAB2XDiKIV+3Fcsd3Zb8E5BiZYeDw6hO643chf9uvXFs8bQ==" saltValue="j80h4NFjiTEWcar1aWw0qQ==" spinCount="100000" sheet="1"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B11:F60 K11:K60 O11:O60 T12:T61 B61 K61:O61 Q61:S61 U61:AB61">
    <cfRule type="containsBlanks" dxfId="6" priority="8">
      <formula>LEN(TRIM(B11))=0</formula>
    </cfRule>
  </conditionalFormatting>
  <conditionalFormatting sqref="L11:N11 L12:M60">
    <cfRule type="containsBlanks" dxfId="5" priority="2">
      <formula>LEN(TRIM(L11))=0</formula>
    </cfRule>
  </conditionalFormatting>
  <conditionalFormatting sqref="P11:P61">
    <cfRule type="containsBlanks" dxfId="4" priority="9">
      <formula>LEN(TRIM(P11))=0</formula>
    </cfRule>
  </conditionalFormatting>
  <conditionalFormatting sqref="Q11:W11">
    <cfRule type="containsBlanks" dxfId="3" priority="1">
      <formula>LEN(TRIM(Q11))=0</formula>
    </cfRule>
  </conditionalFormatting>
  <conditionalFormatting sqref="X11:AA60">
    <cfRule type="containsBlanks" dxfId="2" priority="10">
      <formula>LEN(TRIM(X11))=0</formula>
    </cfRule>
  </conditionalFormatting>
  <conditionalFormatting sqref="AB11:AD11 AE11:AG61 S12:S60 U12:W60 AD61">
    <cfRule type="containsBlanks" dxfId="1" priority="11">
      <formula>LEN(TRIM(S11))=0</formula>
    </cfRule>
  </conditionalFormatting>
  <conditionalFormatting sqref="AC12:AC61">
    <cfRule type="containsBlanks" dxfId="0" priority="12">
      <formula>LEN(TRIM(AC12))=0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CD9E711C-D8B5-44BD-A803-983F8FE53423}"/>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FDF2-216F-4C3F-8712-F7F0E2B3B5DF}">
  <sheetPr>
    <pageSetUpPr fitToPage="1"/>
  </sheetPr>
  <dimension ref="A1:F21"/>
  <sheetViews>
    <sheetView showGridLines="0" view="pageBreakPreview" zoomScale="85" zoomScaleNormal="100" zoomScaleSheetLayoutView="85" workbookViewId="0">
      <selection activeCell="I13" sqref="I13"/>
    </sheetView>
  </sheetViews>
  <sheetFormatPr defaultColWidth="9" defaultRowHeight="18" customHeight="1"/>
  <cols>
    <col min="1" max="1" width="5" style="159" customWidth="1"/>
    <col min="2" max="2" width="15.625" style="159" customWidth="1"/>
    <col min="3" max="3" width="14.625" style="159" customWidth="1"/>
    <col min="4" max="4" width="23.125" style="159" customWidth="1"/>
    <col min="5" max="6" width="22.875" style="159" customWidth="1"/>
    <col min="7" max="7" width="2.5" style="159" customWidth="1"/>
    <col min="8" max="19" width="3" style="159" customWidth="1"/>
    <col min="20" max="16384" width="9" style="159"/>
  </cols>
  <sheetData>
    <row r="1" spans="1:6" ht="18" customHeight="1" thickBot="1">
      <c r="A1" s="166" t="s">
        <v>424</v>
      </c>
    </row>
    <row r="2" spans="1:6" ht="18" customHeight="1" thickBot="1">
      <c r="D2" s="265" t="s">
        <v>409</v>
      </c>
      <c r="E2" s="1093">
        <f>様式1!U8</f>
        <v>0</v>
      </c>
      <c r="F2" s="1094"/>
    </row>
    <row r="4" spans="1:6" ht="18" customHeight="1">
      <c r="A4" s="716" t="s">
        <v>423</v>
      </c>
      <c r="B4" s="716"/>
      <c r="C4" s="716"/>
      <c r="D4" s="716"/>
      <c r="E4" s="716"/>
      <c r="F4" s="716"/>
    </row>
    <row r="5" spans="1:6" ht="18" customHeight="1" thickBot="1">
      <c r="A5" s="165"/>
      <c r="B5" s="165"/>
      <c r="C5" s="165"/>
      <c r="D5" s="165"/>
      <c r="E5" s="165"/>
      <c r="F5" s="165"/>
    </row>
    <row r="6" spans="1:6" ht="40.15" customHeight="1">
      <c r="A6" s="1095" t="s">
        <v>422</v>
      </c>
      <c r="B6" s="1097" t="s">
        <v>421</v>
      </c>
      <c r="C6" s="1097" t="s">
        <v>420</v>
      </c>
      <c r="D6" s="1097" t="s">
        <v>419</v>
      </c>
      <c r="E6" s="1099" t="s">
        <v>418</v>
      </c>
      <c r="F6" s="1086" t="s">
        <v>417</v>
      </c>
    </row>
    <row r="7" spans="1:6" ht="56.1" customHeight="1" thickBot="1">
      <c r="A7" s="1096"/>
      <c r="B7" s="1098"/>
      <c r="C7" s="1098"/>
      <c r="D7" s="1098"/>
      <c r="E7" s="1100"/>
      <c r="F7" s="1087"/>
    </row>
    <row r="8" spans="1:6" ht="21.75" customHeight="1">
      <c r="A8" s="264" t="s">
        <v>416</v>
      </c>
      <c r="B8" s="263" t="s">
        <v>415</v>
      </c>
      <c r="C8" s="263" t="s">
        <v>414</v>
      </c>
      <c r="D8" s="263" t="s">
        <v>413</v>
      </c>
      <c r="E8" s="262">
        <v>200000</v>
      </c>
      <c r="F8" s="261"/>
    </row>
    <row r="9" spans="1:6" ht="21.75" customHeight="1">
      <c r="A9" s="266"/>
      <c r="B9" s="267"/>
      <c r="C9" s="267"/>
      <c r="D9" s="267"/>
      <c r="E9" s="268"/>
      <c r="F9" s="269"/>
    </row>
    <row r="10" spans="1:6" ht="21.75" customHeight="1">
      <c r="A10" s="266"/>
      <c r="B10" s="267"/>
      <c r="C10" s="267"/>
      <c r="D10" s="267"/>
      <c r="E10" s="268"/>
      <c r="F10" s="269"/>
    </row>
    <row r="11" spans="1:6" ht="21.75" customHeight="1">
      <c r="A11" s="266"/>
      <c r="B11" s="267"/>
      <c r="C11" s="267"/>
      <c r="D11" s="267"/>
      <c r="E11" s="268"/>
      <c r="F11" s="269"/>
    </row>
    <row r="12" spans="1:6" ht="21.75" customHeight="1">
      <c r="A12" s="266"/>
      <c r="B12" s="267"/>
      <c r="C12" s="267"/>
      <c r="D12" s="267"/>
      <c r="E12" s="268"/>
      <c r="F12" s="269"/>
    </row>
    <row r="13" spans="1:6" ht="21.75" customHeight="1">
      <c r="A13" s="266"/>
      <c r="B13" s="267"/>
      <c r="C13" s="267"/>
      <c r="D13" s="267"/>
      <c r="E13" s="268"/>
      <c r="F13" s="269"/>
    </row>
    <row r="14" spans="1:6" ht="21.75" customHeight="1">
      <c r="A14" s="266"/>
      <c r="B14" s="267"/>
      <c r="C14" s="267"/>
      <c r="D14" s="267"/>
      <c r="E14" s="268"/>
      <c r="F14" s="269"/>
    </row>
    <row r="15" spans="1:6" ht="21.75" customHeight="1">
      <c r="A15" s="266"/>
      <c r="B15" s="267"/>
      <c r="C15" s="267"/>
      <c r="D15" s="267"/>
      <c r="E15" s="268"/>
      <c r="F15" s="269"/>
    </row>
    <row r="16" spans="1:6" ht="21.75" customHeight="1">
      <c r="A16" s="266"/>
      <c r="B16" s="267"/>
      <c r="C16" s="267"/>
      <c r="D16" s="267"/>
      <c r="E16" s="268"/>
      <c r="F16" s="269"/>
    </row>
    <row r="17" spans="1:6" ht="21.75" customHeight="1">
      <c r="A17" s="270"/>
      <c r="B17" s="271"/>
      <c r="C17" s="271"/>
      <c r="D17" s="271"/>
      <c r="E17" s="272"/>
      <c r="F17" s="273"/>
    </row>
    <row r="18" spans="1:6" ht="21.75" customHeight="1" thickBot="1">
      <c r="A18" s="1088" t="s">
        <v>412</v>
      </c>
      <c r="B18" s="1089"/>
      <c r="C18" s="1089"/>
      <c r="D18" s="1090"/>
      <c r="E18" s="260">
        <f>SUM(E9:E17)</f>
        <v>0</v>
      </c>
      <c r="F18" s="259">
        <f>SUM(F9:F17)</f>
        <v>0</v>
      </c>
    </row>
    <row r="19" spans="1:6" ht="19.5" customHeight="1">
      <c r="A19" s="258" t="s">
        <v>352</v>
      </c>
      <c r="B19" s="1091" t="s">
        <v>411</v>
      </c>
      <c r="C19" s="1091"/>
      <c r="D19" s="1091"/>
      <c r="E19" s="1091"/>
      <c r="F19" s="1091"/>
    </row>
    <row r="20" spans="1:6" ht="19.5" customHeight="1">
      <c r="A20" s="258"/>
      <c r="B20" s="1091"/>
      <c r="C20" s="1091"/>
      <c r="D20" s="1091"/>
      <c r="E20" s="1091"/>
      <c r="F20" s="1091"/>
    </row>
    <row r="21" spans="1:6" ht="18" customHeight="1">
      <c r="A21" s="257"/>
      <c r="B21" s="1092"/>
      <c r="C21" s="1092"/>
      <c r="D21" s="1092"/>
      <c r="E21" s="1092"/>
      <c r="F21" s="1092"/>
    </row>
  </sheetData>
  <sheetProtection algorithmName="SHA-512" hashValue="8sGHL5rWjDHYOZDMbWZec2W5JIQJgewFPT9v/iCg4B4TLJ2Fi0CSIaAtli2Sl+p/I7SOcfg4l9RxBh9C9w/ihw==" saltValue="V4yGSTAVFPxSS5CqZzA1KQ=="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0_基本情報</vt:lpstr>
      <vt:lpstr>1_加算額計算表</vt:lpstr>
      <vt:lpstr>処遇改善等加算に係る経験年数算定表</vt:lpstr>
      <vt:lpstr>様式1</vt:lpstr>
      <vt:lpstr>様式2</vt:lpstr>
      <vt:lpstr>様式3</vt:lpstr>
      <vt:lpstr>様式4</vt:lpstr>
      <vt:lpstr>様式4別添1</vt:lpstr>
      <vt:lpstr>様式4別添2</vt:lpstr>
      <vt:lpstr>様式5</vt:lpstr>
      <vt:lpstr>様式7</vt:lpstr>
      <vt:lpstr>計算</vt:lpstr>
      <vt:lpstr>家庭的単価</vt:lpstr>
      <vt:lpstr>【リスト】</vt:lpstr>
      <vt:lpstr>【リスト】 (2)</vt:lpstr>
      <vt:lpstr>A単価</vt:lpstr>
      <vt:lpstr>'0_基本情報'!Print_Area</vt:lpstr>
      <vt:lpstr>'1_加算額計算表'!Print_Area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2025-09-04T23:47:57Z</dcterms:modified>
</cp:coreProperties>
</file>