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jack\v3_fsroot\FS\子育て支援課共有\幼保施設＞子育支援\05_保育所（給付）関係\02_処遇改善等加算関係\R08\★R8様式　京都市改造\"/>
    </mc:Choice>
  </mc:AlternateContent>
  <xr:revisionPtr revIDLastSave="0" documentId="13_ncr:1_{E1C771E3-D9A2-4606-A813-3153349F1202}" xr6:coauthVersionLast="47" xr6:coauthVersionMax="47" xr10:uidLastSave="{00000000-0000-0000-0000-000000000000}"/>
  <bookViews>
    <workbookView xWindow="12480" yWindow="900" windowWidth="14730" windowHeight="14985" tabRatio="943" activeTab="1" xr2:uid="{6A5CD568-D842-425B-9861-997982E8BD12}"/>
  </bookViews>
  <sheets>
    <sheet name="0_基本情報" sheetId="8" r:id="rId1"/>
    <sheet name="1_加算額計算表" sheetId="2" r:id="rId2"/>
    <sheet name="処遇改善等加算に係る経験年数算定表" sheetId="18" r:id="rId3"/>
    <sheet name="様式1" sheetId="10" r:id="rId4"/>
    <sheet name="様式2" sheetId="11" r:id="rId5"/>
    <sheet name="様式3" sheetId="12" r:id="rId6"/>
    <sheet name="様式4" sheetId="13" r:id="rId7"/>
    <sheet name="様式4別添1" sheetId="14" r:id="rId8"/>
    <sheet name="様式4別添2" sheetId="15" r:id="rId9"/>
    <sheet name="様式5" sheetId="16" r:id="rId10"/>
    <sheet name="様式7" sheetId="17" r:id="rId11"/>
    <sheet name="計算" sheetId="5" r:id="rId12"/>
    <sheet name="家庭的単価" sheetId="7" r:id="rId13"/>
    <sheet name="【リスト】" sheetId="3" r:id="rId14"/>
    <sheet name="【リスト】 (2)" sheetId="9" r:id="rId15"/>
  </sheets>
  <externalReferences>
    <externalReference r:id="rId16"/>
    <externalReference r:id="rId17"/>
    <externalReference r:id="rId18"/>
    <externalReference r:id="rId19"/>
  </externalReferences>
  <definedNames>
    <definedName name="_Fill" localSheetId="2" hidden="1">#REF!</definedName>
    <definedName name="_Fill" hidden="1">#REF!</definedName>
    <definedName name="_Key1" localSheetId="2" hidden="1">#REF!</definedName>
    <definedName name="_Key1" hidden="1">#REF!</definedName>
    <definedName name="_Order1" hidden="1">255</definedName>
    <definedName name="_Qr228" localSheetId="2">#REF!</definedName>
    <definedName name="_Qr228">#REF!</definedName>
    <definedName name="_RILL" hidden="1">#REF!</definedName>
    <definedName name="_Sort" localSheetId="2" hidden="1">#REF!</definedName>
    <definedName name="_Sort" hidden="1">#REF!</definedName>
    <definedName name="_SSORT" hidden="1">#REF!</definedName>
    <definedName name="aaaa" localSheetId="2">#REF!</definedName>
    <definedName name="aaaa">#REF!</definedName>
    <definedName name="A単価">計算!$D$6</definedName>
    <definedName name="FAS" localSheetId="2" hidden="1">#REF!</definedName>
    <definedName name="FAS" hidden="1">#REF!</definedName>
    <definedName name="_xlnm.Print_Area" localSheetId="0">'0_基本情報'!$A$1:$I$44</definedName>
    <definedName name="_xlnm.Print_Area" localSheetId="1">'1_加算額計算表'!$A$1:$J$36</definedName>
    <definedName name="_xlnm.Print_Area" localSheetId="2">処遇改善等加算に係る経験年数算定表!$A$1:$AV$108</definedName>
    <definedName name="_xlnm.Print_Area" localSheetId="3">様式1!$A$1:$AL$54</definedName>
    <definedName name="_xlnm.Print_Area" localSheetId="4">様式2!$A$1:$AI$28</definedName>
    <definedName name="_xlnm.Print_Area" localSheetId="5">様式3!$A$1:$AJ$110</definedName>
    <definedName name="_xlnm.Print_Area" localSheetId="6">様式4!$A$1:$AO$46</definedName>
    <definedName name="_xlnm.Print_Area" localSheetId="7">様式4別添1!$A$1:$AI$75</definedName>
    <definedName name="_xlnm.Print_Area" localSheetId="8">様式4別添2!$A$1:$F$20</definedName>
    <definedName name="_xlnm.Print_Area" localSheetId="9">様式5!$A$1:$AB$23</definedName>
    <definedName name="_xlnm.Print_Area" localSheetId="10">様式7!$A$1:$AL$29</definedName>
    <definedName name="_xlnm.Print_Titles" localSheetId="7">様式4別添1!$3:$10</definedName>
    <definedName name="wo1.3">#REF!</definedName>
    <definedName name="っっｗ" localSheetId="2">#REF!,#REF!,#REF!,#REF!</definedName>
    <definedName name="っっｗ">#REF!,#REF!,#REF!,#REF!</definedName>
    <definedName name="加算率a" localSheetId="2">'[1]2_区分12加算額計算表'!$F$37</definedName>
    <definedName name="加算率a">'1_加算額計算表'!$F$22</definedName>
    <definedName name="加算率b" localSheetId="2">'[1]2_区分12加算額計算表'!$F$38</definedName>
    <definedName name="加算率b">'1_加算額計算表'!$F$23</definedName>
    <definedName name="実施月数" localSheetId="2">'[1]2_区分12加算額計算表'!$C$41</definedName>
    <definedName name="実施月数">'1_加算額計算表'!$C$26</definedName>
    <definedName name="第7号様式" localSheetId="2">#REF!</definedName>
    <definedName name="第7号様式">#REF!</definedName>
    <definedName name="定員" localSheetId="2">#REF!</definedName>
    <definedName name="定員">#REF!</definedName>
    <definedName name="定員Ⅱ" localSheetId="2">#REF!</definedName>
    <definedName name="定員Ⅱ">#REF!</definedName>
    <definedName name="入力欄②００１">'[2]様式②－１'!$F$4,'[2]様式②－１'!$B$5,'[2]様式②－１'!$W$4:$X$7,'[2]様式②－１'!$Z$5:$AL$7,'[2]様式②－１'!$G$11:$AG$13,'[2]様式②－１'!$F$16,'[2]様式②－１'!$AC$16:$AL$18,'[2]様式②－１'!$B$21:$AL$42,'[2]様式②－１'!$E$45:$G$47,'[2]様式②－１'!$K$45:$M$47,'[2]様式②－１'!$Q$46,'[2]様式②－１'!$AI$44,'[2]様式②－１'!$AB$46,'[2]様式②－１'!$I$49:$AL$50,'[2]様式②－１'!$E$55:$AL$55,'[2]様式②－１'!$E$60:$AL$60,'[2]様式②－１'!$E$62,'[2]様式②－１'!$E$65,'[2]様式②－１'!$T$65,'[2]様式②－１'!$F$68,'[2]様式②－１'!$E$70,'[2]様式②－１'!$AH$68:$AJ$70</definedName>
    <definedName name="入力欄②０１">'[3]様式②－１'!$F$4,'[3]様式②－１'!$B$5,'[3]様式②－１'!$W$4:$X$7,'[3]様式②－１'!$Z$5:$AL$7,'[3]様式②－１'!$G$11:$AG$13,'[3]様式②－１'!$F$16,'[3]様式②－１'!$AC$16:$AL$18,'[3]様式②－１'!$B$21:$AL$42,'[3]様式②－１'!$E$45:$G$47,'[3]様式②－１'!$K$45:$M$47,'[3]様式②－１'!$Q$46,'[3]様式②－１'!$AI$44,'[3]様式②－１'!$AB$46,'[3]様式②－１'!$I$49:$AL$50,'[3]様式②－１'!$E$55:$AL$55,'[3]様式②－１'!$E$60:$AL$60,'[3]様式②－１'!$E$62,'[3]様式②－１'!$E$65,'[3]様式②－１'!$T$65,'[3]様式②－１'!$F$68,'[3]様式②－１'!$E$70,'[3]様式②－１'!$AH$68:$AJ$70</definedName>
    <definedName name="入力欄②１" localSheetId="2">#REF!,#REF!,#REF!,#REF!,#REF!,#REF!,#REF!,#REF!,#REF!,#REF!,#REF!,#REF!,#REF!,#REF!,#REF!,#REF!,#REF!,#REF!,#REF!,#REF!,#REF!,#REF!</definedName>
    <definedName name="入力欄②１">#REF!,#REF!,#REF!,#REF!,#REF!,#REF!,#REF!,#REF!,#REF!,#REF!,#REF!,#REF!,#REF!,#REF!,#REF!,#REF!,#REF!,#REF!,#REF!,#REF!,#REF!,#REF!</definedName>
    <definedName name="入力欄②Ａ">'[2]様式②－１'!$F$4,'[2]様式②－１'!$B$5,'[2]様式②－１'!$W$4:$X$7,'[2]様式②－１'!$Z$5:$AL$7,'[2]様式②－１'!$G$11:$AG$13,'[2]様式②－１'!$F$16,'[2]様式②－１'!$AC$16:$AL$18,'[2]様式②－１'!$B$21:$AL$42,'[2]様式②－１'!$E$45:$G$47,'[2]様式②－１'!$K$45:$M$47,'[2]様式②－１'!$Q$46,'[2]様式②－１'!$AI$44,'[2]様式②－１'!$AB$46,'[2]様式②－１'!$I$49:$AL$50,'[2]様式②－１'!$E$55:$AL$55,'[2]様式②－１'!$E$60:$AL$60,'[2]様式②－１'!$E$62,'[2]様式②－１'!$E$65,'[2]様式②－１'!$T$65,'[2]様式②－１'!$F$68,'[2]様式②－１'!$E$70,'[2]様式②－１'!$AH$68:$AJ$70</definedName>
    <definedName name="入力欄③０１">[3]様式③歳出!$AG$3,[3]様式③歳出!$AK$3,[3]様式③歳出!$B$6:$AL$64,[3]様式③歳出!$G$65,[3]様式③歳出!$Q$65,[3]様式③歳出!#REF!,[3]様式③歳出!#REF!,[3]様式③歳出!#REF!,[3]様式③歳出!#REF!,[3]様式③歳出!#REF!,[3]様式③歳出!#REF!,[3]様式③歳出!#REF!,[3]様式③歳出!#REF!,[3]様式③歳出!#REF!</definedName>
    <definedName name="入力欄③０２">'[3]様式③ 歳入'!$AG$3,'[3]様式③ 歳入'!$AK$3,'[3]様式③ 歳入'!$B$6:$AL$64,'[3]様式③ 歳入'!$G$65:$Z$65</definedName>
    <definedName name="入力欄③１">[4]様式③歳出!$AG$3,[4]様式③歳出!$AK$3,[4]様式③歳出!$B$6:$AL$64,[4]様式③歳出!$G$65,[4]様式③歳出!$Q$65,[4]様式③歳出!#REF!,[4]様式③歳出!#REF!,[4]様式③歳出!#REF!,[4]様式③歳出!#REF!,[4]様式③歳出!#REF!,[4]様式③歳出!#REF!,[4]様式③歳出!#REF!,[4]様式③歳出!#REF!,[4]様式③歳出!#REF!</definedName>
    <definedName name="入力欄③２">'[4]様式③ 歳入'!$AG$3,'[4]様式③ 歳入'!$AK$3,'[4]様式③ 歳入'!$B$6:$AL$64,'[4]様式③ 歳入'!$G$65:$Z$65</definedName>
    <definedName name="入力欄③Ａ">[2]様式③歳出!$AG$3,[2]様式③歳出!$AK$3,[2]様式③歳出!$B$6:$AL$64,[2]様式③歳出!$G$65,[2]様式③歳出!$Q$65,[2]様式③歳出!#REF!,[2]様式③歳出!#REF!,[2]様式③歳出!#REF!,[2]様式③歳出!#REF!,[2]様式③歳出!#REF!,[2]様式③歳出!#REF!,[2]様式③歳出!#REF!,[2]様式③歳出!#REF!,[2]様式③歳出!#REF!</definedName>
    <definedName name="入力欄③Ｂ">'[2]様式③ 歳入'!$AG$3,'[2]様式③ 歳入'!$AK$3,'[2]様式③ 歳入'!$B$6:$AL$64,'[2]様式③ 歳入'!$G$65:$Z$65</definedName>
    <definedName name="保育所別民改費担当者一覧" localSheetId="2">#REF!</definedName>
    <definedName name="保育所別民改費担当者一覧">#REF!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 i="2" l="1"/>
  <c r="Y17" i="13"/>
  <c r="Y20" i="13"/>
  <c r="Y24" i="13"/>
  <c r="Y30" i="13"/>
  <c r="Y21" i="13"/>
  <c r="AF61" i="14"/>
  <c r="AB61" i="14"/>
  <c r="P61" i="14"/>
  <c r="AS77" i="18"/>
  <c r="AT77" i="18" s="1"/>
  <c r="AS76" i="18"/>
  <c r="AT76" i="18" s="1"/>
  <c r="AS75" i="18"/>
  <c r="AT75" i="18" s="1"/>
  <c r="AS74" i="18"/>
  <c r="AT74" i="18" s="1"/>
  <c r="AS73" i="18"/>
  <c r="AT73" i="18" s="1"/>
  <c r="AS72" i="18"/>
  <c r="AT72" i="18" s="1"/>
  <c r="AS71" i="18"/>
  <c r="AT71" i="18" s="1"/>
  <c r="AS70" i="18"/>
  <c r="AT70" i="18" s="1"/>
  <c r="AS69" i="18"/>
  <c r="AT69" i="18" s="1"/>
  <c r="AS68" i="18"/>
  <c r="AT68" i="18" s="1"/>
  <c r="AS67" i="18"/>
  <c r="AT67" i="18" s="1"/>
  <c r="AS66" i="18"/>
  <c r="AT66" i="18" s="1"/>
  <c r="AS65" i="18"/>
  <c r="AT65" i="18" s="1"/>
  <c r="AS64" i="18"/>
  <c r="AT64" i="18" s="1"/>
  <c r="AS63" i="18"/>
  <c r="AT63" i="18" s="1"/>
  <c r="AS62" i="18"/>
  <c r="AT62" i="18" s="1"/>
  <c r="AS61" i="18"/>
  <c r="AT61" i="18" s="1"/>
  <c r="AS60" i="18"/>
  <c r="AT60" i="18" s="1"/>
  <c r="AS59" i="18"/>
  <c r="AT59" i="18" s="1"/>
  <c r="AS58" i="18"/>
  <c r="AT58" i="18" s="1"/>
  <c r="AS57" i="18"/>
  <c r="AT57" i="18" s="1"/>
  <c r="AS56" i="18"/>
  <c r="AT56" i="18" s="1"/>
  <c r="AS55" i="18"/>
  <c r="AT55" i="18" s="1"/>
  <c r="AS54" i="18"/>
  <c r="AT54" i="18" s="1"/>
  <c r="AS53" i="18"/>
  <c r="AT53" i="18" s="1"/>
  <c r="AS52" i="18"/>
  <c r="AT52" i="18" s="1"/>
  <c r="AS51" i="18"/>
  <c r="AT51" i="18" s="1"/>
  <c r="AS50" i="18"/>
  <c r="AT50" i="18" s="1"/>
  <c r="AS49" i="18"/>
  <c r="AT49" i="18" s="1"/>
  <c r="AS48" i="18"/>
  <c r="AT48" i="18" s="1"/>
  <c r="AS47" i="18"/>
  <c r="AT47" i="18" s="1"/>
  <c r="AS46" i="18"/>
  <c r="AT46" i="18" s="1"/>
  <c r="AS45" i="18"/>
  <c r="AT45" i="18" s="1"/>
  <c r="AS44" i="18"/>
  <c r="AT44" i="18" s="1"/>
  <c r="AS43" i="18"/>
  <c r="AT43" i="18" s="1"/>
  <c r="AS42" i="18"/>
  <c r="AT42" i="18" s="1"/>
  <c r="AS41" i="18"/>
  <c r="AT41" i="18" s="1"/>
  <c r="AS40" i="18"/>
  <c r="AT40" i="18" s="1"/>
  <c r="AS39" i="18"/>
  <c r="AT39" i="18" s="1"/>
  <c r="AS38" i="18"/>
  <c r="AT38" i="18" s="1"/>
  <c r="AS37" i="18"/>
  <c r="AT37" i="18" s="1"/>
  <c r="AS36" i="18"/>
  <c r="AT36" i="18" s="1"/>
  <c r="AS35" i="18"/>
  <c r="AT35" i="18" s="1"/>
  <c r="AS34" i="18"/>
  <c r="AT34" i="18" s="1"/>
  <c r="AS33" i="18"/>
  <c r="AT33" i="18" s="1"/>
  <c r="AS32" i="18"/>
  <c r="AT32" i="18" s="1"/>
  <c r="AS31" i="18"/>
  <c r="AT31" i="18" s="1"/>
  <c r="AS30" i="18"/>
  <c r="AT30" i="18" s="1"/>
  <c r="AS29" i="18"/>
  <c r="AT29" i="18" s="1"/>
  <c r="AS28" i="18"/>
  <c r="AT28" i="18" s="1"/>
  <c r="AS27" i="18"/>
  <c r="AT27" i="18" s="1"/>
  <c r="AS26" i="18"/>
  <c r="AT26" i="18" s="1"/>
  <c r="AS25" i="18"/>
  <c r="AT25" i="18" s="1"/>
  <c r="AS24" i="18"/>
  <c r="AT24" i="18" s="1"/>
  <c r="AS23" i="18"/>
  <c r="AT23" i="18" s="1"/>
  <c r="AS22" i="18"/>
  <c r="AT22" i="18" s="1"/>
  <c r="AS21" i="18"/>
  <c r="AT21" i="18" s="1"/>
  <c r="AS20" i="18"/>
  <c r="AT20" i="18" s="1"/>
  <c r="AS19" i="18"/>
  <c r="AT19" i="18" s="1"/>
  <c r="AS18" i="18"/>
  <c r="AT18" i="18" s="1"/>
  <c r="AS17" i="18"/>
  <c r="AT17" i="18" s="1"/>
  <c r="AS16" i="18"/>
  <c r="AT16" i="18" s="1"/>
  <c r="AS15" i="18"/>
  <c r="AT15" i="18" s="1"/>
  <c r="AS14" i="18"/>
  <c r="AT14" i="18" s="1"/>
  <c r="AS13" i="18"/>
  <c r="AT13" i="18" s="1"/>
  <c r="AS12" i="18"/>
  <c r="AT12" i="18" s="1"/>
  <c r="AS11" i="18"/>
  <c r="AT11" i="18" s="1"/>
  <c r="AS10" i="18"/>
  <c r="AT10" i="18" s="1"/>
  <c r="AS9" i="18"/>
  <c r="AT9" i="18" s="1"/>
  <c r="AS8" i="18"/>
  <c r="AT8" i="18" s="1"/>
  <c r="AU8" i="18"/>
  <c r="AU30" i="18"/>
  <c r="AT88" i="18" l="1"/>
  <c r="AS88" i="18"/>
  <c r="F23" i="2" l="1"/>
  <c r="H36" i="8"/>
  <c r="B33" i="8"/>
  <c r="F6" i="17"/>
  <c r="E6" i="12"/>
  <c r="F6" i="11"/>
  <c r="Z8" i="18"/>
  <c r="AC8" i="18"/>
  <c r="Z9" i="18"/>
  <c r="AU9" i="18" s="1"/>
  <c r="AC9" i="18"/>
  <c r="AV9" i="18"/>
  <c r="Z10" i="18"/>
  <c r="AU10" i="18" s="1"/>
  <c r="AC10" i="18"/>
  <c r="AV10" i="18"/>
  <c r="Z11" i="18"/>
  <c r="AU11" i="18" s="1"/>
  <c r="AC11" i="18"/>
  <c r="Z12" i="18"/>
  <c r="AU12" i="18" s="1"/>
  <c r="AC12" i="18"/>
  <c r="Z13" i="18"/>
  <c r="AU13" i="18" s="1"/>
  <c r="AC13" i="18"/>
  <c r="AV13" i="18"/>
  <c r="Z14" i="18"/>
  <c r="AU14" i="18" s="1"/>
  <c r="AC14" i="18"/>
  <c r="AV14" i="18"/>
  <c r="Z15" i="18"/>
  <c r="AU15" i="18" s="1"/>
  <c r="AC15" i="18"/>
  <c r="Z16" i="18"/>
  <c r="AU16" i="18" s="1"/>
  <c r="AC16" i="18"/>
  <c r="Z17" i="18"/>
  <c r="AU17" i="18" s="1"/>
  <c r="AC17" i="18"/>
  <c r="AV17" i="18"/>
  <c r="Z18" i="18"/>
  <c r="AU18" i="18" s="1"/>
  <c r="AC18" i="18"/>
  <c r="AV18" i="18"/>
  <c r="Z19" i="18"/>
  <c r="AU19" i="18" s="1"/>
  <c r="AC19" i="18"/>
  <c r="Z20" i="18"/>
  <c r="AU20" i="18" s="1"/>
  <c r="AC20" i="18"/>
  <c r="Z21" i="18"/>
  <c r="AU21" i="18" s="1"/>
  <c r="AC21" i="18"/>
  <c r="AV21" i="18"/>
  <c r="Z22" i="18"/>
  <c r="AU22" i="18" s="1"/>
  <c r="AC22" i="18"/>
  <c r="AV22" i="18"/>
  <c r="Z23" i="18"/>
  <c r="AU23" i="18" s="1"/>
  <c r="AC23" i="18"/>
  <c r="Z24" i="18"/>
  <c r="AU24" i="18" s="1"/>
  <c r="AC24" i="18"/>
  <c r="Z25" i="18"/>
  <c r="AU25" i="18" s="1"/>
  <c r="AC25" i="18"/>
  <c r="AV25" i="18"/>
  <c r="Z26" i="18"/>
  <c r="AU26" i="18" s="1"/>
  <c r="AC26" i="18"/>
  <c r="AV26" i="18"/>
  <c r="Z27" i="18"/>
  <c r="AU27" i="18" s="1"/>
  <c r="AC27" i="18"/>
  <c r="Z28" i="18"/>
  <c r="AU28" i="18" s="1"/>
  <c r="AC28" i="18"/>
  <c r="Z29" i="18"/>
  <c r="AU29" i="18" s="1"/>
  <c r="AC29" i="18"/>
  <c r="AV29" i="18"/>
  <c r="Z30" i="18"/>
  <c r="AC30" i="18"/>
  <c r="AV30" i="18"/>
  <c r="Z31" i="18"/>
  <c r="AU31" i="18" s="1"/>
  <c r="AC31" i="18"/>
  <c r="Z32" i="18"/>
  <c r="AU32" i="18" s="1"/>
  <c r="AC32" i="18"/>
  <c r="Z33" i="18"/>
  <c r="AU33" i="18" s="1"/>
  <c r="AC33" i="18"/>
  <c r="AV33" i="18"/>
  <c r="Z34" i="18"/>
  <c r="AU34" i="18" s="1"/>
  <c r="AC34" i="18"/>
  <c r="AV34" i="18"/>
  <c r="Z35" i="18"/>
  <c r="AU35" i="18" s="1"/>
  <c r="AC35" i="18"/>
  <c r="Z36" i="18"/>
  <c r="AU36" i="18" s="1"/>
  <c r="AC36" i="18"/>
  <c r="Z37" i="18"/>
  <c r="AU37" i="18" s="1"/>
  <c r="AC37" i="18"/>
  <c r="AV37" i="18"/>
  <c r="Z38" i="18"/>
  <c r="AU38" i="18" s="1"/>
  <c r="AC38" i="18"/>
  <c r="AV38" i="18"/>
  <c r="Z39" i="18"/>
  <c r="AU39" i="18" s="1"/>
  <c r="AC39" i="18"/>
  <c r="Z40" i="18"/>
  <c r="AU40" i="18" s="1"/>
  <c r="AC40" i="18"/>
  <c r="Z41" i="18"/>
  <c r="AU41" i="18" s="1"/>
  <c r="AC41" i="18"/>
  <c r="AV41" i="18"/>
  <c r="Z42" i="18"/>
  <c r="AU42" i="18" s="1"/>
  <c r="AC42" i="18"/>
  <c r="AV42" i="18"/>
  <c r="Z43" i="18"/>
  <c r="AU43" i="18" s="1"/>
  <c r="AC43" i="18"/>
  <c r="Z44" i="18"/>
  <c r="AU44" i="18" s="1"/>
  <c r="AC44" i="18"/>
  <c r="Z45" i="18"/>
  <c r="AU45" i="18" s="1"/>
  <c r="AC45" i="18"/>
  <c r="AV45" i="18"/>
  <c r="Z46" i="18"/>
  <c r="AU46" i="18" s="1"/>
  <c r="AC46" i="18"/>
  <c r="AV46" i="18"/>
  <c r="Z47" i="18"/>
  <c r="AU47" i="18" s="1"/>
  <c r="AC47" i="18"/>
  <c r="Z48" i="18"/>
  <c r="AU48" i="18" s="1"/>
  <c r="AC48" i="18"/>
  <c r="Z49" i="18"/>
  <c r="AU49" i="18" s="1"/>
  <c r="AC49" i="18"/>
  <c r="AV49" i="18"/>
  <c r="Z50" i="18"/>
  <c r="AU50" i="18" s="1"/>
  <c r="AC50" i="18"/>
  <c r="AV50" i="18"/>
  <c r="Z51" i="18"/>
  <c r="AU51" i="18" s="1"/>
  <c r="AC51" i="18"/>
  <c r="Z52" i="18"/>
  <c r="AU52" i="18" s="1"/>
  <c r="AC52" i="18"/>
  <c r="Z53" i="18"/>
  <c r="AU53" i="18" s="1"/>
  <c r="AC53" i="18"/>
  <c r="AV53" i="18"/>
  <c r="Z54" i="18"/>
  <c r="AU54" i="18" s="1"/>
  <c r="AC54" i="18"/>
  <c r="AV54" i="18"/>
  <c r="Z55" i="18"/>
  <c r="AU55" i="18" s="1"/>
  <c r="AC55" i="18"/>
  <c r="Z56" i="18"/>
  <c r="AU56" i="18" s="1"/>
  <c r="AC56" i="18"/>
  <c r="Z57" i="18"/>
  <c r="AU57" i="18" s="1"/>
  <c r="AC57" i="18"/>
  <c r="AV57" i="18"/>
  <c r="Z58" i="18"/>
  <c r="AU58" i="18" s="1"/>
  <c r="AC58" i="18"/>
  <c r="AV58" i="18"/>
  <c r="Z59" i="18"/>
  <c r="AU59" i="18" s="1"/>
  <c r="AC59" i="18"/>
  <c r="Z60" i="18"/>
  <c r="AU60" i="18" s="1"/>
  <c r="AC60" i="18"/>
  <c r="Z61" i="18"/>
  <c r="AU61" i="18" s="1"/>
  <c r="AC61" i="18"/>
  <c r="AV61" i="18"/>
  <c r="Z62" i="18"/>
  <c r="AU62" i="18" s="1"/>
  <c r="AC62" i="18"/>
  <c r="AV62" i="18"/>
  <c r="Z63" i="18"/>
  <c r="AU63" i="18" s="1"/>
  <c r="AC63" i="18"/>
  <c r="Z64" i="18"/>
  <c r="AU64" i="18" s="1"/>
  <c r="AC64" i="18"/>
  <c r="Z65" i="18"/>
  <c r="AU65" i="18" s="1"/>
  <c r="AC65" i="18"/>
  <c r="AV65" i="18"/>
  <c r="Z66" i="18"/>
  <c r="AU66" i="18" s="1"/>
  <c r="AC66" i="18"/>
  <c r="AV66" i="18"/>
  <c r="Z67" i="18"/>
  <c r="AU67" i="18" s="1"/>
  <c r="AC67" i="18"/>
  <c r="Z68" i="18"/>
  <c r="AU68" i="18" s="1"/>
  <c r="AC68" i="18"/>
  <c r="Z69" i="18"/>
  <c r="AU69" i="18" s="1"/>
  <c r="AC69" i="18"/>
  <c r="AV69" i="18"/>
  <c r="Z70" i="18"/>
  <c r="AU70" i="18" s="1"/>
  <c r="AC70" i="18"/>
  <c r="AV70" i="18"/>
  <c r="Z71" i="18"/>
  <c r="AU71" i="18" s="1"/>
  <c r="AC71" i="18"/>
  <c r="Z72" i="18"/>
  <c r="AU72" i="18" s="1"/>
  <c r="AC72" i="18"/>
  <c r="Z73" i="18"/>
  <c r="AU73" i="18" s="1"/>
  <c r="AC73" i="18"/>
  <c r="AV73" i="18"/>
  <c r="Z74" i="18"/>
  <c r="AU74" i="18" s="1"/>
  <c r="AC74" i="18"/>
  <c r="AV74" i="18"/>
  <c r="Z75" i="18"/>
  <c r="AU75" i="18" s="1"/>
  <c r="AC75" i="18"/>
  <c r="Z76" i="18"/>
  <c r="AU76" i="18" s="1"/>
  <c r="AC76" i="18"/>
  <c r="Z77" i="18"/>
  <c r="AU77" i="18" s="1"/>
  <c r="AC77" i="18"/>
  <c r="AV77" i="18"/>
  <c r="Z78" i="18"/>
  <c r="AU78" i="18" s="1"/>
  <c r="AC78" i="18"/>
  <c r="Z79" i="18"/>
  <c r="AU79" i="18" s="1"/>
  <c r="AC79" i="18"/>
  <c r="Z80" i="18"/>
  <c r="AC80" i="18"/>
  <c r="AU80" i="18"/>
  <c r="Z81" i="18"/>
  <c r="AU81" i="18" s="1"/>
  <c r="AC81" i="18"/>
  <c r="Z82" i="18"/>
  <c r="AU82" i="18" s="1"/>
  <c r="AC82" i="18"/>
  <c r="Z83" i="18"/>
  <c r="AU83" i="18" s="1"/>
  <c r="AC83" i="18"/>
  <c r="Z84" i="18"/>
  <c r="AU84" i="18" s="1"/>
  <c r="AC84" i="18"/>
  <c r="Z85" i="18"/>
  <c r="AC85" i="18"/>
  <c r="AU85" i="18"/>
  <c r="Z86" i="18"/>
  <c r="AU86" i="18" s="1"/>
  <c r="AC86" i="18"/>
  <c r="Z87" i="18"/>
  <c r="AU87" i="18" s="1"/>
  <c r="AC87" i="18"/>
  <c r="I89" i="18"/>
  <c r="AF90" i="18" s="1"/>
  <c r="AU90" i="18" s="1"/>
  <c r="Z89" i="18"/>
  <c r="AV76" i="18" l="1"/>
  <c r="AV72" i="18"/>
  <c r="AV68" i="18"/>
  <c r="AV64" i="18"/>
  <c r="AV60" i="18"/>
  <c r="AV56" i="18"/>
  <c r="AV52" i="18"/>
  <c r="AC89" i="18"/>
  <c r="AV48" i="18"/>
  <c r="AV44" i="18"/>
  <c r="AV40" i="18"/>
  <c r="AV36" i="18"/>
  <c r="AV32" i="18"/>
  <c r="AV28" i="18"/>
  <c r="AV24" i="18"/>
  <c r="AV20" i="18"/>
  <c r="AV16" i="18"/>
  <c r="AV12" i="18"/>
  <c r="AV8" i="18"/>
  <c r="AV75" i="18"/>
  <c r="AV71" i="18"/>
  <c r="AV67" i="18"/>
  <c r="AV63" i="18"/>
  <c r="AV59" i="18"/>
  <c r="AV55" i="18"/>
  <c r="AV51" i="18"/>
  <c r="AV47" i="18"/>
  <c r="AV43" i="18"/>
  <c r="AV39" i="18"/>
  <c r="AV35" i="18"/>
  <c r="AV31" i="18"/>
  <c r="AV27" i="18"/>
  <c r="AV23" i="18"/>
  <c r="AV19" i="18"/>
  <c r="AV15" i="18"/>
  <c r="AV11" i="18"/>
  <c r="AU88" i="18"/>
  <c r="L103" i="18" s="1"/>
  <c r="AA107" i="12" s="1"/>
  <c r="AZ51" i="14"/>
  <c r="AY51" i="14"/>
  <c r="AW51" i="14"/>
  <c r="AV51" i="14"/>
  <c r="AU51" i="14"/>
  <c r="AT51" i="14"/>
  <c r="AZ50" i="14"/>
  <c r="AY50" i="14"/>
  <c r="AW50" i="14"/>
  <c r="AV50" i="14"/>
  <c r="AU50" i="14"/>
  <c r="AT50" i="14"/>
  <c r="AZ49" i="14"/>
  <c r="AY49" i="14"/>
  <c r="AW49" i="14"/>
  <c r="AV49" i="14"/>
  <c r="AU49" i="14"/>
  <c r="AT49" i="14"/>
  <c r="AZ48" i="14"/>
  <c r="AY48" i="14"/>
  <c r="AW48" i="14"/>
  <c r="AV48" i="14"/>
  <c r="AU48" i="14"/>
  <c r="AT48" i="14"/>
  <c r="AZ47" i="14"/>
  <c r="AY47" i="14"/>
  <c r="AW47" i="14"/>
  <c r="AV47" i="14"/>
  <c r="AU47" i="14"/>
  <c r="AT47" i="14"/>
  <c r="AZ46" i="14"/>
  <c r="AY46" i="14"/>
  <c r="AW46" i="14"/>
  <c r="AV46" i="14"/>
  <c r="AU46" i="14"/>
  <c r="AT46" i="14"/>
  <c r="AZ45" i="14"/>
  <c r="AY45" i="14"/>
  <c r="AW45" i="14"/>
  <c r="AV45" i="14"/>
  <c r="AU45" i="14"/>
  <c r="AT45" i="14"/>
  <c r="AZ44" i="14"/>
  <c r="AY44" i="14"/>
  <c r="AW44" i="14"/>
  <c r="AV44" i="14"/>
  <c r="AU44" i="14"/>
  <c r="AT44" i="14"/>
  <c r="AZ43" i="14"/>
  <c r="AY43" i="14"/>
  <c r="AW43" i="14"/>
  <c r="AV43" i="14"/>
  <c r="AU43" i="14"/>
  <c r="AT43" i="14"/>
  <c r="AZ42" i="14"/>
  <c r="AY42" i="14"/>
  <c r="AW42" i="14"/>
  <c r="AV42" i="14"/>
  <c r="AU42" i="14"/>
  <c r="AT42" i="14"/>
  <c r="AZ41" i="14"/>
  <c r="AY41" i="14"/>
  <c r="AW41" i="14"/>
  <c r="AV41" i="14"/>
  <c r="AU41" i="14"/>
  <c r="AT41" i="14"/>
  <c r="AZ40" i="14"/>
  <c r="AY40" i="14"/>
  <c r="AW40" i="14"/>
  <c r="AV40" i="14"/>
  <c r="AU40" i="14"/>
  <c r="AT40" i="14"/>
  <c r="AZ39" i="14"/>
  <c r="AY39" i="14"/>
  <c r="AW39" i="14"/>
  <c r="AV39" i="14"/>
  <c r="AU39" i="14"/>
  <c r="AT39" i="14"/>
  <c r="AZ38" i="14"/>
  <c r="AY38" i="14"/>
  <c r="AW38" i="14"/>
  <c r="AV38" i="14"/>
  <c r="AU38" i="14"/>
  <c r="AT38" i="14"/>
  <c r="AZ37" i="14"/>
  <c r="AY37" i="14"/>
  <c r="AW37" i="14"/>
  <c r="AV37" i="14"/>
  <c r="AU37" i="14"/>
  <c r="AT37" i="14"/>
  <c r="AZ36" i="14"/>
  <c r="AY36" i="14"/>
  <c r="AW36" i="14"/>
  <c r="AV36" i="14"/>
  <c r="AU36" i="14"/>
  <c r="AT36" i="14"/>
  <c r="AZ35" i="14"/>
  <c r="AY35" i="14"/>
  <c r="AW35" i="14"/>
  <c r="AV35" i="14"/>
  <c r="AU35" i="14"/>
  <c r="AT35" i="14"/>
  <c r="AZ34" i="14"/>
  <c r="AY34" i="14"/>
  <c r="AW34" i="14"/>
  <c r="AV34" i="14"/>
  <c r="AU34" i="14"/>
  <c r="AT34" i="14"/>
  <c r="AZ33" i="14"/>
  <c r="AY33" i="14"/>
  <c r="AW33" i="14"/>
  <c r="AV33" i="14"/>
  <c r="AU33" i="14"/>
  <c r="AT33" i="14"/>
  <c r="AZ32" i="14"/>
  <c r="AY32" i="14"/>
  <c r="AW32" i="14"/>
  <c r="AV32" i="14"/>
  <c r="AU32" i="14"/>
  <c r="AT32" i="14"/>
  <c r="AZ31" i="14"/>
  <c r="AY31" i="14"/>
  <c r="AW31" i="14"/>
  <c r="AV31" i="14"/>
  <c r="AU31" i="14"/>
  <c r="AT31" i="14"/>
  <c r="AZ30" i="14"/>
  <c r="AY30" i="14"/>
  <c r="AW30" i="14"/>
  <c r="AV30" i="14"/>
  <c r="AU30" i="14"/>
  <c r="AT30" i="14"/>
  <c r="AZ29" i="14"/>
  <c r="AY29" i="14"/>
  <c r="AW29" i="14"/>
  <c r="AV29" i="14"/>
  <c r="AU29" i="14"/>
  <c r="AT29" i="14"/>
  <c r="AZ28" i="14"/>
  <c r="AY28" i="14"/>
  <c r="AW28" i="14"/>
  <c r="AV28" i="14"/>
  <c r="AU28" i="14"/>
  <c r="AT28" i="14"/>
  <c r="AZ27" i="14"/>
  <c r="AY27" i="14"/>
  <c r="AW27" i="14"/>
  <c r="AV27" i="14"/>
  <c r="AU27" i="14"/>
  <c r="AT27" i="14"/>
  <c r="AZ26" i="14"/>
  <c r="AY26" i="14"/>
  <c r="AW26" i="14"/>
  <c r="AV26" i="14"/>
  <c r="AU26" i="14"/>
  <c r="AT26" i="14"/>
  <c r="AZ25" i="14"/>
  <c r="AY25" i="14"/>
  <c r="AW25" i="14"/>
  <c r="AV25" i="14"/>
  <c r="AU25" i="14"/>
  <c r="AT25" i="14"/>
  <c r="AZ24" i="14"/>
  <c r="AY24" i="14"/>
  <c r="AW24" i="14"/>
  <c r="AV24" i="14"/>
  <c r="AU24" i="14"/>
  <c r="AT24" i="14"/>
  <c r="AZ23" i="14"/>
  <c r="AY23" i="14"/>
  <c r="AW23" i="14"/>
  <c r="AV23" i="14"/>
  <c r="AU23" i="14"/>
  <c r="AT23" i="14"/>
  <c r="AZ22" i="14"/>
  <c r="AY22" i="14"/>
  <c r="AW22" i="14"/>
  <c r="AV22" i="14"/>
  <c r="AU22" i="14"/>
  <c r="AT22" i="14"/>
  <c r="AZ21" i="14"/>
  <c r="AY21" i="14"/>
  <c r="AW21" i="14"/>
  <c r="AV21" i="14"/>
  <c r="AU21" i="14"/>
  <c r="AT21" i="14"/>
  <c r="AZ20" i="14"/>
  <c r="AY20" i="14"/>
  <c r="AW20" i="14"/>
  <c r="AV20" i="14"/>
  <c r="AU20" i="14"/>
  <c r="AT20" i="14"/>
  <c r="AZ19" i="14"/>
  <c r="AY19" i="14"/>
  <c r="AW19" i="14"/>
  <c r="AV19" i="14"/>
  <c r="AU19" i="14"/>
  <c r="AT19" i="14"/>
  <c r="AZ18" i="14"/>
  <c r="AY18" i="14"/>
  <c r="AW18" i="14"/>
  <c r="AV18" i="14"/>
  <c r="AU18" i="14"/>
  <c r="AT18" i="14"/>
  <c r="AZ17" i="14"/>
  <c r="AY17" i="14"/>
  <c r="AW17" i="14"/>
  <c r="AV17" i="14"/>
  <c r="AU17" i="14"/>
  <c r="AT17" i="14"/>
  <c r="AZ16" i="14"/>
  <c r="AY16" i="14"/>
  <c r="AW16" i="14"/>
  <c r="AV16" i="14"/>
  <c r="AU16" i="14"/>
  <c r="AT16" i="14"/>
  <c r="AZ15" i="14"/>
  <c r="AY15" i="14"/>
  <c r="AW15" i="14"/>
  <c r="AV15" i="14"/>
  <c r="AU15" i="14"/>
  <c r="AT15" i="14"/>
  <c r="AZ14" i="14"/>
  <c r="AY14" i="14"/>
  <c r="AW14" i="14"/>
  <c r="AV14" i="14"/>
  <c r="AU14" i="14"/>
  <c r="AT14" i="14"/>
  <c r="AZ13" i="14"/>
  <c r="AY13" i="14"/>
  <c r="AW13" i="14"/>
  <c r="AV13" i="14"/>
  <c r="AU13" i="14"/>
  <c r="AT13" i="14"/>
  <c r="AZ12" i="14"/>
  <c r="AY12" i="14"/>
  <c r="AW12" i="14"/>
  <c r="AV12" i="14"/>
  <c r="AU12" i="14"/>
  <c r="AT12" i="14"/>
  <c r="AZ11" i="14"/>
  <c r="AY11" i="14"/>
  <c r="AW11" i="14"/>
  <c r="AV11" i="14"/>
  <c r="AU11" i="14"/>
  <c r="AT11" i="14"/>
  <c r="AZ10" i="14"/>
  <c r="AY10" i="14"/>
  <c r="AW10" i="14"/>
  <c r="AV10" i="14"/>
  <c r="AU10" i="14"/>
  <c r="AT10" i="14"/>
  <c r="AZ9" i="14"/>
  <c r="AY9" i="14"/>
  <c r="AW9" i="14"/>
  <c r="AV9" i="14"/>
  <c r="AU9" i="14"/>
  <c r="AT9" i="14"/>
  <c r="AZ8" i="14"/>
  <c r="AY8" i="14"/>
  <c r="AW8" i="14"/>
  <c r="AV8" i="14"/>
  <c r="AU8" i="14"/>
  <c r="AT8" i="14"/>
  <c r="AZ7" i="14"/>
  <c r="AY7" i="14"/>
  <c r="AW7" i="14"/>
  <c r="AV7" i="14"/>
  <c r="AU7" i="14"/>
  <c r="AT7" i="14"/>
  <c r="AZ6" i="14"/>
  <c r="AY6" i="14"/>
  <c r="AW6" i="14"/>
  <c r="AV6" i="14"/>
  <c r="AU6" i="14"/>
  <c r="AT6" i="14"/>
  <c r="AZ5" i="14"/>
  <c r="AY5" i="14"/>
  <c r="AW5" i="14"/>
  <c r="AV5" i="14"/>
  <c r="AU5" i="14"/>
  <c r="AT5" i="14"/>
  <c r="AZ4" i="14"/>
  <c r="AY4" i="14"/>
  <c r="AW4" i="14"/>
  <c r="AV4" i="14"/>
  <c r="AU4" i="14"/>
  <c r="AT4" i="14"/>
  <c r="AZ3" i="14"/>
  <c r="AY3" i="14"/>
  <c r="AW3" i="14"/>
  <c r="AV3" i="14"/>
  <c r="AU3" i="14"/>
  <c r="AT3" i="14"/>
  <c r="AZ2" i="14"/>
  <c r="AY2" i="14"/>
  <c r="AW2" i="14"/>
  <c r="AV2" i="14"/>
  <c r="AU2" i="14"/>
  <c r="AT2" i="14"/>
  <c r="AK60" i="14"/>
  <c r="AK59" i="14"/>
  <c r="AK58" i="14"/>
  <c r="AK57" i="14"/>
  <c r="AK56" i="14"/>
  <c r="AK55" i="14"/>
  <c r="AK54" i="14"/>
  <c r="AK53" i="14"/>
  <c r="AK52" i="14"/>
  <c r="AK51" i="14"/>
  <c r="AK50" i="14"/>
  <c r="AK49" i="14"/>
  <c r="AK48" i="14"/>
  <c r="AK47" i="14"/>
  <c r="AK46" i="14"/>
  <c r="AK45" i="14"/>
  <c r="AK44" i="14"/>
  <c r="AK43" i="14"/>
  <c r="AK42" i="14"/>
  <c r="AK41" i="14"/>
  <c r="AK40" i="14"/>
  <c r="AK39" i="14"/>
  <c r="AK38" i="14"/>
  <c r="AK37" i="14"/>
  <c r="AK36" i="14"/>
  <c r="AK35" i="14"/>
  <c r="AK34" i="14"/>
  <c r="AK33" i="14"/>
  <c r="AK32" i="14"/>
  <c r="AK31" i="14"/>
  <c r="AK30" i="14"/>
  <c r="AK29" i="14"/>
  <c r="AK28" i="14"/>
  <c r="AK27" i="14"/>
  <c r="AK26" i="14"/>
  <c r="AK25" i="14"/>
  <c r="AK24" i="14"/>
  <c r="AK23" i="14"/>
  <c r="AK22" i="14"/>
  <c r="AK21" i="14"/>
  <c r="AK20" i="14"/>
  <c r="AK19" i="14"/>
  <c r="AK18" i="14"/>
  <c r="AK17" i="14"/>
  <c r="AK16" i="14"/>
  <c r="AK15" i="14"/>
  <c r="AK14" i="14"/>
  <c r="AK13" i="14"/>
  <c r="AK12" i="14"/>
  <c r="AK11" i="14"/>
  <c r="T61" i="14"/>
  <c r="AA94" i="12"/>
  <c r="AA93" i="12"/>
  <c r="AA108" i="12" s="1"/>
  <c r="AA26" i="12"/>
  <c r="T26" i="12"/>
  <c r="M24" i="12"/>
  <c r="AA109" i="12" l="1"/>
  <c r="AV88" i="18"/>
  <c r="L106" i="18" s="1"/>
  <c r="D36" i="2"/>
  <c r="E36" i="2" s="1"/>
  <c r="C50" i="10"/>
  <c r="C16" i="10"/>
  <c r="F16" i="10" s="1"/>
  <c r="U9" i="10" l="1"/>
  <c r="U8" i="10"/>
  <c r="X5" i="13" s="1"/>
  <c r="AH1" i="14" s="1"/>
  <c r="X3" i="17"/>
  <c r="Y8" i="17"/>
  <c r="Y10" i="17"/>
  <c r="A2" i="16"/>
  <c r="E18" i="15"/>
  <c r="N39" i="13" s="1"/>
  <c r="F18" i="15"/>
  <c r="N40" i="13" s="1"/>
  <c r="A11" i="14"/>
  <c r="AS2" i="14" s="1"/>
  <c r="U11" i="14"/>
  <c r="AX2" i="14" s="1"/>
  <c r="A12" i="14"/>
  <c r="AS3" i="14" s="1"/>
  <c r="U12" i="14"/>
  <c r="AX3" i="14" s="1"/>
  <c r="A13" i="14"/>
  <c r="AS4" i="14" s="1"/>
  <c r="U13" i="14"/>
  <c r="AX4" i="14" s="1"/>
  <c r="A14" i="14"/>
  <c r="AS5" i="14" s="1"/>
  <c r="U14" i="14"/>
  <c r="AX5" i="14" s="1"/>
  <c r="A15" i="14"/>
  <c r="AS6" i="14" s="1"/>
  <c r="U15" i="14"/>
  <c r="AX6" i="14" s="1"/>
  <c r="A16" i="14"/>
  <c r="AS7" i="14" s="1"/>
  <c r="U16" i="14"/>
  <c r="AX7" i="14" s="1"/>
  <c r="A17" i="14"/>
  <c r="AS8" i="14" s="1"/>
  <c r="U17" i="14"/>
  <c r="AX8" i="14" s="1"/>
  <c r="A18" i="14"/>
  <c r="AS9" i="14" s="1"/>
  <c r="U18" i="14"/>
  <c r="AX9" i="14" s="1"/>
  <c r="A19" i="14"/>
  <c r="AS10" i="14" s="1"/>
  <c r="U19" i="14"/>
  <c r="AX10" i="14" s="1"/>
  <c r="A20" i="14"/>
  <c r="AS11" i="14" s="1"/>
  <c r="U20" i="14"/>
  <c r="AX11" i="14" s="1"/>
  <c r="A21" i="14"/>
  <c r="AS12" i="14" s="1"/>
  <c r="U21" i="14"/>
  <c r="AX12" i="14" s="1"/>
  <c r="A22" i="14"/>
  <c r="AS13" i="14" s="1"/>
  <c r="U22" i="14"/>
  <c r="AX13" i="14" s="1"/>
  <c r="A23" i="14"/>
  <c r="AS14" i="14" s="1"/>
  <c r="U23" i="14"/>
  <c r="AX14" i="14" s="1"/>
  <c r="A24" i="14"/>
  <c r="AS15" i="14" s="1"/>
  <c r="U24" i="14"/>
  <c r="AX15" i="14" s="1"/>
  <c r="A25" i="14"/>
  <c r="AS16" i="14" s="1"/>
  <c r="U25" i="14"/>
  <c r="AX16" i="14" s="1"/>
  <c r="A26" i="14"/>
  <c r="AS17" i="14" s="1"/>
  <c r="U26" i="14"/>
  <c r="AX17" i="14" s="1"/>
  <c r="A27" i="14"/>
  <c r="AS18" i="14" s="1"/>
  <c r="U27" i="14"/>
  <c r="AX18" i="14" s="1"/>
  <c r="A28" i="14"/>
  <c r="AS19" i="14" s="1"/>
  <c r="U28" i="14"/>
  <c r="AX19" i="14" s="1"/>
  <c r="A29" i="14"/>
  <c r="AS20" i="14" s="1"/>
  <c r="U29" i="14"/>
  <c r="AX20" i="14" s="1"/>
  <c r="A30" i="14"/>
  <c r="AS21" i="14" s="1"/>
  <c r="U30" i="14"/>
  <c r="AX21" i="14" s="1"/>
  <c r="A31" i="14"/>
  <c r="AS22" i="14" s="1"/>
  <c r="U31" i="14"/>
  <c r="AX22" i="14" s="1"/>
  <c r="A32" i="14"/>
  <c r="AS23" i="14" s="1"/>
  <c r="U32" i="14"/>
  <c r="AX23" i="14" s="1"/>
  <c r="A33" i="14"/>
  <c r="AS24" i="14" s="1"/>
  <c r="U33" i="14"/>
  <c r="AX24" i="14" s="1"/>
  <c r="A34" i="14"/>
  <c r="AS25" i="14" s="1"/>
  <c r="U34" i="14"/>
  <c r="AX25" i="14" s="1"/>
  <c r="A35" i="14"/>
  <c r="AS26" i="14" s="1"/>
  <c r="U35" i="14"/>
  <c r="AX26" i="14" s="1"/>
  <c r="A36" i="14"/>
  <c r="AS27" i="14" s="1"/>
  <c r="U36" i="14"/>
  <c r="AX27" i="14" s="1"/>
  <c r="A37" i="14"/>
  <c r="AS28" i="14" s="1"/>
  <c r="U37" i="14"/>
  <c r="AX28" i="14" s="1"/>
  <c r="A38" i="14"/>
  <c r="AS29" i="14" s="1"/>
  <c r="U38" i="14"/>
  <c r="AX29" i="14" s="1"/>
  <c r="A39" i="14"/>
  <c r="AS30" i="14" s="1"/>
  <c r="U39" i="14"/>
  <c r="AX30" i="14" s="1"/>
  <c r="A40" i="14"/>
  <c r="AS31" i="14" s="1"/>
  <c r="U40" i="14"/>
  <c r="AX31" i="14" s="1"/>
  <c r="A41" i="14"/>
  <c r="AS32" i="14" s="1"/>
  <c r="U41" i="14"/>
  <c r="AX32" i="14" s="1"/>
  <c r="A42" i="14"/>
  <c r="AS33" i="14" s="1"/>
  <c r="U42" i="14"/>
  <c r="AX33" i="14" s="1"/>
  <c r="A43" i="14"/>
  <c r="AS34" i="14" s="1"/>
  <c r="U43" i="14"/>
  <c r="AX34" i="14" s="1"/>
  <c r="A44" i="14"/>
  <c r="AS35" i="14" s="1"/>
  <c r="U44" i="14"/>
  <c r="AX35" i="14" s="1"/>
  <c r="A45" i="14"/>
  <c r="AS36" i="14" s="1"/>
  <c r="U45" i="14"/>
  <c r="AX36" i="14" s="1"/>
  <c r="A46" i="14"/>
  <c r="AS37" i="14" s="1"/>
  <c r="U46" i="14"/>
  <c r="AX37" i="14" s="1"/>
  <c r="A47" i="14"/>
  <c r="AS38" i="14" s="1"/>
  <c r="U47" i="14"/>
  <c r="AX38" i="14" s="1"/>
  <c r="A48" i="14"/>
  <c r="AS39" i="14" s="1"/>
  <c r="U48" i="14"/>
  <c r="AX39" i="14" s="1"/>
  <c r="A49" i="14"/>
  <c r="AS40" i="14" s="1"/>
  <c r="U49" i="14"/>
  <c r="AX40" i="14" s="1"/>
  <c r="A50" i="14"/>
  <c r="AS41" i="14" s="1"/>
  <c r="U50" i="14"/>
  <c r="AX41" i="14" s="1"/>
  <c r="A51" i="14"/>
  <c r="AS42" i="14" s="1"/>
  <c r="U51" i="14"/>
  <c r="AX42" i="14" s="1"/>
  <c r="A52" i="14"/>
  <c r="AS43" i="14" s="1"/>
  <c r="U52" i="14"/>
  <c r="AX43" i="14" s="1"/>
  <c r="A53" i="14"/>
  <c r="AS44" i="14" s="1"/>
  <c r="U53" i="14"/>
  <c r="AX44" i="14" s="1"/>
  <c r="A54" i="14"/>
  <c r="AS45" i="14" s="1"/>
  <c r="U54" i="14"/>
  <c r="AX45" i="14" s="1"/>
  <c r="A55" i="14"/>
  <c r="AS46" i="14" s="1"/>
  <c r="U55" i="14"/>
  <c r="AX46" i="14" s="1"/>
  <c r="A56" i="14"/>
  <c r="AS47" i="14" s="1"/>
  <c r="U56" i="14"/>
  <c r="AX47" i="14" s="1"/>
  <c r="A57" i="14"/>
  <c r="AS48" i="14" s="1"/>
  <c r="U57" i="14"/>
  <c r="AX48" i="14" s="1"/>
  <c r="A58" i="14"/>
  <c r="AS49" i="14" s="1"/>
  <c r="U58" i="14"/>
  <c r="AX49" i="14" s="1"/>
  <c r="A59" i="14"/>
  <c r="AS50" i="14" s="1"/>
  <c r="U59" i="14"/>
  <c r="AX50" i="14" s="1"/>
  <c r="A60" i="14"/>
  <c r="AS51" i="14" s="1"/>
  <c r="U60" i="14"/>
  <c r="AX51" i="14" s="1"/>
  <c r="K61" i="14"/>
  <c r="O61" i="14"/>
  <c r="Y29" i="13" s="1"/>
  <c r="Q61" i="14"/>
  <c r="V61" i="14"/>
  <c r="W61" i="14"/>
  <c r="X61" i="14"/>
  <c r="Y61" i="14"/>
  <c r="AC61" i="14"/>
  <c r="AE61" i="14"/>
  <c r="Y23" i="13" s="1"/>
  <c r="U80" i="14"/>
  <c r="B2" i="13"/>
  <c r="X4" i="13"/>
  <c r="X6" i="13"/>
  <c r="W13" i="13"/>
  <c r="W12" i="13" s="1"/>
  <c r="Y18" i="13"/>
  <c r="Y22" i="13"/>
  <c r="Y25" i="13"/>
  <c r="Y26" i="13"/>
  <c r="Y27" i="13"/>
  <c r="Y28" i="13"/>
  <c r="B3" i="12"/>
  <c r="U8" i="12"/>
  <c r="O4" i="16" s="1"/>
  <c r="U10" i="12"/>
  <c r="O6" i="16" s="1"/>
  <c r="L14" i="12"/>
  <c r="AM14" i="12" s="1"/>
  <c r="T14" i="12"/>
  <c r="AF14" i="12" s="1"/>
  <c r="AN15" i="12"/>
  <c r="AN16" i="12"/>
  <c r="AN17" i="12"/>
  <c r="B2" i="11"/>
  <c r="V8" i="11"/>
  <c r="V10" i="11"/>
  <c r="B2" i="10"/>
  <c r="R61" i="14" l="1"/>
  <c r="BA19" i="13"/>
  <c r="U61" i="14"/>
  <c r="V9" i="11"/>
  <c r="Y9" i="17"/>
  <c r="E2" i="15"/>
  <c r="U9" i="12"/>
  <c r="O5" i="16" s="1"/>
  <c r="Y31" i="13"/>
  <c r="E15" i="8"/>
  <c r="E19" i="8"/>
  <c r="D28" i="8"/>
  <c r="E31" i="8"/>
  <c r="AF63" i="14" l="1"/>
  <c r="N13" i="13"/>
  <c r="N12" i="13" s="1"/>
  <c r="Y63" i="14"/>
  <c r="Z63" i="14" s="1"/>
  <c r="H34" i="8"/>
  <c r="H38" i="8"/>
  <c r="H43" i="8"/>
  <c r="H39" i="8"/>
  <c r="H35" i="8"/>
  <c r="D35" i="2"/>
  <c r="F12" i="7"/>
  <c r="F10" i="7"/>
  <c r="F8" i="7"/>
  <c r="F22" i="2"/>
  <c r="P1" i="7"/>
  <c r="Q1" i="7"/>
  <c r="P12" i="7"/>
  <c r="Q12" i="7"/>
  <c r="K12" i="7"/>
  <c r="J12" i="7"/>
  <c r="I12" i="7"/>
  <c r="H12" i="7"/>
  <c r="G12" i="7"/>
  <c r="B20" i="5"/>
  <c r="C9" i="5"/>
  <c r="C20" i="5" s="1"/>
  <c r="AZ19" i="13" l="1"/>
  <c r="Y19" i="13"/>
  <c r="AJ17" i="13" s="1"/>
  <c r="E35" i="2"/>
  <c r="F50" i="10"/>
  <c r="H37" i="8"/>
  <c r="H40" i="8"/>
  <c r="H41" i="8" s="1"/>
  <c r="K1" i="7"/>
  <c r="C19" i="5"/>
  <c r="B19" i="5"/>
  <c r="L5" i="5"/>
  <c r="I5" i="5"/>
  <c r="F5" i="5"/>
  <c r="H12" i="2"/>
  <c r="T10" i="16" l="1"/>
  <c r="W11" i="13"/>
  <c r="H42" i="8"/>
  <c r="G1" i="7"/>
  <c r="H1" i="7"/>
  <c r="I1" i="7"/>
  <c r="J1" i="7"/>
  <c r="L1" i="7"/>
  <c r="M1" i="7"/>
  <c r="N1" i="7"/>
  <c r="O1" i="7"/>
  <c r="W1" i="7"/>
  <c r="V1" i="7"/>
  <c r="U1" i="7"/>
  <c r="T1" i="7"/>
  <c r="AJ11" i="13" l="1"/>
  <c r="O12" i="7"/>
  <c r="N12" i="7"/>
  <c r="F1" i="7" l="1"/>
  <c r="A12" i="5" l="1"/>
  <c r="B25" i="5" l="1"/>
  <c r="B24" i="5"/>
  <c r="B23" i="5"/>
  <c r="B22" i="5"/>
  <c r="B21" i="5"/>
  <c r="C18" i="5"/>
  <c r="B18" i="5"/>
  <c r="C17" i="5"/>
  <c r="B17" i="5"/>
  <c r="C12" i="5"/>
  <c r="C23" i="5" s="1"/>
  <c r="C11" i="5"/>
  <c r="C22" i="5" s="1"/>
  <c r="C10" i="5"/>
  <c r="K5" i="5"/>
  <c r="J5" i="5"/>
  <c r="H5" i="5"/>
  <c r="G5" i="5"/>
  <c r="E5" i="5"/>
  <c r="D5" i="5"/>
  <c r="K1" i="5"/>
  <c r="H1" i="5"/>
  <c r="E1" i="5"/>
  <c r="C21" i="5" l="1"/>
  <c r="E12" i="2" l="1"/>
  <c r="D12" i="2"/>
  <c r="D13" i="2" l="1"/>
  <c r="D12" i="5" l="1"/>
  <c r="A6" i="5"/>
  <c r="E12" i="5"/>
  <c r="G12" i="5"/>
  <c r="H12" i="5"/>
  <c r="J12" i="5"/>
  <c r="K12" i="5"/>
  <c r="J6" i="5" l="1"/>
  <c r="G6" i="5"/>
  <c r="D6" i="5"/>
  <c r="A7" i="5"/>
  <c r="A17" i="5"/>
  <c r="G17" i="5" l="1"/>
  <c r="D17" i="5"/>
  <c r="J17" i="5"/>
  <c r="K7" i="5"/>
  <c r="H7" i="5"/>
  <c r="E7" i="5"/>
  <c r="A8" i="5"/>
  <c r="A18" i="5"/>
  <c r="K18" i="5" l="1"/>
  <c r="H18" i="5"/>
  <c r="E18" i="5"/>
  <c r="A19" i="5"/>
  <c r="F8" i="5"/>
  <c r="I8" i="5"/>
  <c r="L8" i="5"/>
  <c r="A10" i="5"/>
  <c r="A9" i="5"/>
  <c r="A23" i="5"/>
  <c r="D23" i="5" s="1"/>
  <c r="L19" i="5" l="1"/>
  <c r="F19" i="5"/>
  <c r="I19" i="5"/>
  <c r="K10" i="5"/>
  <c r="G10" i="5"/>
  <c r="E10" i="5"/>
  <c r="J10" i="5"/>
  <c r="H10" i="5"/>
  <c r="D10" i="5"/>
  <c r="K9" i="5"/>
  <c r="J9" i="5"/>
  <c r="D9" i="5"/>
  <c r="E9" i="5"/>
  <c r="G9" i="5"/>
  <c r="H9" i="5"/>
  <c r="A21" i="5"/>
  <c r="A11" i="5"/>
  <c r="A20" i="5"/>
  <c r="F13" i="5"/>
  <c r="F14" i="5" s="1"/>
  <c r="L13" i="5"/>
  <c r="L14" i="5" s="1"/>
  <c r="I13" i="5"/>
  <c r="I14" i="5" s="1"/>
  <c r="G23" i="5"/>
  <c r="K23" i="5"/>
  <c r="E23" i="5"/>
  <c r="H23" i="5"/>
  <c r="J23" i="5"/>
  <c r="J21" i="5" l="1"/>
  <c r="H21" i="5"/>
  <c r="G21" i="5"/>
  <c r="K21" i="5"/>
  <c r="D21" i="5"/>
  <c r="E21" i="5"/>
  <c r="J20" i="5"/>
  <c r="H20" i="5"/>
  <c r="K20" i="5"/>
  <c r="G20" i="5"/>
  <c r="E20" i="5"/>
  <c r="D20" i="5"/>
  <c r="J11" i="5"/>
  <c r="J13" i="5" s="1"/>
  <c r="J14" i="5" s="1"/>
  <c r="G11" i="5"/>
  <c r="G13" i="5" s="1"/>
  <c r="G14" i="5" s="1"/>
  <c r="D11" i="5"/>
  <c r="D13" i="5" s="1"/>
  <c r="D14" i="5" s="1"/>
  <c r="H11" i="5"/>
  <c r="H13" i="5" s="1"/>
  <c r="H14" i="5" s="1"/>
  <c r="E11" i="5"/>
  <c r="E13" i="5" s="1"/>
  <c r="E14" i="5" s="1"/>
  <c r="K11" i="5"/>
  <c r="K13" i="5" s="1"/>
  <c r="K14" i="5" s="1"/>
  <c r="A22" i="5"/>
  <c r="L24" i="5"/>
  <c r="L25" i="5" s="1"/>
  <c r="F24" i="5"/>
  <c r="F25" i="5" s="1"/>
  <c r="I24" i="5"/>
  <c r="I25" i="5" s="1"/>
  <c r="K22" i="5" l="1"/>
  <c r="K24" i="5" s="1"/>
  <c r="K25" i="5" s="1"/>
  <c r="J22" i="5"/>
  <c r="J24" i="5" s="1"/>
  <c r="J25" i="5" s="1"/>
  <c r="H22" i="5"/>
  <c r="H24" i="5" s="1"/>
  <c r="H25" i="5" s="1"/>
  <c r="G22" i="5"/>
  <c r="G24" i="5" s="1"/>
  <c r="G25" i="5" s="1"/>
  <c r="D22" i="5"/>
  <c r="D24" i="5" s="1"/>
  <c r="D25" i="5" s="1"/>
  <c r="E22" i="5"/>
  <c r="E24" i="5" s="1"/>
  <c r="E25" i="5" s="1"/>
  <c r="D33" i="2"/>
  <c r="E33" i="2" l="1"/>
  <c r="D34" i="2"/>
  <c r="E34" i="2" l="1"/>
  <c r="N11" i="13" l="1"/>
  <c r="AJ10" i="13" s="1"/>
  <c r="K10" i="1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横須賀市</author>
  </authors>
  <commentList>
    <comment ref="E4" authorId="0" shapeId="0" xr:uid="{833FDDFF-B89F-418F-AA2A-161BD9B89A77}">
      <text>
        <r>
          <rPr>
            <b/>
            <sz val="9"/>
            <color indexed="81"/>
            <rFont val="MS P ゴシック"/>
            <family val="3"/>
            <charset val="128"/>
          </rPr>
          <t>横須賀市:</t>
        </r>
        <r>
          <rPr>
            <sz val="9"/>
            <color indexed="81"/>
            <rFont val="MS P ゴシック"/>
            <family val="3"/>
            <charset val="128"/>
          </rPr>
          <t xml:space="preserve">
処遇改善等加算に係る経験年数算定表から算定された年数</t>
        </r>
      </text>
    </comment>
  </commentList>
</comments>
</file>

<file path=xl/sharedStrings.xml><?xml version="1.0" encoding="utf-8"?>
<sst xmlns="http://schemas.openxmlformats.org/spreadsheetml/2006/main" count="1418" uniqueCount="535">
  <si>
    <t>◆適用単価（加算１）</t>
    <rPh sb="1" eb="3">
      <t>テキヨウ</t>
    </rPh>
    <rPh sb="3" eb="5">
      <t>タンカ</t>
    </rPh>
    <rPh sb="6" eb="8">
      <t>カサン</t>
    </rPh>
    <phoneticPr fontId="4"/>
  </si>
  <si>
    <t>【通常定員区分】</t>
    <rPh sb="1" eb="3">
      <t>ツウジョウ</t>
    </rPh>
    <rPh sb="3" eb="5">
      <t>テイイン</t>
    </rPh>
    <rPh sb="5" eb="7">
      <t>クブン</t>
    </rPh>
    <phoneticPr fontId="4"/>
  </si>
  <si>
    <t>定員</t>
    <rPh sb="0" eb="2">
      <t>テイイン</t>
    </rPh>
    <phoneticPr fontId="4"/>
  </si>
  <si>
    <t>年齢</t>
    <rPh sb="0" eb="2">
      <t>ネンレイ</t>
    </rPh>
    <phoneticPr fontId="4"/>
  </si>
  <si>
    <t>key</t>
    <phoneticPr fontId="4"/>
  </si>
  <si>
    <t>処遇改善(区分1・2)</t>
    <rPh sb="0" eb="2">
      <t>ショグウ</t>
    </rPh>
    <rPh sb="2" eb="4">
      <t>カイゼン</t>
    </rPh>
    <rPh sb="5" eb="7">
      <t>クブン</t>
    </rPh>
    <phoneticPr fontId="4"/>
  </si>
  <si>
    <t>栄養管理加算</t>
    <rPh sb="0" eb="2">
      <t>エイヨウ</t>
    </rPh>
    <rPh sb="2" eb="4">
      <t>カンリ</t>
    </rPh>
    <rPh sb="4" eb="6">
      <t>カサン</t>
    </rPh>
    <phoneticPr fontId="4"/>
  </si>
  <si>
    <t>区分</t>
    <rPh sb="0" eb="2">
      <t>クブン</t>
    </rPh>
    <phoneticPr fontId="4"/>
  </si>
  <si>
    <t>標準</t>
    <rPh sb="0" eb="2">
      <t>ヒョウジュン</t>
    </rPh>
    <phoneticPr fontId="6"/>
  </si>
  <si>
    <t>短時間</t>
    <rPh sb="0" eb="3">
      <t>タンジカン</t>
    </rPh>
    <phoneticPr fontId="6"/>
  </si>
  <si>
    <t>処遇(c)率</t>
    <rPh sb="0" eb="2">
      <t>ショグウ</t>
    </rPh>
    <rPh sb="5" eb="6">
      <t>リツ</t>
    </rPh>
    <phoneticPr fontId="4"/>
  </si>
  <si>
    <t>基本額</t>
    <rPh sb="0" eb="2">
      <t>キホン</t>
    </rPh>
    <rPh sb="2" eb="3">
      <t>ガク</t>
    </rPh>
    <phoneticPr fontId="6"/>
  </si>
  <si>
    <t>処遇(ab)</t>
    <rPh sb="0" eb="2">
      <t>ショグウ</t>
    </rPh>
    <phoneticPr fontId="4"/>
  </si>
  <si>
    <t>フラグ</t>
    <phoneticPr fontId="4"/>
  </si>
  <si>
    <t>対象外</t>
    <rPh sb="0" eb="3">
      <t>タイショウガイ</t>
    </rPh>
    <phoneticPr fontId="4"/>
  </si>
  <si>
    <t>配置(A)</t>
    <rPh sb="0" eb="2">
      <t>ハイチ</t>
    </rPh>
    <phoneticPr fontId="4"/>
  </si>
  <si>
    <t>兼務(B)</t>
    <rPh sb="0" eb="2">
      <t>ケンム</t>
    </rPh>
    <phoneticPr fontId="4"/>
  </si>
  <si>
    <t>嘱託(C)</t>
    <rPh sb="0" eb="2">
      <t>ショクタク</t>
    </rPh>
    <phoneticPr fontId="4"/>
  </si>
  <si>
    <t>平均経験年数</t>
    <rPh sb="0" eb="6">
      <t>ヘイキンケイケンネンスウ</t>
    </rPh>
    <phoneticPr fontId="4"/>
  </si>
  <si>
    <t>本園の定員</t>
    <rPh sb="0" eb="2">
      <t>ホンエン</t>
    </rPh>
    <rPh sb="3" eb="5">
      <t>テイイン</t>
    </rPh>
    <phoneticPr fontId="4"/>
  </si>
  <si>
    <t>〇　基本情報</t>
    <rPh sb="2" eb="6">
      <t>キホンジョウホウ</t>
    </rPh>
    <phoneticPr fontId="4"/>
  </si>
  <si>
    <t>〇　平均利用子ども数（見込）</t>
    <rPh sb="2" eb="6">
      <t>ヘイキンリヨウ</t>
    </rPh>
    <rPh sb="6" eb="7">
      <t>コ</t>
    </rPh>
    <rPh sb="9" eb="10">
      <t>カズ</t>
    </rPh>
    <rPh sb="11" eb="13">
      <t>ミコ</t>
    </rPh>
    <phoneticPr fontId="4"/>
  </si>
  <si>
    <t>標準時間</t>
    <rPh sb="0" eb="4">
      <t>ヒョウジュンジカン</t>
    </rPh>
    <phoneticPr fontId="4"/>
  </si>
  <si>
    <t>短時間</t>
    <rPh sb="0" eb="3">
      <t>タンジカン</t>
    </rPh>
    <phoneticPr fontId="4"/>
  </si>
  <si>
    <t>計</t>
    <rPh sb="0" eb="1">
      <t>ケイ</t>
    </rPh>
    <phoneticPr fontId="4"/>
  </si>
  <si>
    <t>本園</t>
    <rPh sb="0" eb="2">
      <t>ホンエン</t>
    </rPh>
    <phoneticPr fontId="4"/>
  </si>
  <si>
    <t>●</t>
    <phoneticPr fontId="4"/>
  </si>
  <si>
    <t>園合計</t>
    <rPh sb="0" eb="1">
      <t>ソノ</t>
    </rPh>
    <rPh sb="1" eb="3">
      <t>ゴウケイ</t>
    </rPh>
    <phoneticPr fontId="4"/>
  </si>
  <si>
    <t>加算一般</t>
    <rPh sb="0" eb="2">
      <t>カサン</t>
    </rPh>
    <rPh sb="2" eb="4">
      <t>イッパン</t>
    </rPh>
    <phoneticPr fontId="4"/>
  </si>
  <si>
    <t>栄養管理</t>
    <rPh sb="0" eb="4">
      <t>エイヨウカンリ</t>
    </rPh>
    <phoneticPr fontId="4"/>
  </si>
  <si>
    <t>A(配置)</t>
    <rPh sb="2" eb="4">
      <t>ハイチ</t>
    </rPh>
    <phoneticPr fontId="4"/>
  </si>
  <si>
    <t>B(兼務)</t>
    <rPh sb="2" eb="4">
      <t>ケンム</t>
    </rPh>
    <phoneticPr fontId="4"/>
  </si>
  <si>
    <t>C(嘱託)</t>
    <rPh sb="2" eb="4">
      <t>ショクタク</t>
    </rPh>
    <phoneticPr fontId="4"/>
  </si>
  <si>
    <t>〇　各種加算・調整の適用状況（該当するものに「●」又は選択）</t>
    <rPh sb="2" eb="6">
      <t>カクシュカサン</t>
    </rPh>
    <rPh sb="7" eb="9">
      <t>チョウセイ</t>
    </rPh>
    <rPh sb="10" eb="14">
      <t>テキヨウジョウキョウ</t>
    </rPh>
    <rPh sb="15" eb="17">
      <t>ガイトウ</t>
    </rPh>
    <rPh sb="25" eb="26">
      <t>マタ</t>
    </rPh>
    <rPh sb="27" eb="29">
      <t>センタク</t>
    </rPh>
    <phoneticPr fontId="4"/>
  </si>
  <si>
    <t>栄養管理加算</t>
    <rPh sb="0" eb="6">
      <t>エイヨウカンリカサン</t>
    </rPh>
    <phoneticPr fontId="2"/>
  </si>
  <si>
    <t>区分1</t>
    <rPh sb="0" eb="2">
      <t>クブン</t>
    </rPh>
    <phoneticPr fontId="4"/>
  </si>
  <si>
    <t>区分2</t>
    <rPh sb="0" eb="2">
      <t>クブン</t>
    </rPh>
    <phoneticPr fontId="4"/>
  </si>
  <si>
    <t>○　加算率</t>
    <rPh sb="2" eb="5">
      <t>カサンリツ</t>
    </rPh>
    <phoneticPr fontId="4"/>
  </si>
  <si>
    <t>D</t>
    <phoneticPr fontId="4"/>
  </si>
  <si>
    <t>C</t>
    <phoneticPr fontId="4"/>
  </si>
  <si>
    <t>定員key1</t>
    <rPh sb="0" eb="2">
      <t>テイイン</t>
    </rPh>
    <phoneticPr fontId="4"/>
  </si>
  <si>
    <t>定員key2</t>
    <rPh sb="0" eb="2">
      <t>テイイン</t>
    </rPh>
    <phoneticPr fontId="4"/>
  </si>
  <si>
    <t>標準</t>
    <rPh sb="0" eb="2">
      <t>ヒョウジュン</t>
    </rPh>
    <phoneticPr fontId="4"/>
  </si>
  <si>
    <t>○　加算額計算（区分1）</t>
    <rPh sb="2" eb="5">
      <t>カサンガク</t>
    </rPh>
    <rPh sb="5" eb="7">
      <t>ケイサン</t>
    </rPh>
    <rPh sb="8" eb="10">
      <t>クブン</t>
    </rPh>
    <phoneticPr fontId="4"/>
  </si>
  <si>
    <t>栄養管理加算単価</t>
    <rPh sb="0" eb="6">
      <t>エイヨウカンリカサン</t>
    </rPh>
    <rPh sb="6" eb="8">
      <t>タンカ</t>
    </rPh>
    <phoneticPr fontId="4"/>
  </si>
  <si>
    <t>月額</t>
    <rPh sb="0" eb="2">
      <t>ゲツガク</t>
    </rPh>
    <phoneticPr fontId="4"/>
  </si>
  <si>
    <t>児童数（①）</t>
    <rPh sb="0" eb="3">
      <t>ジドウスウ</t>
    </rPh>
    <phoneticPr fontId="4"/>
  </si>
  <si>
    <t>単価計（②）</t>
    <rPh sb="0" eb="2">
      <t>タンカ</t>
    </rPh>
    <rPh sb="2" eb="3">
      <t>ケイ</t>
    </rPh>
    <phoneticPr fontId="4"/>
  </si>
  <si>
    <t>月額（①×②）</t>
    <rPh sb="0" eb="2">
      <t>ゲツガク</t>
    </rPh>
    <phoneticPr fontId="4"/>
  </si>
  <si>
    <t>○　加算額計算（区分2）</t>
    <rPh sb="2" eb="5">
      <t>カサンガク</t>
    </rPh>
    <rPh sb="5" eb="7">
      <t>ケイサン</t>
    </rPh>
    <rPh sb="8" eb="10">
      <t>クブン</t>
    </rPh>
    <phoneticPr fontId="4"/>
  </si>
  <si>
    <t>○　実施月数（通常は12か月）</t>
    <rPh sb="2" eb="6">
      <t>ジッシゲッスウ</t>
    </rPh>
    <rPh sb="7" eb="9">
      <t>ツウジョウ</t>
    </rPh>
    <rPh sb="13" eb="14">
      <t>ゲツ</t>
    </rPh>
    <phoneticPr fontId="4"/>
  </si>
  <si>
    <t>※　必要な場合は1～12の間で修正すること。</t>
    <rPh sb="2" eb="4">
      <t>ヒツヨウ</t>
    </rPh>
    <rPh sb="5" eb="7">
      <t>バアイ</t>
    </rPh>
    <rPh sb="13" eb="14">
      <t>アイダ</t>
    </rPh>
    <rPh sb="15" eb="17">
      <t>シュウセイ</t>
    </rPh>
    <phoneticPr fontId="4"/>
  </si>
  <si>
    <t>○　加算額見込み計算結果</t>
    <rPh sb="2" eb="5">
      <t>カサンガク</t>
    </rPh>
    <rPh sb="5" eb="7">
      <t>ミコ</t>
    </rPh>
    <rPh sb="8" eb="12">
      <t>ケイサンケッカ</t>
    </rPh>
    <phoneticPr fontId="4"/>
  </si>
  <si>
    <t>年額</t>
    <rPh sb="0" eb="2">
      <t>ネンガク</t>
    </rPh>
    <phoneticPr fontId="4"/>
  </si>
  <si>
    <t>加算率（a）</t>
    <rPh sb="0" eb="3">
      <t>カサンリツ</t>
    </rPh>
    <phoneticPr fontId="2"/>
  </si>
  <si>
    <t>加算率（b）</t>
    <rPh sb="0" eb="3">
      <t>カサンリツ</t>
    </rPh>
    <phoneticPr fontId="2"/>
  </si>
  <si>
    <t>flag</t>
    <phoneticPr fontId="4"/>
  </si>
  <si>
    <t>列1</t>
  </si>
  <si>
    <t>列2</t>
  </si>
  <si>
    <t>列3</t>
  </si>
  <si>
    <t>列4</t>
  </si>
  <si>
    <t>列5</t>
  </si>
  <si>
    <t>列6</t>
  </si>
  <si>
    <t>列7</t>
  </si>
  <si>
    <t>列8</t>
  </si>
  <si>
    <t>列9</t>
  </si>
  <si>
    <t>列10</t>
  </si>
  <si>
    <t>列11</t>
  </si>
  <si>
    <t>加算率(a)</t>
    <rPh sb="0" eb="2">
      <t>カサン</t>
    </rPh>
    <rPh sb="2" eb="3">
      <t>リツ</t>
    </rPh>
    <phoneticPr fontId="4"/>
  </si>
  <si>
    <t>加算率(b)</t>
    <rPh sb="0" eb="2">
      <t>カサン</t>
    </rPh>
    <rPh sb="2" eb="3">
      <t>リツ</t>
    </rPh>
    <phoneticPr fontId="4"/>
  </si>
  <si>
    <t>うち、障害児保育加算対象児（標準／短時間問わず）</t>
    <rPh sb="3" eb="5">
      <t>ショウガイ</t>
    </rPh>
    <rPh sb="5" eb="6">
      <t>ジ</t>
    </rPh>
    <rPh sb="6" eb="8">
      <t>ホイク</t>
    </rPh>
    <rPh sb="8" eb="10">
      <t>カサン</t>
    </rPh>
    <rPh sb="10" eb="12">
      <t>タイショウ</t>
    </rPh>
    <rPh sb="12" eb="13">
      <t>ジ</t>
    </rPh>
    <rPh sb="14" eb="16">
      <t>ヒョウジュン</t>
    </rPh>
    <rPh sb="17" eb="20">
      <t>タンジカン</t>
    </rPh>
    <rPh sb="20" eb="21">
      <t>ト</t>
    </rPh>
    <phoneticPr fontId="4"/>
  </si>
  <si>
    <t>処遇改善等加算（標準時間）単価</t>
    <rPh sb="0" eb="7">
      <t>ショグウカイゼントウカサン</t>
    </rPh>
    <rPh sb="8" eb="12">
      <t>ヒョウジュンジカン</t>
    </rPh>
    <rPh sb="13" eb="15">
      <t>タンカ</t>
    </rPh>
    <phoneticPr fontId="4"/>
  </si>
  <si>
    <t>処遇改善等加算（短時間）単価</t>
    <rPh sb="0" eb="5">
      <t>ショグウカイゼントウ</t>
    </rPh>
    <rPh sb="5" eb="7">
      <t>カサン</t>
    </rPh>
    <rPh sb="8" eb="11">
      <t>タンジカン</t>
    </rPh>
    <rPh sb="12" eb="14">
      <t>タンカ</t>
    </rPh>
    <phoneticPr fontId="4"/>
  </si>
  <si>
    <t>障害児</t>
    <rPh sb="0" eb="2">
      <t>ショウガイ</t>
    </rPh>
    <rPh sb="2" eb="3">
      <t>ジ</t>
    </rPh>
    <phoneticPr fontId="4"/>
  </si>
  <si>
    <t>障害児保育加算</t>
    <rPh sb="0" eb="2">
      <t>ショウガイ</t>
    </rPh>
    <rPh sb="2" eb="3">
      <t>ジ</t>
    </rPh>
    <rPh sb="3" eb="5">
      <t>ホイク</t>
    </rPh>
    <rPh sb="5" eb="7">
      <t>カサン</t>
    </rPh>
    <phoneticPr fontId="4"/>
  </si>
  <si>
    <t>食事の提供方法に関する調整（自園調理・連携施設以外）</t>
    <rPh sb="0" eb="2">
      <t>ショクジ</t>
    </rPh>
    <rPh sb="3" eb="5">
      <t>テイキョウ</t>
    </rPh>
    <rPh sb="5" eb="7">
      <t>ホウホウ</t>
    </rPh>
    <rPh sb="8" eb="9">
      <t>カン</t>
    </rPh>
    <rPh sb="11" eb="13">
      <t>チョウセイ</t>
    </rPh>
    <rPh sb="14" eb="15">
      <t>ジ</t>
    </rPh>
    <rPh sb="15" eb="16">
      <t>ソノ</t>
    </rPh>
    <rPh sb="16" eb="18">
      <t>チョウリ</t>
    </rPh>
    <rPh sb="19" eb="21">
      <t>レンケイ</t>
    </rPh>
    <rPh sb="21" eb="23">
      <t>シセツ</t>
    </rPh>
    <rPh sb="23" eb="25">
      <t>イガイ</t>
    </rPh>
    <phoneticPr fontId="2"/>
  </si>
  <si>
    <t>D</t>
    <phoneticPr fontId="4"/>
  </si>
  <si>
    <t>C</t>
    <phoneticPr fontId="4"/>
  </si>
  <si>
    <t>食事の提供方法に関する調整</t>
    <rPh sb="0" eb="2">
      <t>ショクジ</t>
    </rPh>
    <rPh sb="3" eb="5">
      <t>テイキョウ</t>
    </rPh>
    <rPh sb="5" eb="7">
      <t>ホウホウ</t>
    </rPh>
    <rPh sb="8" eb="9">
      <t>カン</t>
    </rPh>
    <rPh sb="11" eb="13">
      <t>チョウセイ</t>
    </rPh>
    <phoneticPr fontId="4"/>
  </si>
  <si>
    <t>→　→　→</t>
    <phoneticPr fontId="4"/>
  </si>
  <si>
    <t>列102</t>
  </si>
  <si>
    <t>3人まで</t>
    <rPh sb="1" eb="2">
      <t>ヒト</t>
    </rPh>
    <phoneticPr fontId="6"/>
  </si>
  <si>
    <t>4人以上</t>
    <rPh sb="1" eb="2">
      <t>ヒト</t>
    </rPh>
    <rPh sb="2" eb="4">
      <t>イジョウ</t>
    </rPh>
    <phoneticPr fontId="4"/>
  </si>
  <si>
    <t>資格保有者</t>
    <rPh sb="0" eb="2">
      <t>シカク</t>
    </rPh>
    <rPh sb="2" eb="5">
      <t>ホユウシャ</t>
    </rPh>
    <phoneticPr fontId="6"/>
  </si>
  <si>
    <t>家庭的保育補助者</t>
    <rPh sb="0" eb="3">
      <t>カテイテキ</t>
    </rPh>
    <rPh sb="3" eb="5">
      <t>ホイク</t>
    </rPh>
    <rPh sb="5" eb="8">
      <t>ホジョシャ</t>
    </rPh>
    <phoneticPr fontId="4"/>
  </si>
  <si>
    <t>障害児保育</t>
    <rPh sb="0" eb="2">
      <t>ショウガイ</t>
    </rPh>
    <rPh sb="2" eb="3">
      <t>ジ</t>
    </rPh>
    <rPh sb="3" eb="5">
      <t>ホイク</t>
    </rPh>
    <phoneticPr fontId="4"/>
  </si>
  <si>
    <t>食事提供方法</t>
    <rPh sb="0" eb="2">
      <t>ショクジ</t>
    </rPh>
    <rPh sb="2" eb="4">
      <t>テイキョウ</t>
    </rPh>
    <rPh sb="4" eb="6">
      <t>ホウホウ</t>
    </rPh>
    <phoneticPr fontId="6"/>
  </si>
  <si>
    <t>資格保有者加算</t>
    <rPh sb="0" eb="2">
      <t>シカク</t>
    </rPh>
    <rPh sb="2" eb="5">
      <t>ホユウシャ</t>
    </rPh>
    <rPh sb="5" eb="7">
      <t>カサン</t>
    </rPh>
    <phoneticPr fontId="2"/>
  </si>
  <si>
    <t>家庭的保育補助者加算</t>
    <rPh sb="0" eb="3">
      <t>カテイテキ</t>
    </rPh>
    <rPh sb="3" eb="5">
      <t>ホイク</t>
    </rPh>
    <rPh sb="5" eb="8">
      <t>ホジョシャ</t>
    </rPh>
    <rPh sb="8" eb="10">
      <t>カサン</t>
    </rPh>
    <phoneticPr fontId="2"/>
  </si>
  <si>
    <t>資格保有者加算</t>
    <rPh sb="0" eb="2">
      <t>シカク</t>
    </rPh>
    <rPh sb="2" eb="5">
      <t>ホユウシャ</t>
    </rPh>
    <rPh sb="5" eb="7">
      <t>カサン</t>
    </rPh>
    <phoneticPr fontId="4"/>
  </si>
  <si>
    <t>家庭的保育補助者加算</t>
    <rPh sb="0" eb="10">
      <t>カテイテキホイクホジョシャカサン</t>
    </rPh>
    <phoneticPr fontId="4"/>
  </si>
  <si>
    <t>【家庭的保育事業】処遇改善等加算加算額見込み計算表</t>
    <rPh sb="1" eb="4">
      <t>カテイテキ</t>
    </rPh>
    <rPh sb="4" eb="6">
      <t>ホイク</t>
    </rPh>
    <rPh sb="6" eb="8">
      <t>ジギョウ</t>
    </rPh>
    <rPh sb="9" eb="16">
      <t>ショグウカイゼントウカサン</t>
    </rPh>
    <phoneticPr fontId="4"/>
  </si>
  <si>
    <t>○　処遇改善等加算（区分３「質の向上分」算定対象人数</t>
    <rPh sb="2" eb="4">
      <t>ショグウ</t>
    </rPh>
    <rPh sb="4" eb="6">
      <t>カイゼン</t>
    </rPh>
    <rPh sb="6" eb="7">
      <t>トウ</t>
    </rPh>
    <rPh sb="7" eb="9">
      <t>カサン</t>
    </rPh>
    <rPh sb="10" eb="12">
      <t>クブン</t>
    </rPh>
    <rPh sb="14" eb="15">
      <t>シツ</t>
    </rPh>
    <rPh sb="16" eb="18">
      <t>コウジョウ</t>
    </rPh>
    <rPh sb="18" eb="19">
      <t>ブン</t>
    </rPh>
    <rPh sb="20" eb="22">
      <t>サンテイ</t>
    </rPh>
    <rPh sb="22" eb="24">
      <t>タイショウ</t>
    </rPh>
    <rPh sb="24" eb="26">
      <t>ニンズウ</t>
    </rPh>
    <phoneticPr fontId="4"/>
  </si>
  <si>
    <t>算定対象人数</t>
    <rPh sb="0" eb="2">
      <t>サンテイ</t>
    </rPh>
    <rPh sb="2" eb="4">
      <t>タイショウ</t>
    </rPh>
    <rPh sb="4" eb="6">
      <t>ニンズウ</t>
    </rPh>
    <phoneticPr fontId="4"/>
  </si>
  <si>
    <t>人数Ａが1人</t>
    <rPh sb="0" eb="2">
      <t>ニンズウ</t>
    </rPh>
    <rPh sb="5" eb="6">
      <t>ヒト</t>
    </rPh>
    <phoneticPr fontId="4"/>
  </si>
  <si>
    <t>人数Ｂが1人</t>
    <rPh sb="0" eb="2">
      <t>ニンズウ</t>
    </rPh>
    <rPh sb="5" eb="6">
      <t>ヒト</t>
    </rPh>
    <phoneticPr fontId="4"/>
  </si>
  <si>
    <t>0人（申請しない）</t>
    <rPh sb="1" eb="2">
      <t>ヒト</t>
    </rPh>
    <rPh sb="3" eb="5">
      <t>シンセイ</t>
    </rPh>
    <phoneticPr fontId="4"/>
  </si>
  <si>
    <t>区分3</t>
    <rPh sb="0" eb="2">
      <t>クブン</t>
    </rPh>
    <phoneticPr fontId="4"/>
  </si>
  <si>
    <t>処遇改善等加算（区分3）</t>
    <rPh sb="0" eb="2">
      <t>ショグウ</t>
    </rPh>
    <rPh sb="2" eb="4">
      <t>カイゼン</t>
    </rPh>
    <rPh sb="4" eb="5">
      <t>トウ</t>
    </rPh>
    <rPh sb="5" eb="7">
      <t>カサン</t>
    </rPh>
    <rPh sb="8" eb="10">
      <t>クブン</t>
    </rPh>
    <phoneticPr fontId="4"/>
  </si>
  <si>
    <t>A</t>
    <phoneticPr fontId="4"/>
  </si>
  <si>
    <t>B</t>
    <phoneticPr fontId="4"/>
  </si>
  <si>
    <t>様式7_特別な事情に係る届出書</t>
    <rPh sb="0" eb="2">
      <t>ヨウシキ</t>
    </rPh>
    <rPh sb="4" eb="6">
      <t>トクベツ</t>
    </rPh>
    <rPh sb="7" eb="9">
      <t>ジジョウ</t>
    </rPh>
    <rPh sb="10" eb="11">
      <t>カカ</t>
    </rPh>
    <rPh sb="12" eb="15">
      <t>トドケデショ</t>
    </rPh>
    <phoneticPr fontId="4"/>
  </si>
  <si>
    <t>様式5_賃金改善の誓約書</t>
    <rPh sb="0" eb="2">
      <t>ヨウシキ</t>
    </rPh>
    <rPh sb="4" eb="8">
      <t>チンギンカイゼン</t>
    </rPh>
    <rPh sb="9" eb="12">
      <t>セイヤクショ</t>
    </rPh>
    <phoneticPr fontId="4"/>
  </si>
  <si>
    <t>様式4別添2_同一の事業者内における拠出見込額・受入見込額一覧表</t>
    <rPh sb="0" eb="2">
      <t>ヨウシキ</t>
    </rPh>
    <rPh sb="3" eb="5">
      <t>ベッテン</t>
    </rPh>
    <rPh sb="7" eb="9">
      <t>ドウイツ</t>
    </rPh>
    <rPh sb="10" eb="14">
      <t>ジギョウシャナイ</t>
    </rPh>
    <rPh sb="18" eb="20">
      <t>キョシュツ</t>
    </rPh>
    <rPh sb="20" eb="22">
      <t>ミコ</t>
    </rPh>
    <rPh sb="22" eb="23">
      <t>ガク</t>
    </rPh>
    <rPh sb="24" eb="25">
      <t>ウ</t>
    </rPh>
    <rPh sb="25" eb="26">
      <t>イ</t>
    </rPh>
    <rPh sb="26" eb="28">
      <t>ミコ</t>
    </rPh>
    <rPh sb="28" eb="29">
      <t>ガク</t>
    </rPh>
    <rPh sb="29" eb="31">
      <t>イチラン</t>
    </rPh>
    <rPh sb="31" eb="32">
      <t>オモテ</t>
    </rPh>
    <phoneticPr fontId="4"/>
  </si>
  <si>
    <t>様式4別添1_賃金改善明細（職員別表）</t>
    <rPh sb="0" eb="2">
      <t>ヨウシキ</t>
    </rPh>
    <rPh sb="3" eb="5">
      <t>ベッテン</t>
    </rPh>
    <rPh sb="7" eb="9">
      <t>チンギン</t>
    </rPh>
    <rPh sb="9" eb="11">
      <t>カイゼン</t>
    </rPh>
    <rPh sb="11" eb="13">
      <t>メイサイ</t>
    </rPh>
    <rPh sb="14" eb="16">
      <t>ショクイン</t>
    </rPh>
    <rPh sb="16" eb="18">
      <t>ベッピョウ</t>
    </rPh>
    <phoneticPr fontId="4"/>
  </si>
  <si>
    <t>様式4_賃金改善計画書（処遇改善等加算）</t>
    <rPh sb="0" eb="2">
      <t>ヨウシキ</t>
    </rPh>
    <rPh sb="4" eb="11">
      <t>チンギンカイゼンケイカクショ</t>
    </rPh>
    <rPh sb="12" eb="14">
      <t>ショグウ</t>
    </rPh>
    <rPh sb="14" eb="16">
      <t>カイゼン</t>
    </rPh>
    <rPh sb="16" eb="17">
      <t>トウ</t>
    </rPh>
    <rPh sb="17" eb="19">
      <t>カサン</t>
    </rPh>
    <phoneticPr fontId="4"/>
  </si>
  <si>
    <t>様式3_加算算定対象人数等認定申請書（区分３（質の向上分））</t>
    <rPh sb="0" eb="2">
      <t>ヨウシキ</t>
    </rPh>
    <rPh sb="4" eb="8">
      <t>カサンサンテイ</t>
    </rPh>
    <rPh sb="8" eb="13">
      <t>タイショウニンズウトウ</t>
    </rPh>
    <rPh sb="13" eb="18">
      <t>ニンテイシンセイショ</t>
    </rPh>
    <rPh sb="19" eb="21">
      <t>クブン</t>
    </rPh>
    <rPh sb="23" eb="24">
      <t>シツ</t>
    </rPh>
    <rPh sb="25" eb="27">
      <t>コウジョウ</t>
    </rPh>
    <rPh sb="27" eb="28">
      <t>フン</t>
    </rPh>
    <phoneticPr fontId="4"/>
  </si>
  <si>
    <t>様式2_キャリアパス要件届出書</t>
    <rPh sb="0" eb="2">
      <t>ヨウシキ</t>
    </rPh>
    <rPh sb="10" eb="15">
      <t>ヨウケントドケデショ</t>
    </rPh>
    <phoneticPr fontId="4"/>
  </si>
  <si>
    <t>様式1_加算率等認定申請書（処遇改善等加算）</t>
    <rPh sb="0" eb="2">
      <t>ヨウシキ</t>
    </rPh>
    <rPh sb="4" eb="6">
      <t>カサン</t>
    </rPh>
    <rPh sb="6" eb="7">
      <t>リツ</t>
    </rPh>
    <rPh sb="7" eb="8">
      <t>トウ</t>
    </rPh>
    <rPh sb="8" eb="10">
      <t>ニンテイ</t>
    </rPh>
    <rPh sb="10" eb="13">
      <t>シンセイショ</t>
    </rPh>
    <rPh sb="14" eb="16">
      <t>ショグウ</t>
    </rPh>
    <rPh sb="16" eb="18">
      <t>カイゼン</t>
    </rPh>
    <rPh sb="18" eb="19">
      <t>トウ</t>
    </rPh>
    <rPh sb="19" eb="21">
      <t>カサン</t>
    </rPh>
    <phoneticPr fontId="4"/>
  </si>
  <si>
    <t>充てない</t>
    <rPh sb="0" eb="1">
      <t>ア</t>
    </rPh>
    <phoneticPr fontId="4"/>
  </si>
  <si>
    <t>※　他の事業所に拠出する場合の他、他の事業所から受け入れる場合を含みます。</t>
    <rPh sb="2" eb="3">
      <t>ホカ</t>
    </rPh>
    <rPh sb="4" eb="7">
      <t>ジギョウショ</t>
    </rPh>
    <rPh sb="8" eb="10">
      <t>キョシュツ</t>
    </rPh>
    <rPh sb="12" eb="14">
      <t>バアイ</t>
    </rPh>
    <rPh sb="15" eb="16">
      <t>ホカ</t>
    </rPh>
    <rPh sb="17" eb="18">
      <t>ホカ</t>
    </rPh>
    <rPh sb="19" eb="22">
      <t>ジギョウショ</t>
    </rPh>
    <rPh sb="24" eb="25">
      <t>ウ</t>
    </rPh>
    <rPh sb="26" eb="27">
      <t>イ</t>
    </rPh>
    <rPh sb="29" eb="31">
      <t>バアイ</t>
    </rPh>
    <rPh sb="32" eb="33">
      <t>フク</t>
    </rPh>
    <phoneticPr fontId="4"/>
  </si>
  <si>
    <t>5.(区分2を申請する場合)区分2の加算額の一部を他の施設・事業所における賃金の改善に充てる場合は「充てる」を選択してください。</t>
    <rPh sb="3" eb="5">
      <t>クブン</t>
    </rPh>
    <rPh sb="7" eb="9">
      <t>シンセイ</t>
    </rPh>
    <rPh sb="11" eb="13">
      <t>バアイ</t>
    </rPh>
    <rPh sb="14" eb="16">
      <t>クブン</t>
    </rPh>
    <rPh sb="18" eb="21">
      <t>カサンガク</t>
    </rPh>
    <rPh sb="22" eb="24">
      <t>イチブ</t>
    </rPh>
    <rPh sb="25" eb="26">
      <t>ホカ</t>
    </rPh>
    <rPh sb="27" eb="29">
      <t>シセツ</t>
    </rPh>
    <rPh sb="30" eb="33">
      <t>ジギョウショ</t>
    </rPh>
    <rPh sb="37" eb="39">
      <t>チンギン</t>
    </rPh>
    <rPh sb="40" eb="42">
      <t>カイゼン</t>
    </rPh>
    <rPh sb="43" eb="44">
      <t>ア</t>
    </rPh>
    <rPh sb="46" eb="48">
      <t>バアイ</t>
    </rPh>
    <rPh sb="50" eb="51">
      <t>ア</t>
    </rPh>
    <rPh sb="55" eb="57">
      <t>センタク</t>
    </rPh>
    <phoneticPr fontId="4"/>
  </si>
  <si>
    <t>該当しない</t>
    <rPh sb="0" eb="2">
      <t>ガイトウ</t>
    </rPh>
    <phoneticPr fontId="4"/>
  </si>
  <si>
    <t>4.国通知中、第２の２（４）の「なお書き」に該当する場合は「該当する」を選択してください。</t>
    <rPh sb="2" eb="5">
      <t>クニツウチ</t>
    </rPh>
    <rPh sb="5" eb="6">
      <t>ナカ</t>
    </rPh>
    <rPh sb="18" eb="19">
      <t>ガ</t>
    </rPh>
    <rPh sb="22" eb="24">
      <t>ガイトウ</t>
    </rPh>
    <rPh sb="26" eb="28">
      <t>バアイ</t>
    </rPh>
    <rPh sb="30" eb="32">
      <t>ガイトウ</t>
    </rPh>
    <rPh sb="36" eb="38">
      <t>センタク</t>
    </rPh>
    <phoneticPr fontId="4"/>
  </si>
  <si>
    <t>申請する</t>
    <rPh sb="0" eb="2">
      <t>シンセイ</t>
    </rPh>
    <phoneticPr fontId="4"/>
  </si>
  <si>
    <t>3.申請する区分を選択してください。（すべて申請する場合は３つとも「申請する」を選択）</t>
    <rPh sb="2" eb="4">
      <t>シンセイ</t>
    </rPh>
    <rPh sb="6" eb="8">
      <t>クブン</t>
    </rPh>
    <rPh sb="9" eb="11">
      <t>センタク</t>
    </rPh>
    <rPh sb="22" eb="24">
      <t>シンセイ</t>
    </rPh>
    <rPh sb="26" eb="28">
      <t>バアイ</t>
    </rPh>
    <rPh sb="34" eb="36">
      <t>シンセイ</t>
    </rPh>
    <rPh sb="40" eb="42">
      <t>センタク</t>
    </rPh>
    <phoneticPr fontId="4"/>
  </si>
  <si>
    <t>①加算前年度に処遇改善等加算（区分1）の適用を受けている。</t>
    <rPh sb="1" eb="6">
      <t>カサンゼンネンド</t>
    </rPh>
    <rPh sb="7" eb="14">
      <t>ショグウカイゼントウカサン</t>
    </rPh>
    <rPh sb="15" eb="17">
      <t>クブン</t>
    </rPh>
    <rPh sb="20" eb="22">
      <t>テキヨウ</t>
    </rPh>
    <rPh sb="23" eb="24">
      <t>ウ</t>
    </rPh>
    <phoneticPr fontId="4"/>
  </si>
  <si>
    <t>2.処遇改善等加算の適用状況を入力してください。</t>
    <rPh sb="2" eb="7">
      <t>ショグウカイゼントウ</t>
    </rPh>
    <rPh sb="7" eb="9">
      <t>カサン</t>
    </rPh>
    <rPh sb="10" eb="14">
      <t>テキヨウジョウキョウ</t>
    </rPh>
    <rPh sb="15" eb="17">
      <t>ニュウリョク</t>
    </rPh>
    <phoneticPr fontId="4"/>
  </si>
  <si>
    <t>認定こども園－幼保連携型</t>
  </si>
  <si>
    <t>施設類型</t>
    <phoneticPr fontId="4"/>
  </si>
  <si>
    <t>施設・事業所名</t>
    <phoneticPr fontId="4"/>
  </si>
  <si>
    <t>4桁コード</t>
    <phoneticPr fontId="4"/>
  </si>
  <si>
    <t>1.処遇改善等加算の申請に当たり、まず最初に、以下の内容に入力してください。</t>
    <rPh sb="2" eb="9">
      <t>ショグウカイゼントウカサン</t>
    </rPh>
    <rPh sb="10" eb="12">
      <t>シンセイ</t>
    </rPh>
    <rPh sb="13" eb="14">
      <t>ア</t>
    </rPh>
    <rPh sb="19" eb="21">
      <t>サイショ</t>
    </rPh>
    <rPh sb="23" eb="25">
      <t>イカ</t>
    </rPh>
    <rPh sb="26" eb="28">
      <t>ナイヨウ</t>
    </rPh>
    <rPh sb="29" eb="31">
      <t>ニュウリョク</t>
    </rPh>
    <phoneticPr fontId="4"/>
  </si>
  <si>
    <t>処遇改善等加算申請書（基本情報等入力）</t>
    <rPh sb="0" eb="7">
      <t>ショグウカイゼントウカサン</t>
    </rPh>
    <rPh sb="7" eb="10">
      <t>シンセイショ</t>
    </rPh>
    <rPh sb="11" eb="15">
      <t>キホンジョウホウ</t>
    </rPh>
    <rPh sb="15" eb="16">
      <t>トウ</t>
    </rPh>
    <rPh sb="16" eb="18">
      <t>ニュウリョク</t>
    </rPh>
    <phoneticPr fontId="4"/>
  </si>
  <si>
    <t>幼稚園</t>
  </si>
  <si>
    <t>家庭的保育</t>
  </si>
  <si>
    <t>事業所内保育－Ａ型</t>
  </si>
  <si>
    <t>事業所内保育－２０人以上</t>
  </si>
  <si>
    <t>小規模保育－Ｂ型</t>
  </si>
  <si>
    <t>小規模保育－Ａ型</t>
  </si>
  <si>
    <t>認定こども園－幼稚園型</t>
  </si>
  <si>
    <t>未入力事項があります。</t>
    <phoneticPr fontId="4"/>
  </si>
  <si>
    <t>充てる</t>
    <rPh sb="0" eb="1">
      <t>ア</t>
    </rPh>
    <phoneticPr fontId="4"/>
  </si>
  <si>
    <t>該当する</t>
    <rPh sb="0" eb="2">
      <t>ガイトウ</t>
    </rPh>
    <phoneticPr fontId="4"/>
  </si>
  <si>
    <t>申請しない</t>
    <rPh sb="0" eb="2">
      <t>シンセイ</t>
    </rPh>
    <phoneticPr fontId="4"/>
  </si>
  <si>
    <t>いいえ</t>
    <phoneticPr fontId="4"/>
  </si>
  <si>
    <t>認定こども園－保育所型</t>
  </si>
  <si>
    <t>入力ありがとうございました。以下で「●」が付いているシートの作成をお願いします。</t>
    <rPh sb="0" eb="2">
      <t>ニュウリョク</t>
    </rPh>
    <rPh sb="30" eb="32">
      <t>サクセイ</t>
    </rPh>
    <rPh sb="34" eb="35">
      <t>ネガ</t>
    </rPh>
    <phoneticPr fontId="4"/>
  </si>
  <si>
    <t>はい</t>
    <phoneticPr fontId="4"/>
  </si>
  <si>
    <t>保育所</t>
  </si>
  <si>
    <t>エラーチェック</t>
    <phoneticPr fontId="4"/>
  </si>
  <si>
    <t>他施設</t>
    <rPh sb="0" eb="3">
      <t>ホカシセツ</t>
    </rPh>
    <phoneticPr fontId="4"/>
  </si>
  <si>
    <t>特別事情</t>
    <rPh sb="0" eb="4">
      <t>トクベツジジョウ</t>
    </rPh>
    <phoneticPr fontId="4"/>
  </si>
  <si>
    <t>申請</t>
    <rPh sb="0" eb="2">
      <t>シンセイ</t>
    </rPh>
    <phoneticPr fontId="4"/>
  </si>
  <si>
    <t>YesNo</t>
    <phoneticPr fontId="4"/>
  </si>
  <si>
    <t>施設類型</t>
    <rPh sb="0" eb="4">
      <t>シセツルイケイ</t>
    </rPh>
    <phoneticPr fontId="4"/>
  </si>
  <si>
    <t>1_加算額計算表</t>
    <rPh sb="2" eb="5">
      <t>カサンガク</t>
    </rPh>
    <rPh sb="5" eb="7">
      <t>ケイサン</t>
    </rPh>
    <rPh sb="7" eb="8">
      <t>オモテ</t>
    </rPh>
    <phoneticPr fontId="4"/>
  </si>
  <si>
    <t>※</t>
    <phoneticPr fontId="6"/>
  </si>
  <si>
    <t>％</t>
    <phoneticPr fontId="6"/>
  </si>
  <si>
    <t>②賃金改善分</t>
    <rPh sb="1" eb="3">
      <t>チンギン</t>
    </rPh>
    <rPh sb="3" eb="5">
      <t>カイゼン</t>
    </rPh>
    <phoneticPr fontId="6"/>
  </si>
  <si>
    <t>（３）加算率（賃金改善分　加算率（ｂ））</t>
    <rPh sb="3" eb="6">
      <t>カサンリツ</t>
    </rPh>
    <rPh sb="7" eb="9">
      <t>チンギン</t>
    </rPh>
    <rPh sb="9" eb="11">
      <t>カイゼン</t>
    </rPh>
    <rPh sb="11" eb="12">
      <t>ブン</t>
    </rPh>
    <rPh sb="13" eb="16">
      <t>カサンリツ</t>
    </rPh>
    <phoneticPr fontId="4"/>
  </si>
  <si>
    <t>「処遇改善等加算に係る経験年数算定表」のとおり</t>
    <rPh sb="1" eb="3">
      <t>ショグウ</t>
    </rPh>
    <rPh sb="3" eb="5">
      <t>カイゼン</t>
    </rPh>
    <rPh sb="5" eb="6">
      <t>トウ</t>
    </rPh>
    <rPh sb="6" eb="8">
      <t>カサン</t>
    </rPh>
    <rPh sb="9" eb="10">
      <t>カカ</t>
    </rPh>
    <rPh sb="11" eb="13">
      <t>ケイケン</t>
    </rPh>
    <rPh sb="13" eb="15">
      <t>ネンスウ</t>
    </rPh>
    <rPh sb="15" eb="17">
      <t>サンテイ</t>
    </rPh>
    <rPh sb="17" eb="18">
      <t>オモテ</t>
    </rPh>
    <phoneticPr fontId="6"/>
  </si>
  <si>
    <t>（２）職員１人当たりの平均経験年数の算定</t>
    <rPh sb="3" eb="5">
      <t>ショクイン</t>
    </rPh>
    <rPh sb="6" eb="7">
      <t>ニン</t>
    </rPh>
    <rPh sb="7" eb="8">
      <t>ア</t>
    </rPh>
    <rPh sb="11" eb="13">
      <t>ヘイキン</t>
    </rPh>
    <rPh sb="13" eb="15">
      <t>ケイケン</t>
    </rPh>
    <rPh sb="15" eb="17">
      <t>ネンスウ</t>
    </rPh>
    <rPh sb="18" eb="20">
      <t>サンテイ</t>
    </rPh>
    <phoneticPr fontId="4"/>
  </si>
  <si>
    <t>「適」で前年度から取組内容に変更がない場合又は「区分３」が適用されている場合を除き、別紙様式２を添付すること。</t>
    <rPh sb="24" eb="26">
      <t>クブン</t>
    </rPh>
    <rPh sb="29" eb="31">
      <t>テキヨウ</t>
    </rPh>
    <rPh sb="42" eb="44">
      <t>ベッシ</t>
    </rPh>
    <phoneticPr fontId="6"/>
  </si>
  <si>
    <r>
      <t xml:space="preserve">基礎分
</t>
    </r>
    <r>
      <rPr>
        <sz val="10"/>
        <rFont val="HGｺﾞｼｯｸM"/>
        <family val="3"/>
        <charset val="128"/>
      </rPr>
      <t>（(2)Ｃに基づき設定）</t>
    </r>
    <rPh sb="0" eb="2">
      <t>キソ</t>
    </rPh>
    <rPh sb="2" eb="3">
      <t>ブン</t>
    </rPh>
    <rPh sb="10" eb="11">
      <t>モト</t>
    </rPh>
    <rPh sb="13" eb="15">
      <t>セッテイ</t>
    </rPh>
    <phoneticPr fontId="6"/>
  </si>
  <si>
    <t>（１）加算率（基礎分 加算率（a））</t>
    <rPh sb="3" eb="5">
      <t>カサン</t>
    </rPh>
    <rPh sb="5" eb="6">
      <t>リツ</t>
    </rPh>
    <rPh sb="7" eb="10">
      <t>キソブン</t>
    </rPh>
    <rPh sb="11" eb="14">
      <t>カサンリツ</t>
    </rPh>
    <phoneticPr fontId="4"/>
  </si>
  <si>
    <t>施設・事業所類型</t>
    <rPh sb="0" eb="2">
      <t>シセツ</t>
    </rPh>
    <rPh sb="3" eb="6">
      <t>ジギョウショ</t>
    </rPh>
    <rPh sb="6" eb="8">
      <t>ルイケイ</t>
    </rPh>
    <phoneticPr fontId="6"/>
  </si>
  <si>
    <t>施設・事業所名</t>
    <rPh sb="0" eb="2">
      <t>シセツ</t>
    </rPh>
    <rPh sb="3" eb="6">
      <t>ジギョウショ</t>
    </rPh>
    <rPh sb="6" eb="7">
      <t>メイ</t>
    </rPh>
    <phoneticPr fontId="6"/>
  </si>
  <si>
    <t>市町村名</t>
    <rPh sb="0" eb="3">
      <t>シチョウソン</t>
    </rPh>
    <rPh sb="3" eb="4">
      <t>メイ</t>
    </rPh>
    <phoneticPr fontId="6"/>
  </si>
  <si>
    <t>令和</t>
    <rPh sb="0" eb="2">
      <t>レイワ</t>
    </rPh>
    <phoneticPr fontId="6"/>
  </si>
  <si>
    <t>別紙様式１</t>
    <rPh sb="0" eb="2">
      <t>ベッシ</t>
    </rPh>
    <rPh sb="2" eb="4">
      <t>ヨウシキ</t>
    </rPh>
    <phoneticPr fontId="6"/>
  </si>
  <si>
    <t>代表者名</t>
    <rPh sb="0" eb="3">
      <t>ダイヒョウシャ</t>
    </rPh>
    <rPh sb="3" eb="4">
      <t>メイ</t>
    </rPh>
    <phoneticPr fontId="6"/>
  </si>
  <si>
    <t>事業者名</t>
    <rPh sb="0" eb="4">
      <t>ジギョウシャメイ</t>
    </rPh>
    <phoneticPr fontId="6"/>
  </si>
  <si>
    <t>令和　　年　　月　　日</t>
    <rPh sb="0" eb="2">
      <t>レイワ</t>
    </rPh>
    <rPh sb="4" eb="5">
      <t>ネン</t>
    </rPh>
    <rPh sb="7" eb="8">
      <t>ツキ</t>
    </rPh>
    <rPh sb="10" eb="11">
      <t>ヒ</t>
    </rPh>
    <phoneticPr fontId="6"/>
  </si>
  <si>
    <t>上記について、全ての職員に対し、周知をした上で、提出していることを証明いたします。</t>
    <rPh sb="0" eb="2">
      <t>ジョウキ</t>
    </rPh>
    <rPh sb="7" eb="8">
      <t>スベ</t>
    </rPh>
    <rPh sb="10" eb="12">
      <t>ショクイン</t>
    </rPh>
    <rPh sb="13" eb="14">
      <t>タイ</t>
    </rPh>
    <rPh sb="16" eb="18">
      <t>シュウチ</t>
    </rPh>
    <rPh sb="21" eb="22">
      <t>ウエ</t>
    </rPh>
    <rPh sb="24" eb="26">
      <t>テイシュツ</t>
    </rPh>
    <rPh sb="33" eb="35">
      <t>ショウメイ</t>
    </rPh>
    <phoneticPr fontId="6"/>
  </si>
  <si>
    <t>資格取得のための支援の実施　※当該支援の内容について下記に記載すること。</t>
    <phoneticPr fontId="6"/>
  </si>
  <si>
    <t>イ</t>
    <phoneticPr fontId="6"/>
  </si>
  <si>
    <t>資質向上のための計画に沿って、研修機会の提供又は技術指導等を実施するとともに、そのフィードバックを行うこと。（資質向上のための計画を添付すること。）</t>
    <rPh sb="0" eb="2">
      <t>シシツ</t>
    </rPh>
    <rPh sb="2" eb="4">
      <t>コウジョウ</t>
    </rPh>
    <rPh sb="8" eb="10">
      <t>ケイカク</t>
    </rPh>
    <rPh sb="11" eb="12">
      <t>ソ</t>
    </rPh>
    <rPh sb="15" eb="17">
      <t>ケンシュウ</t>
    </rPh>
    <rPh sb="17" eb="19">
      <t>キカイ</t>
    </rPh>
    <rPh sb="20" eb="22">
      <t>テイキョウ</t>
    </rPh>
    <rPh sb="22" eb="23">
      <t>マタ</t>
    </rPh>
    <rPh sb="24" eb="26">
      <t>ギジュツ</t>
    </rPh>
    <rPh sb="26" eb="28">
      <t>シドウ</t>
    </rPh>
    <rPh sb="28" eb="29">
      <t>トウ</t>
    </rPh>
    <rPh sb="30" eb="32">
      <t>ジッシ</t>
    </rPh>
    <rPh sb="49" eb="50">
      <t>オコナ</t>
    </rPh>
    <rPh sb="55" eb="57">
      <t>シシツ</t>
    </rPh>
    <rPh sb="57" eb="59">
      <t>コウジョウ</t>
    </rPh>
    <rPh sb="63" eb="65">
      <t>ケイカク</t>
    </rPh>
    <rPh sb="66" eb="68">
      <t>テンプ</t>
    </rPh>
    <phoneticPr fontId="6"/>
  </si>
  <si>
    <t>ア</t>
    <phoneticPr fontId="6"/>
  </si>
  <si>
    <t>ｄの実現のための具体的な取り組みの内容</t>
    <rPh sb="2" eb="4">
      <t>ジツゲン</t>
    </rPh>
    <rPh sb="8" eb="11">
      <t>グタイテキ</t>
    </rPh>
    <rPh sb="12" eb="13">
      <t>ト</t>
    </rPh>
    <rPh sb="14" eb="15">
      <t>ク</t>
    </rPh>
    <rPh sb="17" eb="19">
      <t>ナイヨウ</t>
    </rPh>
    <phoneticPr fontId="6"/>
  </si>
  <si>
    <t>ｅ</t>
    <phoneticPr fontId="6"/>
  </si>
  <si>
    <t>職員との意見交換を踏まえた資質向上のための目標</t>
    <rPh sb="0" eb="2">
      <t>ショクイン</t>
    </rPh>
    <rPh sb="4" eb="6">
      <t>イケン</t>
    </rPh>
    <rPh sb="6" eb="8">
      <t>コウカン</t>
    </rPh>
    <rPh sb="9" eb="10">
      <t>フ</t>
    </rPh>
    <rPh sb="13" eb="15">
      <t>シシツ</t>
    </rPh>
    <rPh sb="15" eb="17">
      <t>コウジョウ</t>
    </rPh>
    <rPh sb="21" eb="23">
      <t>モクヒョウ</t>
    </rPh>
    <phoneticPr fontId="6"/>
  </si>
  <si>
    <t>ｄ</t>
    <phoneticPr fontId="6"/>
  </si>
  <si>
    <t>次のｄ及びｅの要件を満たす。</t>
    <rPh sb="0" eb="1">
      <t>ツギ</t>
    </rPh>
    <rPh sb="3" eb="4">
      <t>オヨ</t>
    </rPh>
    <rPh sb="7" eb="9">
      <t>ヨウケン</t>
    </rPh>
    <rPh sb="10" eb="11">
      <t>ミ</t>
    </rPh>
    <phoneticPr fontId="6"/>
  </si>
  <si>
    <t>②</t>
    <phoneticPr fontId="6"/>
  </si>
  <si>
    <t>非該当</t>
    <phoneticPr fontId="6"/>
  </si>
  <si>
    <t>　ｃ　ａ及びｂについて就業規則等の明確な根拠規定を書面で整備し、全ての職員に周知している。</t>
    <rPh sb="4" eb="5">
      <t>オヨ</t>
    </rPh>
    <rPh sb="11" eb="13">
      <t>シュウギョウ</t>
    </rPh>
    <rPh sb="13" eb="15">
      <t>キソク</t>
    </rPh>
    <rPh sb="15" eb="16">
      <t>トウ</t>
    </rPh>
    <rPh sb="17" eb="19">
      <t>メイカク</t>
    </rPh>
    <rPh sb="20" eb="22">
      <t>コンキョ</t>
    </rPh>
    <rPh sb="22" eb="24">
      <t>キテイ</t>
    </rPh>
    <rPh sb="25" eb="27">
      <t>ショメン</t>
    </rPh>
    <rPh sb="28" eb="30">
      <t>セイビ</t>
    </rPh>
    <rPh sb="32" eb="33">
      <t>スベ</t>
    </rPh>
    <rPh sb="35" eb="37">
      <t>ショクイン</t>
    </rPh>
    <rPh sb="38" eb="40">
      <t>シュウチ</t>
    </rPh>
    <phoneticPr fontId="6"/>
  </si>
  <si>
    <t>該当</t>
    <phoneticPr fontId="6"/>
  </si>
  <si>
    <t>　ｂ　職位、職責又は職務内容等に応じた賃金体系を定めている。</t>
    <rPh sb="3" eb="5">
      <t>ショクイ</t>
    </rPh>
    <rPh sb="6" eb="8">
      <t>ショクセキ</t>
    </rPh>
    <rPh sb="8" eb="9">
      <t>マタ</t>
    </rPh>
    <rPh sb="10" eb="12">
      <t>ショクム</t>
    </rPh>
    <rPh sb="12" eb="14">
      <t>ナイヨウ</t>
    </rPh>
    <rPh sb="14" eb="15">
      <t>トウ</t>
    </rPh>
    <rPh sb="16" eb="17">
      <t>オウ</t>
    </rPh>
    <rPh sb="19" eb="21">
      <t>チンギン</t>
    </rPh>
    <rPh sb="21" eb="23">
      <t>タイケイ</t>
    </rPh>
    <rPh sb="24" eb="25">
      <t>サダ</t>
    </rPh>
    <phoneticPr fontId="6"/>
  </si>
  <si>
    <t>　ａ　職員の職位、職責又は職務内容等に応じた勤務条件等の要件を定めている。</t>
    <phoneticPr fontId="6"/>
  </si>
  <si>
    <t>次のａからｃまでの全ての要件を満たす。</t>
    <rPh sb="0" eb="1">
      <t>ツギ</t>
    </rPh>
    <rPh sb="9" eb="10">
      <t>スベ</t>
    </rPh>
    <rPh sb="12" eb="14">
      <t>ヨウケン</t>
    </rPh>
    <rPh sb="15" eb="16">
      <t>ミ</t>
    </rPh>
    <phoneticPr fontId="6"/>
  </si>
  <si>
    <t>①</t>
    <phoneticPr fontId="6"/>
  </si>
  <si>
    <t>次の内容について、「該当」「非該当」を選択すること。</t>
    <phoneticPr fontId="6"/>
  </si>
  <si>
    <t>〇キャリアパスに関する要件について</t>
    <rPh sb="8" eb="9">
      <t>カン</t>
    </rPh>
    <rPh sb="11" eb="13">
      <t>ヨウケン</t>
    </rPh>
    <phoneticPr fontId="6"/>
  </si>
  <si>
    <t>※区分３（質の向上分）の適用を受けようとする場合には提出不要</t>
    <rPh sb="1" eb="3">
      <t>クブン</t>
    </rPh>
    <rPh sb="5" eb="6">
      <t>シツ</t>
    </rPh>
    <rPh sb="7" eb="9">
      <t>コウジョウ</t>
    </rPh>
    <rPh sb="9" eb="10">
      <t>ブン</t>
    </rPh>
    <rPh sb="12" eb="14">
      <t>テキヨウ</t>
    </rPh>
    <rPh sb="15" eb="16">
      <t>ウ</t>
    </rPh>
    <rPh sb="22" eb="24">
      <t>バアイ</t>
    </rPh>
    <rPh sb="26" eb="28">
      <t>テイシュツ</t>
    </rPh>
    <rPh sb="28" eb="30">
      <t>フヨウ</t>
    </rPh>
    <phoneticPr fontId="6"/>
  </si>
  <si>
    <t>別紙様式２</t>
    <rPh sb="0" eb="2">
      <t>ベッシ</t>
    </rPh>
    <rPh sb="2" eb="4">
      <t>ヨウシキ</t>
    </rPh>
    <phoneticPr fontId="6"/>
  </si>
  <si>
    <t>　　事業の場合は「人数Ａ」「人数Ｂ」のいずれかに「１」、他方に「０」を記入すること。</t>
    <rPh sb="2" eb="4">
      <t>ジギョウ</t>
    </rPh>
    <rPh sb="9" eb="11">
      <t>ニンズウ</t>
    </rPh>
    <rPh sb="14" eb="16">
      <t>ニンズウ</t>
    </rPh>
    <phoneticPr fontId="6"/>
  </si>
  <si>
    <t>※　⑥について家庭的保育事業、事業所内保育事業所（利用定員５人以下の事業所に限る。）及び居宅訪問型保育</t>
    <rPh sb="7" eb="10">
      <t>カテイテキ</t>
    </rPh>
    <rPh sb="10" eb="12">
      <t>ホイク</t>
    </rPh>
    <rPh sb="12" eb="14">
      <t>ジギョウ</t>
    </rPh>
    <rPh sb="15" eb="18">
      <t>ジギョウショ</t>
    </rPh>
    <rPh sb="18" eb="19">
      <t>ナイ</t>
    </rPh>
    <rPh sb="19" eb="21">
      <t>ホイク</t>
    </rPh>
    <rPh sb="21" eb="24">
      <t>ジギョウショ</t>
    </rPh>
    <rPh sb="25" eb="27">
      <t>リヨウ</t>
    </rPh>
    <rPh sb="27" eb="29">
      <t>テイイン</t>
    </rPh>
    <rPh sb="30" eb="31">
      <t>ニン</t>
    </rPh>
    <rPh sb="31" eb="33">
      <t>イカ</t>
    </rPh>
    <rPh sb="34" eb="37">
      <t>ジギョウショ</t>
    </rPh>
    <rPh sb="38" eb="39">
      <t>カギ</t>
    </rPh>
    <rPh sb="42" eb="43">
      <t>オヨ</t>
    </rPh>
    <rPh sb="44" eb="46">
      <t>キョタク</t>
    </rPh>
    <rPh sb="46" eb="48">
      <t>ホウモン</t>
    </rPh>
    <rPh sb="48" eb="49">
      <t>ガタ</t>
    </rPh>
    <rPh sb="49" eb="51">
      <t>ホイク</t>
    </rPh>
    <phoneticPr fontId="6"/>
  </si>
  <si>
    <t>※　⑤について算出方法を示した書類を添付すること。</t>
    <phoneticPr fontId="6"/>
  </si>
  <si>
    <t>※　④について経験年数の根拠となる書類を添付すること。</t>
    <rPh sb="7" eb="9">
      <t>ケイケン</t>
    </rPh>
    <rPh sb="9" eb="11">
      <t>ネンスウ</t>
    </rPh>
    <phoneticPr fontId="6"/>
  </si>
  <si>
    <t>※　②について各月平均の年齢別児童数とする場合は、算出方法を示した書類を添付すること。</t>
    <rPh sb="7" eb="9">
      <t>カクツキ</t>
    </rPh>
    <rPh sb="9" eb="11">
      <t>ヘイキン</t>
    </rPh>
    <rPh sb="12" eb="15">
      <t>ネンレイベツ</t>
    </rPh>
    <rPh sb="15" eb="18">
      <t>ジドウスウ</t>
    </rPh>
    <rPh sb="21" eb="23">
      <t>バアイ</t>
    </rPh>
    <rPh sb="25" eb="27">
      <t>サンシュツ</t>
    </rPh>
    <rPh sb="27" eb="29">
      <t>ホウホウ</t>
    </rPh>
    <rPh sb="30" eb="31">
      <t>シメ</t>
    </rPh>
    <rPh sb="33" eb="35">
      <t>ショルイ</t>
    </rPh>
    <rPh sb="36" eb="38">
      <t>テンプ</t>
    </rPh>
    <phoneticPr fontId="6"/>
  </si>
  <si>
    <t>※　満３歳児の人数の記入は、幼稚園、認定こども園のみ記入すること。</t>
    <rPh sb="2" eb="3">
      <t>マン</t>
    </rPh>
    <rPh sb="4" eb="6">
      <t>サイジ</t>
    </rPh>
    <rPh sb="7" eb="9">
      <t>ニンズウ</t>
    </rPh>
    <rPh sb="10" eb="12">
      <t>キニュウ</t>
    </rPh>
    <rPh sb="14" eb="17">
      <t>ヨ</t>
    </rPh>
    <rPh sb="18" eb="20">
      <t>ニン</t>
    </rPh>
    <rPh sb="26" eb="28">
      <t>キニュウ</t>
    </rPh>
    <phoneticPr fontId="6"/>
  </si>
  <si>
    <t>人</t>
    <rPh sb="0" eb="1">
      <t>ニン</t>
    </rPh>
    <phoneticPr fontId="6"/>
  </si>
  <si>
    <t>人数Ｂ（⑤×１／５）</t>
    <rPh sb="0" eb="2">
      <t>ニンズウ</t>
    </rPh>
    <phoneticPr fontId="6"/>
  </si>
  <si>
    <t>人数Ａ（⑤×１／３）</t>
    <rPh sb="0" eb="2">
      <t>ニンズウ</t>
    </rPh>
    <phoneticPr fontId="6"/>
  </si>
  <si>
    <t>⑥加算算定対象人数</t>
    <rPh sb="1" eb="3">
      <t>カサン</t>
    </rPh>
    <rPh sb="3" eb="5">
      <t>サンテイ</t>
    </rPh>
    <rPh sb="5" eb="7">
      <t>タイショウ</t>
    </rPh>
    <rPh sb="7" eb="9">
      <t>ニンズウ</t>
    </rPh>
    <phoneticPr fontId="6"/>
  </si>
  <si>
    <t>⑤加算算定対象人数の基礎となる職員数</t>
    <rPh sb="1" eb="3">
      <t>カサン</t>
    </rPh>
    <rPh sb="3" eb="5">
      <t>サンテイ</t>
    </rPh>
    <rPh sb="5" eb="7">
      <t>タイショウ</t>
    </rPh>
    <rPh sb="7" eb="9">
      <t>ニンズウ</t>
    </rPh>
    <rPh sb="10" eb="12">
      <t>キソ</t>
    </rPh>
    <rPh sb="15" eb="18">
      <t>ショクインスウ</t>
    </rPh>
    <phoneticPr fontId="6"/>
  </si>
  <si>
    <t>年</t>
    <rPh sb="0" eb="1">
      <t>ネン</t>
    </rPh>
    <phoneticPr fontId="6"/>
  </si>
  <si>
    <t>加算対象者
経験年数</t>
    <rPh sb="0" eb="2">
      <t>カサン</t>
    </rPh>
    <rPh sb="2" eb="5">
      <t>タイショウシャ</t>
    </rPh>
    <rPh sb="6" eb="8">
      <t>ケイケン</t>
    </rPh>
    <rPh sb="8" eb="10">
      <t>ネンスウ</t>
    </rPh>
    <phoneticPr fontId="6"/>
  </si>
  <si>
    <t>居宅訪問型保育</t>
    <rPh sb="0" eb="2">
      <t>キョタク</t>
    </rPh>
    <rPh sb="2" eb="5">
      <t>ホウモンガタ</t>
    </rPh>
    <rPh sb="5" eb="7">
      <t>ホイク</t>
    </rPh>
    <phoneticPr fontId="6"/>
  </si>
  <si>
    <t>加算対象者
経験年数</t>
    <rPh sb="0" eb="2">
      <t>カサン</t>
    </rPh>
    <rPh sb="2" eb="4">
      <t>タイショウ</t>
    </rPh>
    <rPh sb="4" eb="5">
      <t>シャ</t>
    </rPh>
    <rPh sb="6" eb="8">
      <t>ケイケン</t>
    </rPh>
    <rPh sb="8" eb="10">
      <t>ネンスウ</t>
    </rPh>
    <phoneticPr fontId="6"/>
  </si>
  <si>
    <t>家庭的保育</t>
    <rPh sb="0" eb="3">
      <t>カテイテキ</t>
    </rPh>
    <rPh sb="3" eb="5">
      <t>ホイク</t>
    </rPh>
    <phoneticPr fontId="6"/>
  </si>
  <si>
    <t>④家庭的保育等の経験年数</t>
    <rPh sb="1" eb="4">
      <t>カテイテキ</t>
    </rPh>
    <rPh sb="4" eb="6">
      <t>ホイク</t>
    </rPh>
    <rPh sb="6" eb="7">
      <t>トウ</t>
    </rPh>
    <rPh sb="8" eb="10">
      <t>ケイケン</t>
    </rPh>
    <rPh sb="10" eb="12">
      <t>ネンスウ</t>
    </rPh>
    <phoneticPr fontId="6"/>
  </si>
  <si>
    <t>食事の提供について自園調理又は連携施設等からの搬入以外の方法による減算</t>
    <rPh sb="0" eb="2">
      <t>ショクジ</t>
    </rPh>
    <rPh sb="3" eb="5">
      <t>テイキョウ</t>
    </rPh>
    <rPh sb="9" eb="11">
      <t>ジエン</t>
    </rPh>
    <rPh sb="11" eb="13">
      <t>チョウリ</t>
    </rPh>
    <rPh sb="13" eb="14">
      <t>マタ</t>
    </rPh>
    <rPh sb="15" eb="17">
      <t>レンケイ</t>
    </rPh>
    <rPh sb="17" eb="19">
      <t>シセツ</t>
    </rPh>
    <rPh sb="19" eb="20">
      <t>トウ</t>
    </rPh>
    <rPh sb="23" eb="25">
      <t>ハンニュウ</t>
    </rPh>
    <rPh sb="25" eb="27">
      <t>イガイ</t>
    </rPh>
    <rPh sb="28" eb="30">
      <t>ホウホウ</t>
    </rPh>
    <rPh sb="33" eb="35">
      <t>ゲンサン</t>
    </rPh>
    <phoneticPr fontId="6"/>
  </si>
  <si>
    <t>栄養管理加算（Ａ：配置の場合）</t>
    <rPh sb="0" eb="2">
      <t>エイヨウ</t>
    </rPh>
    <rPh sb="2" eb="4">
      <t>カンリ</t>
    </rPh>
    <rPh sb="4" eb="6">
      <t>カサン</t>
    </rPh>
    <rPh sb="9" eb="11">
      <t>ハイチ</t>
    </rPh>
    <rPh sb="12" eb="14">
      <t>バアイ</t>
    </rPh>
    <phoneticPr fontId="6"/>
  </si>
  <si>
    <t>休日保育加算</t>
    <rPh sb="0" eb="2">
      <t>キュウジツ</t>
    </rPh>
    <rPh sb="2" eb="4">
      <t>ホイク</t>
    </rPh>
    <rPh sb="4" eb="6">
      <t>カサン</t>
    </rPh>
    <phoneticPr fontId="6"/>
  </si>
  <si>
    <t>保育標準時間認定の子どもの有無</t>
    <rPh sb="0" eb="2">
      <t>ホイク</t>
    </rPh>
    <rPh sb="2" eb="4">
      <t>ヒョウジュン</t>
    </rPh>
    <rPh sb="4" eb="6">
      <t>ジカン</t>
    </rPh>
    <rPh sb="6" eb="8">
      <t>ニンテイ</t>
    </rPh>
    <rPh sb="9" eb="10">
      <t>コ</t>
    </rPh>
    <rPh sb="13" eb="15">
      <t>ウム</t>
    </rPh>
    <phoneticPr fontId="6"/>
  </si>
  <si>
    <t>１歳児配置改善加算</t>
    <rPh sb="1" eb="3">
      <t>サイジ</t>
    </rPh>
    <rPh sb="3" eb="5">
      <t>ハイチ</t>
    </rPh>
    <rPh sb="5" eb="7">
      <t>カイゼン</t>
    </rPh>
    <rPh sb="7" eb="9">
      <t>カサン</t>
    </rPh>
    <phoneticPr fontId="6"/>
  </si>
  <si>
    <t>障害児保育加算</t>
    <rPh sb="0" eb="3">
      <t>ショウガイジ</t>
    </rPh>
    <rPh sb="3" eb="5">
      <t>ホイク</t>
    </rPh>
    <rPh sb="5" eb="7">
      <t>カサン</t>
    </rPh>
    <phoneticPr fontId="6"/>
  </si>
  <si>
    <t>事業所内保育</t>
    <rPh sb="0" eb="3">
      <t>ジギョウショ</t>
    </rPh>
    <rPh sb="3" eb="4">
      <t>ナイ</t>
    </rPh>
    <rPh sb="4" eb="6">
      <t>ホイク</t>
    </rPh>
    <phoneticPr fontId="6"/>
  </si>
  <si>
    <t>小規模保育（C型）</t>
    <rPh sb="0" eb="3">
      <t>ショウキボ</t>
    </rPh>
    <rPh sb="3" eb="5">
      <t>ホイク</t>
    </rPh>
    <rPh sb="7" eb="8">
      <t>ガタ</t>
    </rPh>
    <phoneticPr fontId="6"/>
  </si>
  <si>
    <t>③各種加算の適用状況</t>
    <phoneticPr fontId="6"/>
  </si>
  <si>
    <t>小規模保育（A型B型）</t>
    <rPh sb="0" eb="3">
      <t>ショウキボ</t>
    </rPh>
    <rPh sb="3" eb="5">
      <t>ホイク</t>
    </rPh>
    <rPh sb="7" eb="8">
      <t>ガタ</t>
    </rPh>
    <rPh sb="9" eb="10">
      <t>ガタ</t>
    </rPh>
    <phoneticPr fontId="6"/>
  </si>
  <si>
    <t>年齢別配置基準を下回る場合による減算</t>
    <rPh sb="11" eb="13">
      <t>バアイ</t>
    </rPh>
    <rPh sb="16" eb="18">
      <t>ゲンサン</t>
    </rPh>
    <phoneticPr fontId="6"/>
  </si>
  <si>
    <t>主幹保育教諭等の専任化により子育て支援の取組を実施していない場合であって代替保育教諭等を配置していない場合による減算</t>
    <rPh sb="36" eb="38">
      <t>ダイタイ</t>
    </rPh>
    <rPh sb="38" eb="40">
      <t>ホイク</t>
    </rPh>
    <rPh sb="40" eb="42">
      <t>キョウユ</t>
    </rPh>
    <rPh sb="42" eb="43">
      <t>トウ</t>
    </rPh>
    <rPh sb="44" eb="46">
      <t>ハイチ</t>
    </rPh>
    <rPh sb="51" eb="53">
      <t>バアイ</t>
    </rPh>
    <rPh sb="56" eb="58">
      <t>ゲンサン</t>
    </rPh>
    <phoneticPr fontId="6"/>
  </si>
  <si>
    <t>副園長・教頭配置加算を受けている場合の減算</t>
    <rPh sb="6" eb="8">
      <t>ハイチ</t>
    </rPh>
    <rPh sb="11" eb="12">
      <t>ウ</t>
    </rPh>
    <rPh sb="16" eb="18">
      <t>バアイ</t>
    </rPh>
    <rPh sb="19" eb="21">
      <t>ゲンザン</t>
    </rPh>
    <phoneticPr fontId="6"/>
  </si>
  <si>
    <t>事務負担対応加配加算</t>
    <rPh sb="0" eb="2">
      <t>ジム</t>
    </rPh>
    <rPh sb="2" eb="4">
      <t>フタン</t>
    </rPh>
    <rPh sb="4" eb="6">
      <t>タイオウ</t>
    </rPh>
    <rPh sb="6" eb="8">
      <t>カハイ</t>
    </rPh>
    <rPh sb="8" eb="10">
      <t>カサン</t>
    </rPh>
    <phoneticPr fontId="6"/>
  </si>
  <si>
    <t>指導充実加配加算</t>
    <rPh sb="0" eb="2">
      <t>シドウ</t>
    </rPh>
    <rPh sb="2" eb="4">
      <t>ジュウジツ</t>
    </rPh>
    <rPh sb="4" eb="6">
      <t>カハイ</t>
    </rPh>
    <rPh sb="6" eb="8">
      <t>カサン</t>
    </rPh>
    <phoneticPr fontId="6"/>
  </si>
  <si>
    <t>事務職員配置加算</t>
    <rPh sb="0" eb="2">
      <t>ジム</t>
    </rPh>
    <rPh sb="2" eb="4">
      <t>ショクイン</t>
    </rPh>
    <rPh sb="4" eb="6">
      <t>ハイチ</t>
    </rPh>
    <rPh sb="6" eb="8">
      <t>カサン</t>
    </rPh>
    <phoneticPr fontId="6"/>
  </si>
  <si>
    <t>給食実施加算（施設内調理）</t>
    <rPh sb="0" eb="2">
      <t>キュウショク</t>
    </rPh>
    <rPh sb="2" eb="4">
      <t>ジッシ</t>
    </rPh>
    <rPh sb="4" eb="6">
      <t>カサン</t>
    </rPh>
    <rPh sb="7" eb="9">
      <t>シセツ</t>
    </rPh>
    <rPh sb="9" eb="10">
      <t>ナイ</t>
    </rPh>
    <rPh sb="10" eb="12">
      <t>チョウリ</t>
    </rPh>
    <phoneticPr fontId="6"/>
  </si>
  <si>
    <t>通園送迎加算</t>
    <rPh sb="0" eb="2">
      <t>ツウエン</t>
    </rPh>
    <rPh sb="2" eb="4">
      <t>ソウゲイ</t>
    </rPh>
    <rPh sb="4" eb="6">
      <t>カサン</t>
    </rPh>
    <phoneticPr fontId="6"/>
  </si>
  <si>
    <t>チーム保育加配加算</t>
    <rPh sb="3" eb="5">
      <t>ホイク</t>
    </rPh>
    <rPh sb="5" eb="7">
      <t>カハイ</t>
    </rPh>
    <rPh sb="7" eb="9">
      <t>カサン</t>
    </rPh>
    <phoneticPr fontId="6"/>
  </si>
  <si>
    <t>講師配置加算</t>
    <phoneticPr fontId="6"/>
  </si>
  <si>
    <t>学級編制調整加配加算</t>
    <rPh sb="0" eb="2">
      <t>ガッキュウ</t>
    </rPh>
    <rPh sb="2" eb="4">
      <t>ヘンセイ</t>
    </rPh>
    <rPh sb="4" eb="6">
      <t>チョウセイ</t>
    </rPh>
    <rPh sb="6" eb="8">
      <t>カハイ</t>
    </rPh>
    <rPh sb="8" eb="10">
      <t>カサン</t>
    </rPh>
    <phoneticPr fontId="6"/>
  </si>
  <si>
    <t>満３歳児対応加配加算</t>
    <rPh sb="0" eb="1">
      <t>マン</t>
    </rPh>
    <rPh sb="2" eb="4">
      <t>サイジ</t>
    </rPh>
    <rPh sb="4" eb="6">
      <t>タイオウ</t>
    </rPh>
    <rPh sb="6" eb="8">
      <t>カハイ</t>
    </rPh>
    <rPh sb="8" eb="10">
      <t>カサン</t>
    </rPh>
    <phoneticPr fontId="6"/>
  </si>
  <si>
    <t>４歳以上児配置改善加算</t>
    <rPh sb="1" eb="2">
      <t>サイ</t>
    </rPh>
    <rPh sb="4" eb="5">
      <t>ジ</t>
    </rPh>
    <rPh sb="5" eb="7">
      <t>ハイチ</t>
    </rPh>
    <rPh sb="7" eb="9">
      <t>カイゼン</t>
    </rPh>
    <rPh sb="9" eb="11">
      <t>カサン</t>
    </rPh>
    <phoneticPr fontId="6"/>
  </si>
  <si>
    <t>３歳児配置改善加算</t>
    <rPh sb="1" eb="3">
      <t>サイジ</t>
    </rPh>
    <rPh sb="3" eb="5">
      <t>ハイチ</t>
    </rPh>
    <rPh sb="5" eb="7">
      <t>カイゼン</t>
    </rPh>
    <rPh sb="7" eb="9">
      <t>カサン</t>
    </rPh>
    <phoneticPr fontId="6"/>
  </si>
  <si>
    <t>認定こども園</t>
    <rPh sb="0" eb="2">
      <t>ニンテイ</t>
    </rPh>
    <rPh sb="5" eb="6">
      <t>エン</t>
    </rPh>
    <phoneticPr fontId="6"/>
  </si>
  <si>
    <t>チーム保育推進加算</t>
    <rPh sb="3" eb="5">
      <t>ホイク</t>
    </rPh>
    <rPh sb="5" eb="7">
      <t>スイシン</t>
    </rPh>
    <rPh sb="7" eb="9">
      <t>カサン</t>
    </rPh>
    <phoneticPr fontId="6"/>
  </si>
  <si>
    <t>事務職員雇上費加算</t>
    <rPh sb="0" eb="2">
      <t>ジム</t>
    </rPh>
    <rPh sb="2" eb="4">
      <t>ショクイン</t>
    </rPh>
    <rPh sb="4" eb="5">
      <t>ヤト</t>
    </rPh>
    <rPh sb="5" eb="6">
      <t>ア</t>
    </rPh>
    <rPh sb="6" eb="7">
      <t>ヒ</t>
    </rPh>
    <rPh sb="7" eb="9">
      <t>カサン</t>
    </rPh>
    <phoneticPr fontId="6"/>
  </si>
  <si>
    <t>主任保育士専任加算</t>
    <rPh sb="0" eb="2">
      <t>シュニン</t>
    </rPh>
    <rPh sb="2" eb="5">
      <t>ホイクシ</t>
    </rPh>
    <rPh sb="5" eb="7">
      <t>センニン</t>
    </rPh>
    <rPh sb="7" eb="9">
      <t>カサン</t>
    </rPh>
    <phoneticPr fontId="6"/>
  </si>
  <si>
    <t>保育所</t>
    <rPh sb="0" eb="2">
      <t>ホイク</t>
    </rPh>
    <rPh sb="2" eb="3">
      <t>ショ</t>
    </rPh>
    <phoneticPr fontId="6"/>
  </si>
  <si>
    <t>主幹教諭等専任加算</t>
    <rPh sb="0" eb="2">
      <t>シュカン</t>
    </rPh>
    <rPh sb="2" eb="4">
      <t>キョウユ</t>
    </rPh>
    <rPh sb="4" eb="5">
      <t>トウ</t>
    </rPh>
    <rPh sb="5" eb="7">
      <t>センニン</t>
    </rPh>
    <rPh sb="7" eb="9">
      <t>カサン</t>
    </rPh>
    <phoneticPr fontId="6"/>
  </si>
  <si>
    <t>講師配置加算</t>
    <rPh sb="0" eb="2">
      <t>コウシ</t>
    </rPh>
    <rPh sb="2" eb="4">
      <t>ハイチ</t>
    </rPh>
    <rPh sb="4" eb="6">
      <t>カサン</t>
    </rPh>
    <phoneticPr fontId="6"/>
  </si>
  <si>
    <t>幼稚園</t>
    <rPh sb="0" eb="3">
      <t>ヨウチエン</t>
    </rPh>
    <phoneticPr fontId="6"/>
  </si>
  <si>
    <t>③各種加算の適用状況</t>
    <rPh sb="1" eb="3">
      <t>カクシュ</t>
    </rPh>
    <rPh sb="3" eb="5">
      <t>カサン</t>
    </rPh>
    <rPh sb="6" eb="8">
      <t>テキヨウ</t>
    </rPh>
    <rPh sb="8" eb="10">
      <t>ジョウキョウ</t>
    </rPh>
    <phoneticPr fontId="6"/>
  </si>
  <si>
    <t>うち満３歳児※</t>
    <rPh sb="2" eb="3">
      <t>マン</t>
    </rPh>
    <rPh sb="4" eb="6">
      <t>サイジ</t>
    </rPh>
    <phoneticPr fontId="6"/>
  </si>
  <si>
    <t>０歳児</t>
    <rPh sb="1" eb="3">
      <t>サイジ</t>
    </rPh>
    <phoneticPr fontId="6"/>
  </si>
  <si>
    <t>１，２歳児</t>
    <rPh sb="3" eb="5">
      <t>サイジ</t>
    </rPh>
    <phoneticPr fontId="6"/>
  </si>
  <si>
    <t>３歳児</t>
    <rPh sb="1" eb="3">
      <t>サイジ</t>
    </rPh>
    <phoneticPr fontId="6"/>
  </si>
  <si>
    <t>４歳以上児</t>
    <rPh sb="1" eb="2">
      <t>サイ</t>
    </rPh>
    <rPh sb="2" eb="5">
      <t>イジョウジ</t>
    </rPh>
    <phoneticPr fontId="6"/>
  </si>
  <si>
    <t>②年齢別
　児童数</t>
    <rPh sb="1" eb="4">
      <t>ネンレイベツ</t>
    </rPh>
    <rPh sb="6" eb="9">
      <t>ジドウスウ</t>
    </rPh>
    <phoneticPr fontId="6"/>
  </si>
  <si>
    <t>①利用定員</t>
    <rPh sb="1" eb="3">
      <t>リヨウ</t>
    </rPh>
    <rPh sb="3" eb="5">
      <t>テイイン</t>
    </rPh>
    <phoneticPr fontId="6"/>
  </si>
  <si>
    <t>２．加算額の算定に用いる加算算定対象人数について</t>
    <rPh sb="2" eb="5">
      <t>カサンガク</t>
    </rPh>
    <rPh sb="6" eb="8">
      <t>サンテイ</t>
    </rPh>
    <rPh sb="9" eb="10">
      <t>モチ</t>
    </rPh>
    <rPh sb="12" eb="16">
      <t>カサンサンテイ</t>
    </rPh>
    <rPh sb="16" eb="18">
      <t>タイショウ</t>
    </rPh>
    <rPh sb="18" eb="20">
      <t>ニンズウ</t>
    </rPh>
    <phoneticPr fontId="6"/>
  </si>
  <si>
    <t>　職員の職位、職責又は職務内容に応じた勤務条件等の要件及びこれに応じた賃金体系を定め、全ての職員に周知している。</t>
    <rPh sb="43" eb="44">
      <t>スベ</t>
    </rPh>
    <phoneticPr fontId="6"/>
  </si>
  <si>
    <t>次の内容について、当てはまる項目に○をつけること。</t>
    <rPh sb="0" eb="1">
      <t>ツギ</t>
    </rPh>
    <rPh sb="2" eb="4">
      <t>ナイヨウ</t>
    </rPh>
    <rPh sb="9" eb="10">
      <t>ア</t>
    </rPh>
    <rPh sb="14" eb="16">
      <t>コウモク</t>
    </rPh>
    <phoneticPr fontId="6"/>
  </si>
  <si>
    <t>ⅲ　園長又は主任保育士、副園長、教頭、
　　主幹教諭、主幹保育教諭等（人数Ａ）</t>
    <rPh sb="35" eb="37">
      <t>ニンズウ</t>
    </rPh>
    <phoneticPr fontId="6"/>
  </si>
  <si>
    <t>ⅱ　職務分野別リーダー等（人数Ｂ）</t>
    <phoneticPr fontId="6"/>
  </si>
  <si>
    <t>ⅰ　副主任保育士等（人数Ａ）</t>
    <rPh sb="2" eb="5">
      <t>フクシュニン</t>
    </rPh>
    <rPh sb="5" eb="8">
      <t>ホイクシ</t>
    </rPh>
    <rPh sb="8" eb="9">
      <t>トウ</t>
    </rPh>
    <phoneticPr fontId="6"/>
  </si>
  <si>
    <t>合計1人以上の研修修了者</t>
    <rPh sb="0" eb="2">
      <t>ゴウケイ</t>
    </rPh>
    <rPh sb="3" eb="4">
      <t>ニン</t>
    </rPh>
    <rPh sb="4" eb="6">
      <t>イジョウ</t>
    </rPh>
    <rPh sb="7" eb="11">
      <t>ケンシュウシュウリョウ</t>
    </rPh>
    <rPh sb="11" eb="12">
      <t>シャ</t>
    </rPh>
    <phoneticPr fontId="6"/>
  </si>
  <si>
    <t>人数Ｂ　計</t>
    <rPh sb="4" eb="5">
      <t>ケイ</t>
    </rPh>
    <phoneticPr fontId="6"/>
  </si>
  <si>
    <t>人数Ａ　計</t>
    <rPh sb="0" eb="2">
      <t>ニンズウ</t>
    </rPh>
    <rPh sb="4" eb="5">
      <t>ケイ</t>
    </rPh>
    <phoneticPr fontId="6"/>
  </si>
  <si>
    <t>研修修了者</t>
    <rPh sb="0" eb="2">
      <t>ケンシュウ</t>
    </rPh>
    <rPh sb="2" eb="5">
      <t>シュウリョウシャ</t>
    </rPh>
    <phoneticPr fontId="6"/>
  </si>
  <si>
    <t>１．加算の要件及び加算額の算定に係る研修修了者</t>
    <rPh sb="2" eb="4">
      <t>カサン</t>
    </rPh>
    <rPh sb="5" eb="7">
      <t>ヨウケン</t>
    </rPh>
    <rPh sb="7" eb="8">
      <t>オヨ</t>
    </rPh>
    <rPh sb="9" eb="11">
      <t>カサン</t>
    </rPh>
    <rPh sb="11" eb="12">
      <t>ガク</t>
    </rPh>
    <rPh sb="13" eb="15">
      <t>サンテイ</t>
    </rPh>
    <rPh sb="16" eb="17">
      <t>カカ</t>
    </rPh>
    <rPh sb="18" eb="20">
      <t>ケンシュウ</t>
    </rPh>
    <rPh sb="20" eb="23">
      <t>シュウリョウシャ</t>
    </rPh>
    <phoneticPr fontId="6"/>
  </si>
  <si>
    <t>無</t>
    <rPh sb="0" eb="1">
      <t>ナシ</t>
    </rPh>
    <phoneticPr fontId="6"/>
  </si>
  <si>
    <t>別紙様式３</t>
    <rPh sb="0" eb="2">
      <t>ベッシ</t>
    </rPh>
    <rPh sb="2" eb="4">
      <t>ヨウシキ</t>
    </rPh>
    <phoneticPr fontId="6"/>
  </si>
  <si>
    <t>有</t>
    <rPh sb="0" eb="1">
      <t>ア</t>
    </rPh>
    <phoneticPr fontId="6"/>
  </si>
  <si>
    <t>〇</t>
    <phoneticPr fontId="6"/>
  </si>
  <si>
    <t>上記について相違ないことを証明いたします。</t>
    <rPh sb="0" eb="2">
      <t>ジョウキ</t>
    </rPh>
    <rPh sb="6" eb="8">
      <t>ソウイ</t>
    </rPh>
    <rPh sb="13" eb="15">
      <t>ショウメイ</t>
    </rPh>
    <phoneticPr fontId="6"/>
  </si>
  <si>
    <t>別紙様式４別添２の「同一事業者内における拠出実績額・受入実績額一覧表」を添付すること。</t>
    <rPh sb="5" eb="7">
      <t>ベッテン</t>
    </rPh>
    <rPh sb="22" eb="24">
      <t>ジッセキ</t>
    </rPh>
    <rPh sb="28" eb="30">
      <t>ジッセキ</t>
    </rPh>
    <phoneticPr fontId="6"/>
  </si>
  <si>
    <t>円</t>
    <rPh sb="0" eb="1">
      <t>エン</t>
    </rPh>
    <phoneticPr fontId="6"/>
  </si>
  <si>
    <t>受入見込額</t>
    <rPh sb="0" eb="1">
      <t>ウ</t>
    </rPh>
    <rPh sb="1" eb="2">
      <t>イ</t>
    </rPh>
    <rPh sb="2" eb="4">
      <t>ミコ</t>
    </rPh>
    <rPh sb="4" eb="5">
      <t>ガク</t>
    </rPh>
    <phoneticPr fontId="6"/>
  </si>
  <si>
    <t>拠出見込額</t>
    <rPh sb="0" eb="2">
      <t>キョシュツ</t>
    </rPh>
    <rPh sb="2" eb="4">
      <t>ミコミ</t>
    </rPh>
    <rPh sb="4" eb="5">
      <t>ガク</t>
    </rPh>
    <phoneticPr fontId="6"/>
  </si>
  <si>
    <t>区分２「賃金改善分」</t>
    <rPh sb="0" eb="2">
      <t>クブン</t>
    </rPh>
    <rPh sb="4" eb="6">
      <t>チンギン</t>
    </rPh>
    <rPh sb="6" eb="8">
      <t>カイゼン</t>
    </rPh>
    <rPh sb="8" eb="9">
      <t>ブン</t>
    </rPh>
    <phoneticPr fontId="6"/>
  </si>
  <si>
    <t>（４）他施設・事業所への配分等について</t>
    <rPh sb="3" eb="6">
      <t>タシセツ</t>
    </rPh>
    <rPh sb="7" eb="10">
      <t>ジギョウショ</t>
    </rPh>
    <rPh sb="12" eb="14">
      <t>ハイブン</t>
    </rPh>
    <rPh sb="14" eb="15">
      <t>ナド</t>
    </rPh>
    <phoneticPr fontId="6"/>
  </si>
  <si>
    <t>施設独自の賃金改善額の算定根拠</t>
    <rPh sb="0" eb="2">
      <t>シセツ</t>
    </rPh>
    <rPh sb="2" eb="4">
      <t>ドクジ</t>
    </rPh>
    <rPh sb="5" eb="10">
      <t>チンギンカイゼンガク</t>
    </rPh>
    <rPh sb="11" eb="13">
      <t>サンテイ</t>
    </rPh>
    <rPh sb="13" eb="15">
      <t>コンキョ</t>
    </rPh>
    <phoneticPr fontId="6"/>
  </si>
  <si>
    <t>施設独自の賃金改善額の具体的な取組内容</t>
    <rPh sb="0" eb="2">
      <t>シセツ</t>
    </rPh>
    <rPh sb="2" eb="4">
      <t>ドクジ</t>
    </rPh>
    <rPh sb="5" eb="7">
      <t>チンギン</t>
    </rPh>
    <rPh sb="7" eb="10">
      <t>カイゼンガク</t>
    </rPh>
    <rPh sb="11" eb="14">
      <t>グタイテキ</t>
    </rPh>
    <rPh sb="15" eb="17">
      <t>トリクミ</t>
    </rPh>
    <rPh sb="17" eb="19">
      <t>ナイヨウ</t>
    </rPh>
    <phoneticPr fontId="6"/>
  </si>
  <si>
    <t>（３）施設独自の改善額について</t>
    <rPh sb="3" eb="5">
      <t>シセツ</t>
    </rPh>
    <rPh sb="5" eb="6">
      <t>ドク</t>
    </rPh>
    <rPh sb="6" eb="7">
      <t>ジ</t>
    </rPh>
    <rPh sb="8" eb="10">
      <t>カイゼン</t>
    </rPh>
    <rPh sb="10" eb="11">
      <t>ガク</t>
    </rPh>
    <phoneticPr fontId="6"/>
  </si>
  <si>
    <t>（j）基準年度の前年度に支払うべき残額に対応した支払い賃金額</t>
    <rPh sb="3" eb="7">
      <t>キジュンネンド</t>
    </rPh>
    <rPh sb="8" eb="11">
      <t>ゼンネンド</t>
    </rPh>
    <rPh sb="12" eb="14">
      <t>シハラ</t>
    </rPh>
    <rPh sb="17" eb="19">
      <t>ザンガク</t>
    </rPh>
    <rPh sb="20" eb="22">
      <t>タイオウ</t>
    </rPh>
    <rPh sb="24" eb="26">
      <t>シハラ</t>
    </rPh>
    <rPh sb="27" eb="29">
      <t>チンギン</t>
    </rPh>
    <rPh sb="29" eb="30">
      <t>ガク</t>
    </rPh>
    <phoneticPr fontId="6"/>
  </si>
  <si>
    <t>（i）施設独自の改善額</t>
    <phoneticPr fontId="6"/>
  </si>
  <si>
    <t>（h）基準年度の処遇改善等加算の加算額に係る法定福利費分</t>
    <rPh sb="3" eb="5">
      <t>キジュン</t>
    </rPh>
    <rPh sb="5" eb="7">
      <t>ネンド</t>
    </rPh>
    <rPh sb="8" eb="10">
      <t>ショグウ</t>
    </rPh>
    <rPh sb="10" eb="12">
      <t>カイゼン</t>
    </rPh>
    <rPh sb="12" eb="13">
      <t>トウ</t>
    </rPh>
    <rPh sb="13" eb="15">
      <t>カサン</t>
    </rPh>
    <rPh sb="16" eb="18">
      <t>カサン</t>
    </rPh>
    <rPh sb="18" eb="19">
      <t>ガク</t>
    </rPh>
    <rPh sb="20" eb="21">
      <t>カカ</t>
    </rPh>
    <rPh sb="22" eb="24">
      <t>ホウテイ</t>
    </rPh>
    <rPh sb="24" eb="26">
      <t>フクリ</t>
    </rPh>
    <rPh sb="26" eb="27">
      <t>ヒ</t>
    </rPh>
    <rPh sb="27" eb="28">
      <t>ブン</t>
    </rPh>
    <phoneticPr fontId="6"/>
  </si>
  <si>
    <t>（g）基準年度の処遇改善等加算の加算額</t>
    <rPh sb="3" eb="5">
      <t>キジュン</t>
    </rPh>
    <rPh sb="5" eb="7">
      <t>ネンド</t>
    </rPh>
    <rPh sb="8" eb="12">
      <t>ショグウカイゼン</t>
    </rPh>
    <rPh sb="12" eb="13">
      <t>トウ</t>
    </rPh>
    <rPh sb="13" eb="15">
      <t>カサン</t>
    </rPh>
    <rPh sb="16" eb="18">
      <t>カサン</t>
    </rPh>
    <rPh sb="18" eb="19">
      <t>ガク</t>
    </rPh>
    <phoneticPr fontId="6"/>
  </si>
  <si>
    <t>（f）基準年度の支払賃金の総額</t>
    <rPh sb="3" eb="5">
      <t>キジュン</t>
    </rPh>
    <rPh sb="5" eb="7">
      <t>ネンド</t>
    </rPh>
    <rPh sb="8" eb="10">
      <t>シハラ</t>
    </rPh>
    <rPh sb="10" eb="12">
      <t>チンギン</t>
    </rPh>
    <rPh sb="13" eb="15">
      <t>ソウガク</t>
    </rPh>
    <phoneticPr fontId="6"/>
  </si>
  <si>
    <t>↑区分３</t>
    <rPh sb="1" eb="3">
      <t>クブン</t>
    </rPh>
    <phoneticPr fontId="6"/>
  </si>
  <si>
    <t>↑区分２</t>
    <rPh sb="1" eb="3">
      <t>クブン</t>
    </rPh>
    <phoneticPr fontId="6"/>
  </si>
  <si>
    <t>計算結果（事業主負担増加見込総額）</t>
    <rPh sb="0" eb="2">
      <t>ケイサン</t>
    </rPh>
    <rPh sb="2" eb="4">
      <t>ケッカ</t>
    </rPh>
    <rPh sb="5" eb="8">
      <t>ジギョウヌシ</t>
    </rPh>
    <rPh sb="8" eb="10">
      <t>フタン</t>
    </rPh>
    <rPh sb="10" eb="12">
      <t>ゾウカ</t>
    </rPh>
    <rPh sb="12" eb="14">
      <t>ミコミ</t>
    </rPh>
    <rPh sb="14" eb="16">
      <t>ソウガク</t>
    </rPh>
    <phoneticPr fontId="6"/>
  </si>
  <si>
    <t>（b）加算当年度の加算による改善見込総額</t>
    <rPh sb="3" eb="5">
      <t>カサン</t>
    </rPh>
    <rPh sb="5" eb="8">
      <t>トウネンド</t>
    </rPh>
    <rPh sb="9" eb="11">
      <t>カサン</t>
    </rPh>
    <rPh sb="14" eb="16">
      <t>カイゼン</t>
    </rPh>
    <rPh sb="16" eb="18">
      <t>ミコ</t>
    </rPh>
    <rPh sb="18" eb="20">
      <t>ソウガク</t>
    </rPh>
    <phoneticPr fontId="6"/>
  </si>
  <si>
    <t>前年度の賃金（総額）</t>
    <rPh sb="0" eb="3">
      <t>ゼンネンド</t>
    </rPh>
    <rPh sb="4" eb="6">
      <t>チンギン</t>
    </rPh>
    <rPh sb="7" eb="9">
      <t>ソウガク</t>
    </rPh>
    <phoneticPr fontId="6"/>
  </si>
  <si>
    <t>（a）加算当年度の賃金見込総額</t>
    <rPh sb="3" eb="5">
      <t>カサン</t>
    </rPh>
    <rPh sb="5" eb="6">
      <t>トウ</t>
    </rPh>
    <rPh sb="6" eb="8">
      <t>ネンド</t>
    </rPh>
    <rPh sb="9" eb="11">
      <t>チンギン</t>
    </rPh>
    <rPh sb="11" eb="13">
      <t>ミコ</t>
    </rPh>
    <rPh sb="13" eb="15">
      <t>ソウガク</t>
    </rPh>
    <phoneticPr fontId="6"/>
  </si>
  <si>
    <t>前年度の法定福利費等の事業主負担分（総額）</t>
    <rPh sb="0" eb="3">
      <t>ゼンネンド</t>
    </rPh>
    <rPh sb="4" eb="6">
      <t>ホウテイ</t>
    </rPh>
    <rPh sb="6" eb="8">
      <t>フクリ</t>
    </rPh>
    <rPh sb="8" eb="9">
      <t>ヒ</t>
    </rPh>
    <rPh sb="9" eb="10">
      <t>トウ</t>
    </rPh>
    <rPh sb="11" eb="14">
      <t>ジギョウヌシ</t>
    </rPh>
    <rPh sb="14" eb="16">
      <t>フタン</t>
    </rPh>
    <rPh sb="16" eb="17">
      <t>フン</t>
    </rPh>
    <rPh sb="18" eb="20">
      <t>ソウガク</t>
    </rPh>
    <phoneticPr fontId="6"/>
  </si>
  <si>
    <t>（２）加算以外の部分で賃金水準を下げていないことについて</t>
    <rPh sb="3" eb="5">
      <t>カサン</t>
    </rPh>
    <rPh sb="5" eb="7">
      <t>イガイ</t>
    </rPh>
    <rPh sb="8" eb="10">
      <t>ブブン</t>
    </rPh>
    <rPh sb="11" eb="13">
      <t>チンギン</t>
    </rPh>
    <rPh sb="13" eb="15">
      <t>スイジュン</t>
    </rPh>
    <rPh sb="16" eb="17">
      <t>サ</t>
    </rPh>
    <phoneticPr fontId="6"/>
  </si>
  <si>
    <t>うち、事業主負担増加見込総額</t>
    <rPh sb="3" eb="6">
      <t>ジギョウヌシ</t>
    </rPh>
    <rPh sb="6" eb="8">
      <t>フタン</t>
    </rPh>
    <rPh sb="8" eb="10">
      <t>ゾウカ</t>
    </rPh>
    <rPh sb="10" eb="12">
      <t>ミコ</t>
    </rPh>
    <rPh sb="12" eb="14">
      <t>ソウガク</t>
    </rPh>
    <phoneticPr fontId="6"/>
  </si>
  <si>
    <t>うち、加算による改善見込総額</t>
    <rPh sb="3" eb="5">
      <t>カサン</t>
    </rPh>
    <rPh sb="8" eb="10">
      <t>カイゼン</t>
    </rPh>
    <rPh sb="10" eb="12">
      <t>ミコミ</t>
    </rPh>
    <rPh sb="12" eb="13">
      <t>ソウ</t>
    </rPh>
    <rPh sb="13" eb="14">
      <t>ガク</t>
    </rPh>
    <phoneticPr fontId="6"/>
  </si>
  <si>
    <t>加算による改善等見込総額（①の額以上であること）</t>
    <rPh sb="0" eb="2">
      <t>カサン</t>
    </rPh>
    <rPh sb="5" eb="7">
      <t>カイゼン</t>
    </rPh>
    <rPh sb="7" eb="8">
      <t>トウ</t>
    </rPh>
    <rPh sb="8" eb="10">
      <t>ミコ</t>
    </rPh>
    <rPh sb="10" eb="12">
      <t>ソウガク</t>
    </rPh>
    <rPh sb="11" eb="12">
      <t>ガク</t>
    </rPh>
    <rPh sb="15" eb="16">
      <t>ガク</t>
    </rPh>
    <rPh sb="16" eb="18">
      <t>イジョウ</t>
    </rPh>
    <phoneticPr fontId="6"/>
  </si>
  <si>
    <t>区分３</t>
    <rPh sb="0" eb="2">
      <t>クブン</t>
    </rPh>
    <phoneticPr fontId="6"/>
  </si>
  <si>
    <t>加算見込額</t>
    <rPh sb="0" eb="2">
      <t>カサン</t>
    </rPh>
    <rPh sb="2" eb="4">
      <t>ミコ</t>
    </rPh>
    <rPh sb="4" eb="5">
      <t>ガク</t>
    </rPh>
    <phoneticPr fontId="6"/>
  </si>
  <si>
    <t>区分２</t>
    <rPh sb="0" eb="2">
      <t>クブン</t>
    </rPh>
    <phoneticPr fontId="6"/>
  </si>
  <si>
    <t>区分３「質の向上分」</t>
    <rPh sb="0" eb="2">
      <t>クブン</t>
    </rPh>
    <rPh sb="4" eb="5">
      <t>シツ</t>
    </rPh>
    <rPh sb="6" eb="9">
      <t>コウジョウブン</t>
    </rPh>
    <phoneticPr fontId="6"/>
  </si>
  <si>
    <t>（１）加算額以上の賃金の改善について</t>
    <rPh sb="3" eb="6">
      <t>カサンガク</t>
    </rPh>
    <rPh sb="6" eb="8">
      <t>イジョウ</t>
    </rPh>
    <rPh sb="9" eb="11">
      <t>チンギン</t>
    </rPh>
    <rPh sb="12" eb="14">
      <t>カイゼン</t>
    </rPh>
    <phoneticPr fontId="6"/>
  </si>
  <si>
    <t>○</t>
    <phoneticPr fontId="6"/>
  </si>
  <si>
    <t>✔</t>
    <phoneticPr fontId="6"/>
  </si>
  <si>
    <t>別紙様式４</t>
    <rPh sb="0" eb="2">
      <t>ベッシ</t>
    </rPh>
    <rPh sb="2" eb="4">
      <t>ヨウシキ</t>
    </rPh>
    <phoneticPr fontId="6"/>
  </si>
  <si>
    <t>その他</t>
    <rPh sb="2" eb="3">
      <t>タ</t>
    </rPh>
    <phoneticPr fontId="6"/>
  </si>
  <si>
    <t>事務員</t>
    <rPh sb="0" eb="2">
      <t>ジム</t>
    </rPh>
    <rPh sb="2" eb="3">
      <t>イン</t>
    </rPh>
    <phoneticPr fontId="6"/>
  </si>
  <si>
    <t>用務員</t>
    <rPh sb="0" eb="3">
      <t>ヨウムイン</t>
    </rPh>
    <phoneticPr fontId="6"/>
  </si>
  <si>
    <t>調理補助</t>
    <rPh sb="0" eb="2">
      <t>チョウリ</t>
    </rPh>
    <rPh sb="2" eb="4">
      <t>ホジョ</t>
    </rPh>
    <phoneticPr fontId="6"/>
  </si>
  <si>
    <t>調理師</t>
    <rPh sb="0" eb="3">
      <t>チョウリシ</t>
    </rPh>
    <phoneticPr fontId="6"/>
  </si>
  <si>
    <t>栄養士</t>
    <rPh sb="0" eb="3">
      <t>エイヨウシ</t>
    </rPh>
    <phoneticPr fontId="6"/>
  </si>
  <si>
    <t>保育補助</t>
    <rPh sb="0" eb="2">
      <t>ホイク</t>
    </rPh>
    <rPh sb="2" eb="4">
      <t>ホジョ</t>
    </rPh>
    <phoneticPr fontId="6"/>
  </si>
  <si>
    <t>准看護師</t>
    <rPh sb="0" eb="4">
      <t>ジュンカンゴシ</t>
    </rPh>
    <phoneticPr fontId="6"/>
  </si>
  <si>
    <t>看護師</t>
    <rPh sb="0" eb="3">
      <t>カンゴシ</t>
    </rPh>
    <phoneticPr fontId="6"/>
  </si>
  <si>
    <t>保健師</t>
    <rPh sb="0" eb="3">
      <t>ホケンシ</t>
    </rPh>
    <phoneticPr fontId="6"/>
  </si>
  <si>
    <t>配分対象者②（分野別リーダー等）</t>
    <rPh sb="0" eb="2">
      <t>ハイブン</t>
    </rPh>
    <rPh sb="2" eb="4">
      <t>タイショウ</t>
    </rPh>
    <rPh sb="4" eb="5">
      <t>シャ</t>
    </rPh>
    <rPh sb="7" eb="9">
      <t>ブンヤ</t>
    </rPh>
    <rPh sb="9" eb="10">
      <t>ベツ</t>
    </rPh>
    <rPh sb="14" eb="15">
      <t>トウ</t>
    </rPh>
    <phoneticPr fontId="6"/>
  </si>
  <si>
    <t>幼稚園教諭</t>
    <rPh sb="0" eb="3">
      <t>ヨウチエン</t>
    </rPh>
    <rPh sb="3" eb="5">
      <t>キョウユ</t>
    </rPh>
    <phoneticPr fontId="6"/>
  </si>
  <si>
    <t>配分対象者①（副主任保育士等）</t>
    <rPh sb="0" eb="2">
      <t>ハイブン</t>
    </rPh>
    <rPh sb="2" eb="4">
      <t>タイショウ</t>
    </rPh>
    <rPh sb="4" eb="5">
      <t>シャ</t>
    </rPh>
    <rPh sb="7" eb="10">
      <t>フクシュニン</t>
    </rPh>
    <rPh sb="10" eb="13">
      <t>ホイクシ</t>
    </rPh>
    <rPh sb="13" eb="14">
      <t>トウ</t>
    </rPh>
    <phoneticPr fontId="6"/>
  </si>
  <si>
    <t>保育教諭</t>
    <rPh sb="0" eb="2">
      <t>ホイク</t>
    </rPh>
    <rPh sb="2" eb="4">
      <t>キョウユ</t>
    </rPh>
    <phoneticPr fontId="6"/>
  </si>
  <si>
    <t>職務分野別リーダー（人数B）</t>
    <rPh sb="0" eb="2">
      <t>ショクム</t>
    </rPh>
    <rPh sb="2" eb="4">
      <t>ブンヤ</t>
    </rPh>
    <rPh sb="4" eb="5">
      <t>ベツ</t>
    </rPh>
    <rPh sb="10" eb="12">
      <t>ニンズウ</t>
    </rPh>
    <phoneticPr fontId="6"/>
  </si>
  <si>
    <t>保育士</t>
    <rPh sb="0" eb="3">
      <t>ホイクシ</t>
    </rPh>
    <phoneticPr fontId="6"/>
  </si>
  <si>
    <t>園長、主任保育士、副園長等（人数A）</t>
    <rPh sb="0" eb="2">
      <t>エンチョウ</t>
    </rPh>
    <rPh sb="3" eb="5">
      <t>シュニン</t>
    </rPh>
    <rPh sb="5" eb="8">
      <t>ホイクシ</t>
    </rPh>
    <rPh sb="9" eb="12">
      <t>フクエンチョウ</t>
    </rPh>
    <rPh sb="12" eb="13">
      <t>トウ</t>
    </rPh>
    <rPh sb="14" eb="16">
      <t>ニンズウ</t>
    </rPh>
    <phoneticPr fontId="6"/>
  </si>
  <si>
    <t>教頭</t>
    <rPh sb="0" eb="2">
      <t>キョウトウ</t>
    </rPh>
    <phoneticPr fontId="6"/>
  </si>
  <si>
    <t>専門リーダー（人数A）</t>
    <rPh sb="0" eb="2">
      <t>センモン</t>
    </rPh>
    <rPh sb="7" eb="9">
      <t>ニンズウ</t>
    </rPh>
    <phoneticPr fontId="6"/>
  </si>
  <si>
    <t>副園長</t>
    <rPh sb="0" eb="3">
      <t>フクエンチョウ</t>
    </rPh>
    <phoneticPr fontId="6"/>
  </si>
  <si>
    <t>副主任保育士（人数A）</t>
    <rPh sb="0" eb="3">
      <t>フクシュニン</t>
    </rPh>
    <rPh sb="3" eb="6">
      <t>ホイクシ</t>
    </rPh>
    <rPh sb="7" eb="9">
      <t>ニンズウ</t>
    </rPh>
    <phoneticPr fontId="6"/>
  </si>
  <si>
    <t>園長</t>
    <rPh sb="0" eb="2">
      <t>エンチョウ</t>
    </rPh>
    <phoneticPr fontId="6"/>
  </si>
  <si>
    <t>計算結果（処遇改善等加算の加算額に係る法定福利費分）</t>
    <rPh sb="0" eb="2">
      <t>ケイサン</t>
    </rPh>
    <rPh sb="2" eb="4">
      <t>ケッカ</t>
    </rPh>
    <rPh sb="5" eb="7">
      <t>ショグウ</t>
    </rPh>
    <rPh sb="7" eb="9">
      <t>カイゼン</t>
    </rPh>
    <rPh sb="9" eb="10">
      <t>トウ</t>
    </rPh>
    <rPh sb="10" eb="12">
      <t>カサン</t>
    </rPh>
    <rPh sb="13" eb="16">
      <t>カサンガク</t>
    </rPh>
    <rPh sb="17" eb="18">
      <t>カカ</t>
    </rPh>
    <rPh sb="19" eb="21">
      <t>ホウテイ</t>
    </rPh>
    <rPh sb="21" eb="23">
      <t>フクリ</t>
    </rPh>
    <rPh sb="23" eb="24">
      <t>ヒ</t>
    </rPh>
    <rPh sb="24" eb="25">
      <t>フン</t>
    </rPh>
    <phoneticPr fontId="6"/>
  </si>
  <si>
    <t>※4.②基準年度の処遇改善等加算の加算額については、基準年度に支払うことができず、その残額として加算当年度に支払った賃金額がある場合はその金額（加算当年度の前年度に支払うべき残額に対応した支払い賃金額と同額）を除く。</t>
    <rPh sb="4" eb="8">
      <t>キジュンネンド</t>
    </rPh>
    <rPh sb="9" eb="13">
      <t>ショグウカイゼン</t>
    </rPh>
    <rPh sb="13" eb="14">
      <t>トウ</t>
    </rPh>
    <rPh sb="14" eb="16">
      <t>カサン</t>
    </rPh>
    <rPh sb="17" eb="20">
      <t>カサンガク</t>
    </rPh>
    <rPh sb="26" eb="30">
      <t>キジュンネンド</t>
    </rPh>
    <rPh sb="31" eb="33">
      <t>シハラ</t>
    </rPh>
    <rPh sb="43" eb="45">
      <t>ザンガク</t>
    </rPh>
    <rPh sb="48" eb="50">
      <t>カサン</t>
    </rPh>
    <rPh sb="50" eb="53">
      <t>トウネンド</t>
    </rPh>
    <rPh sb="64" eb="66">
      <t>バアイ</t>
    </rPh>
    <rPh sb="69" eb="71">
      <t>キンガク</t>
    </rPh>
    <rPh sb="72" eb="77">
      <t>カサントウネンド</t>
    </rPh>
    <rPh sb="78" eb="81">
      <t>ゼンネンド</t>
    </rPh>
    <rPh sb="82" eb="84">
      <t>シハラ</t>
    </rPh>
    <rPh sb="87" eb="89">
      <t>ザンガク</t>
    </rPh>
    <rPh sb="90" eb="92">
      <t>タイオウ</t>
    </rPh>
    <rPh sb="94" eb="96">
      <t>シハラ</t>
    </rPh>
    <rPh sb="97" eb="100">
      <t>チンギンガク</t>
    </rPh>
    <rPh sb="101" eb="103">
      <t>ドウガク</t>
    </rPh>
    <rPh sb="105" eb="106">
      <t>ノゾ</t>
    </rPh>
    <phoneticPr fontId="6"/>
  </si>
  <si>
    <t>算式　常勤以外の職員の１か月の勤務時間数の合計÷各施設・事業所の就業規則等で定めた常勤職員の１か月の勤務時間数＝常勤換算値</t>
    <rPh sb="0" eb="2">
      <t>サンシキ</t>
    </rPh>
    <rPh sb="3" eb="5">
      <t>ジョウキン</t>
    </rPh>
    <rPh sb="5" eb="7">
      <t>イガイ</t>
    </rPh>
    <rPh sb="8" eb="10">
      <t>ショクイン</t>
    </rPh>
    <rPh sb="13" eb="14">
      <t>ゲツ</t>
    </rPh>
    <rPh sb="15" eb="17">
      <t>キンム</t>
    </rPh>
    <rPh sb="17" eb="19">
      <t>ジカン</t>
    </rPh>
    <rPh sb="19" eb="20">
      <t>スウ</t>
    </rPh>
    <rPh sb="21" eb="23">
      <t>ゴウケイ</t>
    </rPh>
    <rPh sb="24" eb="27">
      <t>カクシセツ</t>
    </rPh>
    <rPh sb="28" eb="31">
      <t>ジギョウショ</t>
    </rPh>
    <rPh sb="32" eb="34">
      <t>シュウギョウ</t>
    </rPh>
    <rPh sb="34" eb="36">
      <t>キソク</t>
    </rPh>
    <rPh sb="36" eb="37">
      <t>トウ</t>
    </rPh>
    <rPh sb="38" eb="39">
      <t>サダ</t>
    </rPh>
    <rPh sb="41" eb="43">
      <t>ジョウキン</t>
    </rPh>
    <rPh sb="43" eb="45">
      <t>ショクイン</t>
    </rPh>
    <rPh sb="48" eb="49">
      <t>ゲツ</t>
    </rPh>
    <rPh sb="50" eb="52">
      <t>キンム</t>
    </rPh>
    <rPh sb="52" eb="54">
      <t>ジカン</t>
    </rPh>
    <rPh sb="54" eb="55">
      <t>スウ</t>
    </rPh>
    <rPh sb="56" eb="58">
      <t>ジョウキン</t>
    </rPh>
    <rPh sb="58" eb="60">
      <t>カンサン</t>
    </rPh>
    <rPh sb="60" eb="61">
      <t>チ</t>
    </rPh>
    <phoneticPr fontId="6"/>
  </si>
  <si>
    <t>常勤換算値について、常勤の者については1.0とし、非常勤の者については下記の算式によって得た値とする。</t>
    <rPh sb="0" eb="2">
      <t>ジョウキン</t>
    </rPh>
    <rPh sb="2" eb="4">
      <t>カンサン</t>
    </rPh>
    <rPh sb="4" eb="5">
      <t>チ</t>
    </rPh>
    <rPh sb="10" eb="12">
      <t>ジョウキン</t>
    </rPh>
    <rPh sb="13" eb="14">
      <t>モノ</t>
    </rPh>
    <rPh sb="25" eb="28">
      <t>ヒジョウキン</t>
    </rPh>
    <rPh sb="29" eb="30">
      <t>モノ</t>
    </rPh>
    <rPh sb="35" eb="37">
      <t>カキ</t>
    </rPh>
    <rPh sb="38" eb="40">
      <t>サンシキ</t>
    </rPh>
    <rPh sb="44" eb="45">
      <t>エ</t>
    </rPh>
    <rPh sb="46" eb="47">
      <t>アタイ</t>
    </rPh>
    <phoneticPr fontId="6"/>
  </si>
  <si>
    <t>※3</t>
    <phoneticPr fontId="6"/>
  </si>
  <si>
    <t>又は当該者以外の者であって１日６時間以上かつ月20日以上勤務するものをいい、「非常勤」とは常勤以外の者をいう。</t>
    <phoneticPr fontId="6"/>
  </si>
  <si>
    <t>「常勤」とは、当該施設・事業所の就業規則において定められている常勤の従事者が勤務すべき時間数（教育・保育に従事する者にあっては、１か月に勤務すべき時間数が120時間以上であるものに限る。）に達している者</t>
    <phoneticPr fontId="6"/>
  </si>
  <si>
    <t>※2　</t>
    <phoneticPr fontId="6"/>
  </si>
  <si>
    <t>経験年数については、第４の２によるものとする。</t>
    <rPh sb="10" eb="11">
      <t>ダイ</t>
    </rPh>
    <phoneticPr fontId="6"/>
  </si>
  <si>
    <t>※1</t>
    <phoneticPr fontId="6"/>
  </si>
  <si>
    <t xml:space="preserve">備考欄には、年度途中の採用や退職がある場合にはその旨、また、賃金改善額が他の職員と比較して高額（低額、賃金改善を実施しない場合も含む）である場合についてはその理由を記載すること。
</t>
    <phoneticPr fontId="6"/>
  </si>
  <si>
    <t>施設・事業所に加算当年度に勤務している職員全員（職種を問わず、非常勤を含む。）を記載すること。</t>
    <phoneticPr fontId="6"/>
  </si>
  <si>
    <t>【記入における留意事項】</t>
    <phoneticPr fontId="6"/>
  </si>
  <si>
    <t>加算以外の部分で賃金水準を下げていないことについて（⑭≧⑦）</t>
    <phoneticPr fontId="6"/>
  </si>
  <si>
    <t>区分２と３の加算による改善額の1/2以上を基本給・決まって毎月支払われる手当により改善すること　｛（⑨(a+b)＋⑩）/（⑨＋⑩）｝≧50％</t>
    <rPh sb="0" eb="2">
      <t>クブン</t>
    </rPh>
    <rPh sb="6" eb="8">
      <t>カサン</t>
    </rPh>
    <rPh sb="11" eb="13">
      <t>カイゼン</t>
    </rPh>
    <rPh sb="13" eb="14">
      <t>ガク</t>
    </rPh>
    <phoneticPr fontId="6"/>
  </si>
  <si>
    <t>総額</t>
    <rPh sb="0" eb="2">
      <t>ソウガク</t>
    </rPh>
    <phoneticPr fontId="6"/>
  </si>
  <si>
    <t>賞与
（一時金）
c</t>
    <rPh sb="0" eb="2">
      <t>ショウヨ</t>
    </rPh>
    <phoneticPr fontId="6"/>
  </si>
  <si>
    <t>手当
b</t>
    <rPh sb="0" eb="2">
      <t>テアテ</t>
    </rPh>
    <phoneticPr fontId="6"/>
  </si>
  <si>
    <t>基本給
a</t>
    <phoneticPr fontId="6"/>
  </si>
  <si>
    <t>小計
⑨
（a＋b＋c）</t>
    <rPh sb="0" eb="2">
      <t>ショウケイ</t>
    </rPh>
    <phoneticPr fontId="6"/>
  </si>
  <si>
    <t>改善した給与項目</t>
    <rPh sb="0" eb="2">
      <t>カイゼン</t>
    </rPh>
    <rPh sb="4" eb="6">
      <t>キュウヨ</t>
    </rPh>
    <rPh sb="6" eb="8">
      <t>コウモク</t>
    </rPh>
    <phoneticPr fontId="6"/>
  </si>
  <si>
    <t>分類</t>
    <rPh sb="0" eb="2">
      <t>ブンルイ</t>
    </rPh>
    <phoneticPr fontId="6"/>
  </si>
  <si>
    <t>加算による改善見込額</t>
    <rPh sb="0" eb="2">
      <t>カサン</t>
    </rPh>
    <rPh sb="7" eb="9">
      <t>ミコ</t>
    </rPh>
    <rPh sb="9" eb="10">
      <t>ガク</t>
    </rPh>
    <phoneticPr fontId="6"/>
  </si>
  <si>
    <t>加算による改善見込額</t>
    <rPh sb="0" eb="2">
      <t>カサン</t>
    </rPh>
    <rPh sb="5" eb="7">
      <t>カイゼン</t>
    </rPh>
    <rPh sb="7" eb="9">
      <t>ミコ</t>
    </rPh>
    <rPh sb="9" eb="10">
      <t>ガク</t>
    </rPh>
    <phoneticPr fontId="6"/>
  </si>
  <si>
    <t>基準年度の公定価格における人件費の改定部分</t>
    <phoneticPr fontId="6"/>
  </si>
  <si>
    <t>加算当年度の前年度に支払うべき残額に対応した支払い賃金額</t>
    <rPh sb="0" eb="2">
      <t>カサン</t>
    </rPh>
    <rPh sb="2" eb="5">
      <t>トウネンド</t>
    </rPh>
    <rPh sb="6" eb="9">
      <t>ゼンネンド</t>
    </rPh>
    <rPh sb="10" eb="12">
      <t>シハラ</t>
    </rPh>
    <rPh sb="15" eb="17">
      <t>ザンガク</t>
    </rPh>
    <rPh sb="18" eb="20">
      <t>タイオウ</t>
    </rPh>
    <rPh sb="22" eb="24">
      <t>シハラ</t>
    </rPh>
    <rPh sb="25" eb="27">
      <t>チンギン</t>
    </rPh>
    <rPh sb="27" eb="28">
      <t>ガク</t>
    </rPh>
    <phoneticPr fontId="6"/>
  </si>
  <si>
    <t>基準翌年度から加算当年度までの公定価格における人件費の改定部分</t>
    <rPh sb="0" eb="2">
      <t>キジュン</t>
    </rPh>
    <rPh sb="2" eb="5">
      <t>ヨクネンド</t>
    </rPh>
    <rPh sb="7" eb="9">
      <t>カサン</t>
    </rPh>
    <rPh sb="9" eb="12">
      <t>トウネンド</t>
    </rPh>
    <rPh sb="15" eb="17">
      <t>コウテイ</t>
    </rPh>
    <rPh sb="17" eb="19">
      <t>カカク</t>
    </rPh>
    <rPh sb="23" eb="26">
      <t>ジンケンヒ</t>
    </rPh>
    <rPh sb="27" eb="29">
      <t>カイテイ</t>
    </rPh>
    <rPh sb="29" eb="31">
      <t>ブブン</t>
    </rPh>
    <phoneticPr fontId="6"/>
  </si>
  <si>
    <t>定期昇給相当額
（加算当年度における昇給分）</t>
    <rPh sb="0" eb="2">
      <t>テイキ</t>
    </rPh>
    <rPh sb="2" eb="4">
      <t>ショウキュウ</t>
    </rPh>
    <rPh sb="4" eb="7">
      <t>ソウトウガク</t>
    </rPh>
    <rPh sb="9" eb="14">
      <t>カサントウネンド</t>
    </rPh>
    <rPh sb="18" eb="21">
      <t>ショウキュウブン</t>
    </rPh>
    <phoneticPr fontId="6"/>
  </si>
  <si>
    <t>区分３「質の向上分」</t>
    <phoneticPr fontId="6"/>
  </si>
  <si>
    <t>加算当年度の賃金見込総額</t>
    <rPh sb="0" eb="2">
      <t>カサン</t>
    </rPh>
    <rPh sb="2" eb="5">
      <t>トウネンド</t>
    </rPh>
    <rPh sb="6" eb="8">
      <t>チンギン</t>
    </rPh>
    <rPh sb="8" eb="10">
      <t>ミコ</t>
    </rPh>
    <rPh sb="10" eb="12">
      <t>ソウガク</t>
    </rPh>
    <phoneticPr fontId="6"/>
  </si>
  <si>
    <t>基準年度に支払うべき残額に対応した翌年度の賃金額</t>
    <rPh sb="0" eb="4">
      <t>キジュンネンド</t>
    </rPh>
    <rPh sb="5" eb="7">
      <t>シハラ</t>
    </rPh>
    <rPh sb="10" eb="12">
      <t>ザンガク</t>
    </rPh>
    <rPh sb="13" eb="15">
      <t>タイオウ</t>
    </rPh>
    <rPh sb="17" eb="20">
      <t>ヨクネンド</t>
    </rPh>
    <rPh sb="21" eb="24">
      <t>チンギンガク</t>
    </rPh>
    <phoneticPr fontId="6"/>
  </si>
  <si>
    <t>基準年度の前年度に支払うべき残額に対応した支払い賃金額</t>
    <rPh sb="0" eb="4">
      <t>キジュンネンド</t>
    </rPh>
    <rPh sb="5" eb="8">
      <t>ゼンネンド</t>
    </rPh>
    <rPh sb="9" eb="11">
      <t>シハラ</t>
    </rPh>
    <rPh sb="14" eb="16">
      <t>ザンガク</t>
    </rPh>
    <rPh sb="17" eb="19">
      <t>タイオウ</t>
    </rPh>
    <rPh sb="21" eb="23">
      <t>シハラ</t>
    </rPh>
    <rPh sb="24" eb="26">
      <t>チンギン</t>
    </rPh>
    <rPh sb="26" eb="27">
      <t>ガク</t>
    </rPh>
    <phoneticPr fontId="6"/>
  </si>
  <si>
    <t>施設独自の改善額</t>
    <rPh sb="0" eb="2">
      <t>シセツ</t>
    </rPh>
    <rPh sb="2" eb="4">
      <t>ドクジ</t>
    </rPh>
    <rPh sb="5" eb="8">
      <t>カイゼンガク</t>
    </rPh>
    <phoneticPr fontId="6"/>
  </si>
  <si>
    <t>基準年度の処遇改善等加算の加算額に係る法定福利費分</t>
    <rPh sb="0" eb="2">
      <t>キジュン</t>
    </rPh>
    <rPh sb="2" eb="4">
      <t>ネンド</t>
    </rPh>
    <rPh sb="5" eb="9">
      <t>ショグウカイゼン</t>
    </rPh>
    <rPh sb="9" eb="10">
      <t>トウ</t>
    </rPh>
    <rPh sb="10" eb="12">
      <t>カサン</t>
    </rPh>
    <rPh sb="13" eb="16">
      <t>カサンガク</t>
    </rPh>
    <rPh sb="17" eb="18">
      <t>カカ</t>
    </rPh>
    <rPh sb="19" eb="21">
      <t>ホウテイ</t>
    </rPh>
    <rPh sb="21" eb="24">
      <t>フクリヒ</t>
    </rPh>
    <rPh sb="24" eb="25">
      <t>ブン</t>
    </rPh>
    <phoneticPr fontId="6"/>
  </si>
  <si>
    <t>基準年度の処遇改善等加算の加算額※4</t>
    <rPh sb="0" eb="2">
      <t>キジュン</t>
    </rPh>
    <rPh sb="2" eb="4">
      <t>ネンド</t>
    </rPh>
    <rPh sb="5" eb="9">
      <t>ショグウカイゼン</t>
    </rPh>
    <rPh sb="9" eb="10">
      <t>トウ</t>
    </rPh>
    <rPh sb="10" eb="12">
      <t>カサン</t>
    </rPh>
    <rPh sb="13" eb="16">
      <t>カサンガク</t>
    </rPh>
    <phoneticPr fontId="6"/>
  </si>
  <si>
    <t>基準年度の支払賃金の総額</t>
    <rPh sb="0" eb="2">
      <t>キジュン</t>
    </rPh>
    <rPh sb="2" eb="4">
      <t>ネンド</t>
    </rPh>
    <rPh sb="5" eb="7">
      <t>シハラ</t>
    </rPh>
    <rPh sb="7" eb="9">
      <t>チンギン</t>
    </rPh>
    <rPh sb="10" eb="12">
      <t>ソウガク</t>
    </rPh>
    <phoneticPr fontId="6"/>
  </si>
  <si>
    <t>⑭</t>
    <phoneticPr fontId="6"/>
  </si>
  <si>
    <t>⑬</t>
    <phoneticPr fontId="6"/>
  </si>
  <si>
    <t>⑫</t>
    <phoneticPr fontId="6"/>
  </si>
  <si>
    <t>⑪</t>
    <phoneticPr fontId="6"/>
  </si>
  <si>
    <t>⑩の詳細</t>
    <rPh sb="2" eb="4">
      <t>ショウサイ</t>
    </rPh>
    <phoneticPr fontId="6"/>
  </si>
  <si>
    <t>⑩</t>
    <phoneticPr fontId="6"/>
  </si>
  <si>
    <t>⑨の内訳</t>
    <rPh sb="2" eb="4">
      <t>ウチワケ</t>
    </rPh>
    <phoneticPr fontId="6"/>
  </si>
  <si>
    <t>⑨</t>
    <phoneticPr fontId="6"/>
  </si>
  <si>
    <t>⑧</t>
    <phoneticPr fontId="6"/>
  </si>
  <si>
    <t>⑦の内訳</t>
    <rPh sb="2" eb="4">
      <t>ウチワケ</t>
    </rPh>
    <phoneticPr fontId="6"/>
  </si>
  <si>
    <t>⑦</t>
    <phoneticPr fontId="6"/>
  </si>
  <si>
    <t>⑥</t>
    <phoneticPr fontId="6"/>
  </si>
  <si>
    <t>⑤</t>
    <phoneticPr fontId="6"/>
  </si>
  <si>
    <t>④</t>
    <phoneticPr fontId="6"/>
  </si>
  <si>
    <t>③</t>
    <phoneticPr fontId="6"/>
  </si>
  <si>
    <t>備考</t>
    <rPh sb="0" eb="2">
      <t>ビコウ</t>
    </rPh>
    <phoneticPr fontId="6"/>
  </si>
  <si>
    <t>加算当年度の賃金</t>
    <rPh sb="0" eb="2">
      <t>カサン</t>
    </rPh>
    <rPh sb="2" eb="5">
      <t>トウネンド</t>
    </rPh>
    <rPh sb="6" eb="8">
      <t>チンギン</t>
    </rPh>
    <phoneticPr fontId="6"/>
  </si>
  <si>
    <t>基準年度の賃金</t>
    <rPh sb="0" eb="2">
      <t>キジュン</t>
    </rPh>
    <rPh sb="2" eb="4">
      <t>ネンド</t>
    </rPh>
    <rPh sb="3" eb="4">
      <t>ド</t>
    </rPh>
    <rPh sb="5" eb="7">
      <t>チンギン</t>
    </rPh>
    <phoneticPr fontId="6"/>
  </si>
  <si>
    <r>
      <t xml:space="preserve">常勤
換算値
</t>
    </r>
    <r>
      <rPr>
        <sz val="12"/>
        <rFont val="ＭＳ ゴシック"/>
        <family val="3"/>
        <charset val="128"/>
      </rPr>
      <t>※3</t>
    </r>
    <phoneticPr fontId="6"/>
  </si>
  <si>
    <r>
      <t xml:space="preserve">常勤
非常勤
</t>
    </r>
    <r>
      <rPr>
        <sz val="12"/>
        <rFont val="ＭＳ ゴシック"/>
        <family val="3"/>
        <charset val="128"/>
      </rPr>
      <t>※2</t>
    </r>
    <phoneticPr fontId="6"/>
  </si>
  <si>
    <r>
      <t>経験年数　</t>
    </r>
    <r>
      <rPr>
        <sz val="12"/>
        <rFont val="ＭＳ ゴシック"/>
        <family val="3"/>
        <charset val="128"/>
      </rPr>
      <t>※1</t>
    </r>
    <phoneticPr fontId="6"/>
  </si>
  <si>
    <t>資格</t>
    <rPh sb="0" eb="2">
      <t>シカク</t>
    </rPh>
    <phoneticPr fontId="6"/>
  </si>
  <si>
    <t>職種</t>
    <phoneticPr fontId="6"/>
  </si>
  <si>
    <t>改善実施有無</t>
    <phoneticPr fontId="6"/>
  </si>
  <si>
    <t>職員名</t>
    <phoneticPr fontId="6"/>
  </si>
  <si>
    <t>No</t>
    <phoneticPr fontId="6"/>
  </si>
  <si>
    <t>〇加算当年度の全ての職員の賃金改善明細</t>
    <rPh sb="1" eb="3">
      <t>カサン</t>
    </rPh>
    <rPh sb="3" eb="6">
      <t>トウネンド</t>
    </rPh>
    <rPh sb="7" eb="8">
      <t>スベ</t>
    </rPh>
    <rPh sb="10" eb="12">
      <t>ショクイン</t>
    </rPh>
    <rPh sb="13" eb="15">
      <t>チンギン</t>
    </rPh>
    <rPh sb="15" eb="17">
      <t>カイゼン</t>
    </rPh>
    <rPh sb="17" eb="19">
      <t>メイサイ</t>
    </rPh>
    <phoneticPr fontId="6"/>
  </si>
  <si>
    <t>賃金改善明細（職員別表）</t>
    <rPh sb="4" eb="6">
      <t>メイサイ</t>
    </rPh>
    <rPh sb="7" eb="9">
      <t>ショクイン</t>
    </rPh>
    <rPh sb="9" eb="10">
      <t>ベツ</t>
    </rPh>
    <rPh sb="10" eb="11">
      <t>ヒョウ</t>
    </rPh>
    <phoneticPr fontId="6"/>
  </si>
  <si>
    <t>施設・事業所名</t>
    <phoneticPr fontId="6"/>
  </si>
  <si>
    <t>別紙様式４別添１</t>
    <rPh sb="0" eb="2">
      <t>ベッシ</t>
    </rPh>
    <rPh sb="2" eb="4">
      <t>ヨウシキ</t>
    </rPh>
    <rPh sb="5" eb="7">
      <t>ベッテン</t>
    </rPh>
    <phoneticPr fontId="6"/>
  </si>
  <si>
    <t>同一事業者が運営する全ての施設・事業所（特定教育・保育施設及び特定地域型保育事業所）について記入すること。</t>
    <phoneticPr fontId="6"/>
  </si>
  <si>
    <t>合計</t>
    <rPh sb="0" eb="2">
      <t>ゴウケイ</t>
    </rPh>
    <phoneticPr fontId="6"/>
  </si>
  <si>
    <t>○○保育所</t>
    <rPh sb="2" eb="5">
      <t>ホイクショ</t>
    </rPh>
    <phoneticPr fontId="6"/>
  </si>
  <si>
    <t>○○市</t>
    <rPh sb="2" eb="3">
      <t>シ</t>
    </rPh>
    <phoneticPr fontId="6"/>
  </si>
  <si>
    <t>○○県</t>
    <rPh sb="2" eb="3">
      <t>ケン</t>
    </rPh>
    <phoneticPr fontId="6"/>
  </si>
  <si>
    <t>例１</t>
    <rPh sb="0" eb="1">
      <t>レイ</t>
    </rPh>
    <phoneticPr fontId="6"/>
  </si>
  <si>
    <t>他事業所からの受入額
（円）</t>
    <rPh sb="0" eb="1">
      <t>ホカ</t>
    </rPh>
    <rPh sb="1" eb="4">
      <t>ジギョウショ</t>
    </rPh>
    <rPh sb="7" eb="9">
      <t>ウケイレ</t>
    </rPh>
    <rPh sb="9" eb="10">
      <t>ガク</t>
    </rPh>
    <rPh sb="12" eb="13">
      <t>エン</t>
    </rPh>
    <phoneticPr fontId="6"/>
  </si>
  <si>
    <t>他事業所への拠出額
（円）</t>
    <rPh sb="0" eb="1">
      <t>ホカ</t>
    </rPh>
    <rPh sb="1" eb="4">
      <t>ジギョウショ</t>
    </rPh>
    <rPh sb="6" eb="8">
      <t>キョシュツ</t>
    </rPh>
    <rPh sb="8" eb="9">
      <t>ガク</t>
    </rPh>
    <rPh sb="11" eb="12">
      <t>エン</t>
    </rPh>
    <phoneticPr fontId="6"/>
  </si>
  <si>
    <r>
      <t>施設・事業所名</t>
    </r>
    <r>
      <rPr>
        <vertAlign val="superscript"/>
        <sz val="12"/>
        <rFont val="HGｺﾞｼｯｸM"/>
        <family val="3"/>
        <charset val="128"/>
      </rPr>
      <t>※1</t>
    </r>
    <rPh sb="0" eb="2">
      <t>シセツ</t>
    </rPh>
    <rPh sb="3" eb="6">
      <t>ジギョウショ</t>
    </rPh>
    <rPh sb="6" eb="7">
      <t>メイ</t>
    </rPh>
    <phoneticPr fontId="6"/>
  </si>
  <si>
    <t>市町村名</t>
    <rPh sb="0" eb="4">
      <t>シチョウソンメイ</t>
    </rPh>
    <phoneticPr fontId="6"/>
  </si>
  <si>
    <t>都道府県名</t>
    <rPh sb="0" eb="4">
      <t>トドウフケン</t>
    </rPh>
    <rPh sb="4" eb="5">
      <t>メイ</t>
    </rPh>
    <phoneticPr fontId="6"/>
  </si>
  <si>
    <t>番号</t>
    <rPh sb="0" eb="2">
      <t>バンゴウ</t>
    </rPh>
    <phoneticPr fontId="6"/>
  </si>
  <si>
    <t>同一事業者内における拠出見込額・受入見込額一覧表</t>
  </si>
  <si>
    <t>別紙様式４別添２</t>
    <rPh sb="0" eb="2">
      <t>ベッシ</t>
    </rPh>
    <rPh sb="2" eb="4">
      <t>ヨウシキ</t>
    </rPh>
    <rPh sb="5" eb="7">
      <t>ベッテン</t>
    </rPh>
    <phoneticPr fontId="6"/>
  </si>
  <si>
    <t>上記について、すべての職員に対し、周知をした上で、提出していることを証明いたします。</t>
    <rPh sb="0" eb="2">
      <t>ジョウキ</t>
    </rPh>
    <rPh sb="11" eb="13">
      <t>ショクイン</t>
    </rPh>
    <rPh sb="14" eb="15">
      <t>タイ</t>
    </rPh>
    <rPh sb="17" eb="19">
      <t>シュウチ</t>
    </rPh>
    <rPh sb="22" eb="23">
      <t>ウエ</t>
    </rPh>
    <rPh sb="25" eb="27">
      <t>テイシュツ</t>
    </rPh>
    <rPh sb="34" eb="36">
      <t>ショウメイ</t>
    </rPh>
    <phoneticPr fontId="6"/>
  </si>
  <si>
    <t>※1.「加算額を賃金の改善に充てます」とは、区分２「賃金改善分」と区分３「質の向上分」のそれぞれ
　　において、「加算による改善等見込総額」が「加算見込額」を下回らないことを意味します。
※2.「加算以外の部分で賃金水準を下げない」とは、「①加算当年度の加算による改善額等の影響を除い
　　た賃金見込総額」が「②基準年度における加算額等の影響を除いた支払賃金総額」を下回っていない
　　ことを意味します。
※3.誓約書の提出後に状況等が変わり、加算額が変わった場合でも改めて提出することは不要です。
※4.利用者数の大幅な減少等の影響により、結果として加算以外の部分で賃金が下がった場合には、その事情
　　を別紙様式７「特別な事情に係る届出書」により届け出ることで算定要件を満たすこととします。</t>
  </si>
  <si>
    <t>加算以外の部分で賃金水準を下げません。</t>
    <rPh sb="0" eb="2">
      <t>カサン</t>
    </rPh>
    <rPh sb="2" eb="4">
      <t>イガイ</t>
    </rPh>
    <rPh sb="5" eb="7">
      <t>ブブン</t>
    </rPh>
    <rPh sb="8" eb="10">
      <t>チンギン</t>
    </rPh>
    <rPh sb="10" eb="12">
      <t>スイジュン</t>
    </rPh>
    <rPh sb="13" eb="14">
      <t>サ</t>
    </rPh>
    <phoneticPr fontId="6"/>
  </si>
  <si>
    <t>　</t>
  </si>
  <si>
    <t>加算額を賃金の改善に充てます。</t>
    <rPh sb="0" eb="3">
      <t>カサンガク</t>
    </rPh>
    <rPh sb="4" eb="6">
      <t>チンギン</t>
    </rPh>
    <rPh sb="7" eb="9">
      <t>カイゼン</t>
    </rPh>
    <rPh sb="10" eb="11">
      <t>ア</t>
    </rPh>
    <phoneticPr fontId="6"/>
  </si>
  <si>
    <t>・処遇改善等加算の要件について、下欄の項目に〇を入れることで誓約する。</t>
    <rPh sb="1" eb="5">
      <t>ショグウカイゼン</t>
    </rPh>
    <rPh sb="5" eb="6">
      <t>トウ</t>
    </rPh>
    <rPh sb="6" eb="8">
      <t>カサン</t>
    </rPh>
    <rPh sb="9" eb="11">
      <t>ヨウケン</t>
    </rPh>
    <rPh sb="16" eb="17">
      <t>シタ</t>
    </rPh>
    <rPh sb="17" eb="18">
      <t>ラン</t>
    </rPh>
    <rPh sb="19" eb="21">
      <t>コウモク</t>
    </rPh>
    <rPh sb="24" eb="25">
      <t>イ</t>
    </rPh>
    <rPh sb="30" eb="32">
      <t>セイヤク</t>
    </rPh>
    <phoneticPr fontId="6"/>
  </si>
  <si>
    <t>２．賃金改善に係る誓約について</t>
    <rPh sb="2" eb="6">
      <t>チンギンカイゼン</t>
    </rPh>
    <rPh sb="7" eb="8">
      <t>カカ</t>
    </rPh>
    <rPh sb="9" eb="11">
      <t>セイヤク</t>
    </rPh>
    <phoneticPr fontId="6"/>
  </si>
  <si>
    <t>１．当年度の加算見込額</t>
    <rPh sb="2" eb="5">
      <t>トウネンド</t>
    </rPh>
    <rPh sb="6" eb="8">
      <t>カサン</t>
    </rPh>
    <rPh sb="8" eb="10">
      <t>ミコ</t>
    </rPh>
    <rPh sb="10" eb="11">
      <t>ガク</t>
    </rPh>
    <phoneticPr fontId="6"/>
  </si>
  <si>
    <t>別紙様式５</t>
    <phoneticPr fontId="6"/>
  </si>
  <si>
    <t>労使の合意の時期及び方法等について記載</t>
    <rPh sb="0" eb="2">
      <t>ロウシ</t>
    </rPh>
    <rPh sb="3" eb="5">
      <t>ゴウイ</t>
    </rPh>
    <rPh sb="6" eb="8">
      <t>ジキ</t>
    </rPh>
    <rPh sb="8" eb="9">
      <t>オヨ</t>
    </rPh>
    <rPh sb="10" eb="12">
      <t>ホウホウ</t>
    </rPh>
    <rPh sb="12" eb="13">
      <t>トウ</t>
    </rPh>
    <rPh sb="17" eb="19">
      <t>キサイ</t>
    </rPh>
    <phoneticPr fontId="6"/>
  </si>
  <si>
    <t>４．賃金水準を引き下げることについて、適切に労使の合意を得ていること等について</t>
    <rPh sb="2" eb="4">
      <t>チンギン</t>
    </rPh>
    <rPh sb="4" eb="6">
      <t>スイジュン</t>
    </rPh>
    <rPh sb="7" eb="8">
      <t>ヒ</t>
    </rPh>
    <rPh sb="9" eb="10">
      <t>サ</t>
    </rPh>
    <rPh sb="19" eb="21">
      <t>テキセツ</t>
    </rPh>
    <rPh sb="22" eb="24">
      <t>ロウシ</t>
    </rPh>
    <rPh sb="25" eb="27">
      <t>ゴウイ</t>
    </rPh>
    <rPh sb="28" eb="29">
      <t>エ</t>
    </rPh>
    <rPh sb="34" eb="35">
      <t>トウ</t>
    </rPh>
    <phoneticPr fontId="6"/>
  </si>
  <si>
    <t>経営及び賃金水準の改善に係る計画等を提出し、代替することも可。</t>
    <rPh sb="0" eb="2">
      <t>ケイエイ</t>
    </rPh>
    <rPh sb="2" eb="3">
      <t>オヨ</t>
    </rPh>
    <rPh sb="4" eb="6">
      <t>チンギン</t>
    </rPh>
    <rPh sb="6" eb="8">
      <t>スイジュン</t>
    </rPh>
    <rPh sb="9" eb="11">
      <t>カイゼン</t>
    </rPh>
    <rPh sb="12" eb="13">
      <t>カカ</t>
    </rPh>
    <rPh sb="14" eb="16">
      <t>ケイカク</t>
    </rPh>
    <rPh sb="16" eb="17">
      <t>トウ</t>
    </rPh>
    <rPh sb="18" eb="20">
      <t>テイシュツ</t>
    </rPh>
    <rPh sb="22" eb="24">
      <t>ダイタイ</t>
    </rPh>
    <rPh sb="29" eb="30">
      <t>カ</t>
    </rPh>
    <phoneticPr fontId="6"/>
  </si>
  <si>
    <t>３．経営及び賃金水準の改善の見込み</t>
    <rPh sb="2" eb="4">
      <t>ケイエイ</t>
    </rPh>
    <rPh sb="4" eb="5">
      <t>オヨ</t>
    </rPh>
    <rPh sb="6" eb="8">
      <t>チンギン</t>
    </rPh>
    <rPh sb="8" eb="10">
      <t>スイジュン</t>
    </rPh>
    <rPh sb="11" eb="13">
      <t>カイゼン</t>
    </rPh>
    <rPh sb="14" eb="16">
      <t>ミコ</t>
    </rPh>
    <phoneticPr fontId="6"/>
  </si>
  <si>
    <t>２．賃金水準の引き下げの内容</t>
    <rPh sb="2" eb="4">
      <t>チンギン</t>
    </rPh>
    <rPh sb="4" eb="6">
      <t>スイジュン</t>
    </rPh>
    <rPh sb="7" eb="8">
      <t>ヒ</t>
    </rPh>
    <rPh sb="9" eb="10">
      <t>サ</t>
    </rPh>
    <rPh sb="12" eb="14">
      <t>ナイヨウ</t>
    </rPh>
    <phoneticPr fontId="6"/>
  </si>
  <si>
    <t>当該法人の収支（特定教育・保育施設等に係る事業に限る。）について、利用児童数の大幅な減少などにより経営が悪化し、一定期間にわたり収支が赤字である、資金繰りに支障が生じるなどの状況について記載</t>
    <rPh sb="0" eb="2">
      <t>トウガイ</t>
    </rPh>
    <rPh sb="2" eb="4">
      <t>ホウジン</t>
    </rPh>
    <rPh sb="5" eb="7">
      <t>シュウシ</t>
    </rPh>
    <rPh sb="8" eb="10">
      <t>トクテイ</t>
    </rPh>
    <rPh sb="10" eb="12">
      <t>キョウイク</t>
    </rPh>
    <rPh sb="13" eb="15">
      <t>ホイク</t>
    </rPh>
    <rPh sb="15" eb="17">
      <t>シセツ</t>
    </rPh>
    <rPh sb="17" eb="18">
      <t>トウ</t>
    </rPh>
    <rPh sb="19" eb="20">
      <t>カカ</t>
    </rPh>
    <rPh sb="21" eb="23">
      <t>ジギョウ</t>
    </rPh>
    <rPh sb="24" eb="25">
      <t>カギ</t>
    </rPh>
    <rPh sb="33" eb="38">
      <t>リヨウジドウスウ</t>
    </rPh>
    <rPh sb="39" eb="41">
      <t>オオハバ</t>
    </rPh>
    <rPh sb="42" eb="44">
      <t>ゲンショウ</t>
    </rPh>
    <rPh sb="49" eb="51">
      <t>ケイエイ</t>
    </rPh>
    <rPh sb="52" eb="54">
      <t>アッカ</t>
    </rPh>
    <rPh sb="56" eb="58">
      <t>イッテイ</t>
    </rPh>
    <rPh sb="58" eb="60">
      <t>キカン</t>
    </rPh>
    <rPh sb="64" eb="66">
      <t>シュウシ</t>
    </rPh>
    <rPh sb="67" eb="69">
      <t>アカジ</t>
    </rPh>
    <rPh sb="73" eb="76">
      <t>シキング</t>
    </rPh>
    <rPh sb="78" eb="80">
      <t>シショウ</t>
    </rPh>
    <rPh sb="81" eb="82">
      <t>ショウ</t>
    </rPh>
    <rPh sb="87" eb="89">
      <t>ジョウキョウ</t>
    </rPh>
    <rPh sb="93" eb="95">
      <t>キサイ</t>
    </rPh>
    <phoneticPr fontId="6"/>
  </si>
  <si>
    <t>１．事業の継続を図るために、職員の賃金を引き下げる必要がある状況について</t>
    <rPh sb="2" eb="4">
      <t>ジギョウ</t>
    </rPh>
    <rPh sb="5" eb="7">
      <t>ケイゾク</t>
    </rPh>
    <rPh sb="8" eb="9">
      <t>ハカ</t>
    </rPh>
    <rPh sb="14" eb="16">
      <t>ショクイン</t>
    </rPh>
    <rPh sb="17" eb="19">
      <t>チンギン</t>
    </rPh>
    <rPh sb="20" eb="21">
      <t>ヒ</t>
    </rPh>
    <rPh sb="22" eb="23">
      <t>サ</t>
    </rPh>
    <rPh sb="25" eb="27">
      <t>ヒツヨウ</t>
    </rPh>
    <rPh sb="30" eb="32">
      <t>ジョウキョウ</t>
    </rPh>
    <phoneticPr fontId="6"/>
  </si>
  <si>
    <t>事業者名</t>
    <rPh sb="0" eb="3">
      <t>ジギョウシャ</t>
    </rPh>
    <rPh sb="3" eb="4">
      <t>メイ</t>
    </rPh>
    <phoneticPr fontId="6"/>
  </si>
  <si>
    <t>年度）</t>
    <phoneticPr fontId="6"/>
  </si>
  <si>
    <t>特別な事情に係る届出書（令和</t>
    <rPh sb="0" eb="2">
      <t>トクベツ</t>
    </rPh>
    <rPh sb="3" eb="5">
      <t>ジジョウ</t>
    </rPh>
    <rPh sb="6" eb="7">
      <t>カカ</t>
    </rPh>
    <rPh sb="8" eb="11">
      <t>トドケデショ</t>
    </rPh>
    <phoneticPr fontId="6"/>
  </si>
  <si>
    <t>別紙様式７</t>
    <rPh sb="0" eb="2">
      <t>ベッシ</t>
    </rPh>
    <rPh sb="2" eb="4">
      <t>ヨウシキ</t>
    </rPh>
    <phoneticPr fontId="6"/>
  </si>
  <si>
    <t>-</t>
    <phoneticPr fontId="4"/>
  </si>
  <si>
    <t>※　利用子ども数</t>
    <rPh sb="2" eb="4">
      <t>リヨウ</t>
    </rPh>
    <rPh sb="4" eb="5">
      <t>コ</t>
    </rPh>
    <rPh sb="7" eb="8">
      <t>スウ</t>
    </rPh>
    <phoneticPr fontId="4"/>
  </si>
  <si>
    <t>※年額は千円未満切り捨て</t>
    <rPh sb="1" eb="3">
      <t>ネンガク</t>
    </rPh>
    <rPh sb="4" eb="6">
      <t>センエン</t>
    </rPh>
    <rPh sb="6" eb="8">
      <t>ミマン</t>
    </rPh>
    <rPh sb="8" eb="9">
      <t>キ</t>
    </rPh>
    <rPh sb="10" eb="11">
      <t>ス</t>
    </rPh>
    <phoneticPr fontId="4"/>
  </si>
  <si>
    <t>賃金改善階層フラグ</t>
    <rPh sb="0" eb="2">
      <t>チンギン</t>
    </rPh>
    <rPh sb="2" eb="4">
      <t>カイゼン</t>
    </rPh>
    <rPh sb="4" eb="6">
      <t>カイソウ</t>
    </rPh>
    <phoneticPr fontId="4"/>
  </si>
  <si>
    <t>No</t>
  </si>
  <si>
    <t>職員名</t>
  </si>
  <si>
    <t>職種</t>
  </si>
  <si>
    <t>基準年度の支払賃金の総額</t>
    <phoneticPr fontId="6"/>
  </si>
  <si>
    <t>加算当年度の賃金見込総額</t>
    <phoneticPr fontId="6"/>
  </si>
  <si>
    <t>区分2改善見込額</t>
    <rPh sb="0" eb="2">
      <t>クブン</t>
    </rPh>
    <rPh sb="3" eb="5">
      <t>カイゼン</t>
    </rPh>
    <rPh sb="5" eb="7">
      <t>ミコ</t>
    </rPh>
    <rPh sb="7" eb="8">
      <t>ガク</t>
    </rPh>
    <phoneticPr fontId="6"/>
  </si>
  <si>
    <t>区分3改善見込額</t>
    <rPh sb="0" eb="2">
      <t>クブン</t>
    </rPh>
    <rPh sb="3" eb="5">
      <t>カイゼン</t>
    </rPh>
    <rPh sb="5" eb="7">
      <t>ミコ</t>
    </rPh>
    <rPh sb="7" eb="8">
      <t>ガク</t>
    </rPh>
    <phoneticPr fontId="6"/>
  </si>
  <si>
    <t>備考</t>
    <rPh sb="0" eb="2">
      <t>ビコウ</t>
    </rPh>
    <phoneticPr fontId="6"/>
  </si>
  <si>
    <t>【各施設任意様式】資質向上のための計画書（別紙様式２の添付資料）</t>
    <rPh sb="1" eb="4">
      <t>カクシセツ</t>
    </rPh>
    <rPh sb="4" eb="6">
      <t>ニンイ</t>
    </rPh>
    <rPh sb="6" eb="8">
      <t>ヨウシキ</t>
    </rPh>
    <rPh sb="9" eb="11">
      <t>シシツ</t>
    </rPh>
    <rPh sb="11" eb="13">
      <t>コウジョウ</t>
    </rPh>
    <rPh sb="17" eb="20">
      <t>ケイカクショ</t>
    </rPh>
    <rPh sb="21" eb="23">
      <t>ベッシ</t>
    </rPh>
    <rPh sb="23" eb="25">
      <t>ヨウシキ</t>
    </rPh>
    <rPh sb="27" eb="29">
      <t>テンプ</t>
    </rPh>
    <rPh sb="29" eb="31">
      <t>シリョウ</t>
    </rPh>
    <phoneticPr fontId="4"/>
  </si>
  <si>
    <t>事業所内保育事業所</t>
    <rPh sb="0" eb="3">
      <t>ジギョウショ</t>
    </rPh>
    <rPh sb="3" eb="4">
      <t>ナイ</t>
    </rPh>
    <rPh sb="4" eb="6">
      <t>ホイク</t>
    </rPh>
    <rPh sb="6" eb="9">
      <t>ジギョウショ</t>
    </rPh>
    <phoneticPr fontId="6"/>
  </si>
  <si>
    <t>家庭的保育事業所</t>
    <rPh sb="0" eb="3">
      <t>カテイテキ</t>
    </rPh>
    <rPh sb="3" eb="5">
      <t>ホイク</t>
    </rPh>
    <rPh sb="5" eb="8">
      <t>ジギョウショ</t>
    </rPh>
    <phoneticPr fontId="6"/>
  </si>
  <si>
    <t>小規模保育事業所</t>
    <rPh sb="0" eb="8">
      <t>ショウキボホイクジギョウショ</t>
    </rPh>
    <phoneticPr fontId="6"/>
  </si>
  <si>
    <t>幼稚園型認定こども園</t>
    <rPh sb="0" eb="6">
      <t>ヨウチエンガタニンテイ</t>
    </rPh>
    <rPh sb="9" eb="10">
      <t>エン</t>
    </rPh>
    <phoneticPr fontId="6"/>
  </si>
  <si>
    <t>幼保連携型認定こども園</t>
    <rPh sb="0" eb="7">
      <t>ヨウホレンケイガタニンテイ</t>
    </rPh>
    <rPh sb="10" eb="11">
      <t>エン</t>
    </rPh>
    <phoneticPr fontId="6"/>
  </si>
  <si>
    <t>保育所</t>
    <rPh sb="0" eb="2">
      <t>ホイク</t>
    </rPh>
    <rPh sb="2" eb="3">
      <t>ジョ</t>
    </rPh>
    <phoneticPr fontId="6"/>
  </si>
  <si>
    <t>平成</t>
    <rPh sb="0" eb="2">
      <t>ヘイセイ</t>
    </rPh>
    <phoneticPr fontId="78"/>
  </si>
  <si>
    <t>昭和</t>
    <rPh sb="0" eb="2">
      <t>ショウワ</t>
    </rPh>
    <phoneticPr fontId="78"/>
  </si>
  <si>
    <t>令和</t>
    <rPh sb="0" eb="2">
      <t>レイワ</t>
    </rPh>
    <phoneticPr fontId="78"/>
  </si>
  <si>
    <t>その他の職種</t>
    <rPh sb="2" eb="3">
      <t>タ</t>
    </rPh>
    <rPh sb="4" eb="6">
      <t>ショクシュ</t>
    </rPh>
    <phoneticPr fontId="80"/>
  </si>
  <si>
    <t>家庭的保育補助者</t>
    <rPh sb="0" eb="3">
      <t>カテイテキ</t>
    </rPh>
    <rPh sb="3" eb="5">
      <t>ホイク</t>
    </rPh>
    <rPh sb="5" eb="8">
      <t>ホジョシャ</t>
    </rPh>
    <phoneticPr fontId="80"/>
  </si>
  <si>
    <t>家庭的保育者</t>
    <rPh sb="0" eb="3">
      <t>カテイテキ</t>
    </rPh>
    <rPh sb="3" eb="6">
      <t>ホイクシャ</t>
    </rPh>
    <phoneticPr fontId="80"/>
  </si>
  <si>
    <t>事務員</t>
    <rPh sb="0" eb="2">
      <t>ジム</t>
    </rPh>
    <phoneticPr fontId="80"/>
  </si>
  <si>
    <t>看護師</t>
    <rPh sb="0" eb="3">
      <t>カンゴシ</t>
    </rPh>
    <phoneticPr fontId="80"/>
  </si>
  <si>
    <t>調理員</t>
    <rPh sb="0" eb="3">
      <t>チョウリイン</t>
    </rPh>
    <phoneticPr fontId="80"/>
  </si>
  <si>
    <t>栄養士</t>
    <rPh sb="0" eb="3">
      <t>エイヨウシ</t>
    </rPh>
    <phoneticPr fontId="80"/>
  </si>
  <si>
    <t>保育従事者(無資格)</t>
    <rPh sb="0" eb="2">
      <t>ホイク</t>
    </rPh>
    <rPh sb="2" eb="5">
      <t>ジュウジシャ</t>
    </rPh>
    <rPh sb="6" eb="9">
      <t>ムシカク</t>
    </rPh>
    <phoneticPr fontId="80"/>
  </si>
  <si>
    <t>教諭</t>
    <rPh sb="0" eb="2">
      <t>キョウユ</t>
    </rPh>
    <phoneticPr fontId="80"/>
  </si>
  <si>
    <t>保育教諭</t>
    <rPh sb="0" eb="2">
      <t>ホイク</t>
    </rPh>
    <rPh sb="2" eb="4">
      <t>キョウユ</t>
    </rPh>
    <phoneticPr fontId="80"/>
  </si>
  <si>
    <t>保育士</t>
    <rPh sb="0" eb="3">
      <t>ホイクシ</t>
    </rPh>
    <phoneticPr fontId="80"/>
  </si>
  <si>
    <t>教頭(無資格者)</t>
    <rPh sb="0" eb="2">
      <t>キョウトウ</t>
    </rPh>
    <rPh sb="3" eb="4">
      <t>ム</t>
    </rPh>
    <rPh sb="4" eb="6">
      <t>シカク</t>
    </rPh>
    <rPh sb="6" eb="7">
      <t>シャ</t>
    </rPh>
    <phoneticPr fontId="78"/>
  </si>
  <si>
    <t>教頭(有資格者)</t>
    <rPh sb="0" eb="2">
      <t>キョウトウ</t>
    </rPh>
    <rPh sb="3" eb="4">
      <t>ユウ</t>
    </rPh>
    <rPh sb="4" eb="6">
      <t>シカク</t>
    </rPh>
    <rPh sb="6" eb="7">
      <t>シャ</t>
    </rPh>
    <phoneticPr fontId="78"/>
  </si>
  <si>
    <t>副園長(無資格者)</t>
    <rPh sb="0" eb="3">
      <t>フクエンチョウ</t>
    </rPh>
    <rPh sb="4" eb="5">
      <t>ム</t>
    </rPh>
    <rPh sb="5" eb="7">
      <t>シカク</t>
    </rPh>
    <rPh sb="7" eb="8">
      <t>シャ</t>
    </rPh>
    <phoneticPr fontId="78"/>
  </si>
  <si>
    <t>副園長(有資格者)</t>
    <rPh sb="0" eb="3">
      <t>フクエンチョウ</t>
    </rPh>
    <rPh sb="4" eb="5">
      <t>ユウ</t>
    </rPh>
    <rPh sb="5" eb="7">
      <t>シカク</t>
    </rPh>
    <rPh sb="7" eb="8">
      <t>シャ</t>
    </rPh>
    <phoneticPr fontId="78"/>
  </si>
  <si>
    <t>園長・施設長</t>
    <rPh sb="0" eb="2">
      <t>エンチョウ</t>
    </rPh>
    <rPh sb="3" eb="5">
      <t>シセツ</t>
    </rPh>
    <rPh sb="5" eb="6">
      <t>チョウ</t>
    </rPh>
    <phoneticPr fontId="80"/>
  </si>
  <si>
    <t>人</t>
    <rPh sb="0" eb="1">
      <t>ニン</t>
    </rPh>
    <phoneticPr fontId="78"/>
  </si>
  <si>
    <t>②栄養士・調理員</t>
    <rPh sb="1" eb="4">
      <t>エイヨウシ</t>
    </rPh>
    <rPh sb="5" eb="8">
      <t>チョウリイン</t>
    </rPh>
    <phoneticPr fontId="78"/>
  </si>
  <si>
    <t>①保育士等</t>
    <rPh sb="1" eb="5">
      <t>ホイクシトウ</t>
    </rPh>
    <phoneticPr fontId="78"/>
  </si>
  <si>
    <t>横須賀市保育士等処遇改善対象人数（経験年数７年以上の職員）</t>
    <rPh sb="0" eb="4">
      <t>ヨコスカシ</t>
    </rPh>
    <rPh sb="4" eb="7">
      <t>ホイクシ</t>
    </rPh>
    <rPh sb="7" eb="8">
      <t>トウ</t>
    </rPh>
    <rPh sb="8" eb="10">
      <t>ショグウ</t>
    </rPh>
    <rPh sb="10" eb="12">
      <t>カイゼン</t>
    </rPh>
    <rPh sb="12" eb="14">
      <t>タイショウ</t>
    </rPh>
    <rPh sb="14" eb="16">
      <t>ニンズウ</t>
    </rPh>
    <phoneticPr fontId="78"/>
  </si>
  <si>
    <r>
      <t>注）１ 職員１人当たり平均勤続年数の</t>
    </r>
    <r>
      <rPr>
        <sz val="10"/>
        <color rgb="FFFF00FF"/>
        <rFont val="HGｺﾞｼｯｸM"/>
        <family val="3"/>
        <charset val="128"/>
      </rPr>
      <t>Ｃ</t>
    </r>
    <r>
      <rPr>
        <sz val="10"/>
        <color theme="1"/>
        <rFont val="HGｺﾞｼｯｸM"/>
        <family val="3"/>
        <charset val="128"/>
      </rPr>
      <t>欄の算定に当たっては、６か月以上の端数は１年とし、
　　　 ６か月未満の端数は切り捨てるものとすること。
　　２ 個々の職員の勤続年数の算定に当たっては、</t>
    </r>
    <r>
      <rPr>
        <u/>
        <sz val="10"/>
        <color theme="1"/>
        <rFont val="HGｺﾞｼｯｸM"/>
        <family val="3"/>
        <charset val="128"/>
      </rPr>
      <t>各年度４月１日現在</t>
    </r>
    <r>
      <rPr>
        <sz val="10"/>
        <color theme="1"/>
        <rFont val="HGｺﾞｼｯｸM"/>
        <family val="3"/>
        <charset val="128"/>
      </rPr>
      <t xml:space="preserve">により算定する。
　　　 新たな職員の職歴証明書、年金加入記録等の写しを添付すること。
　　３ </t>
    </r>
    <r>
      <rPr>
        <u/>
        <sz val="10"/>
        <color theme="1"/>
        <rFont val="HGｺﾞｼｯｸM"/>
        <family val="3"/>
        <charset val="128"/>
      </rPr>
      <t>１日６時間未満又は月20日未満勤務の職員は含めない</t>
    </r>
    <r>
      <rPr>
        <sz val="10"/>
        <color theme="1"/>
        <rFont val="HGｺﾞｼｯｸM"/>
        <family val="3"/>
        <charset val="128"/>
      </rPr>
      <t>ものとする。</t>
    </r>
    <rPh sb="0" eb="1">
      <t>チュウ</t>
    </rPh>
    <rPh sb="4" eb="6">
      <t>ショクイン</t>
    </rPh>
    <rPh sb="6" eb="8">
      <t>ヒトリ</t>
    </rPh>
    <rPh sb="8" eb="9">
      <t>ア</t>
    </rPh>
    <rPh sb="11" eb="13">
      <t>ヘイキン</t>
    </rPh>
    <rPh sb="13" eb="15">
      <t>キンゾク</t>
    </rPh>
    <rPh sb="15" eb="17">
      <t>ネンスウ</t>
    </rPh>
    <rPh sb="19" eb="20">
      <t>ラン</t>
    </rPh>
    <rPh sb="21" eb="23">
      <t>サンテイ</t>
    </rPh>
    <rPh sb="24" eb="25">
      <t>ア</t>
    </rPh>
    <rPh sb="32" eb="35">
      <t>ゲツイジョウ</t>
    </rPh>
    <rPh sb="36" eb="38">
      <t>ハスウ</t>
    </rPh>
    <rPh sb="40" eb="41">
      <t>ネン</t>
    </rPh>
    <rPh sb="51" eb="52">
      <t>ゲツ</t>
    </rPh>
    <rPh sb="52" eb="54">
      <t>ミマン</t>
    </rPh>
    <rPh sb="55" eb="57">
      <t>ハスウ</t>
    </rPh>
    <rPh sb="58" eb="59">
      <t>キ</t>
    </rPh>
    <rPh sb="60" eb="61">
      <t>ス</t>
    </rPh>
    <rPh sb="76" eb="78">
      <t>ココ</t>
    </rPh>
    <rPh sb="79" eb="81">
      <t>ショクイン</t>
    </rPh>
    <rPh sb="82" eb="84">
      <t>キンゾク</t>
    </rPh>
    <rPh sb="84" eb="86">
      <t>ネンスウ</t>
    </rPh>
    <rPh sb="87" eb="89">
      <t>サンテイ</t>
    </rPh>
    <rPh sb="90" eb="91">
      <t>ア</t>
    </rPh>
    <rPh sb="96" eb="99">
      <t>カクネンド</t>
    </rPh>
    <rPh sb="100" eb="101">
      <t>ガツ</t>
    </rPh>
    <rPh sb="102" eb="103">
      <t>ニチ</t>
    </rPh>
    <rPh sb="103" eb="105">
      <t>ゲンザイ</t>
    </rPh>
    <rPh sb="108" eb="110">
      <t>サンテイ</t>
    </rPh>
    <rPh sb="118" eb="119">
      <t>アラ</t>
    </rPh>
    <rPh sb="121" eb="123">
      <t>ショクイン</t>
    </rPh>
    <rPh sb="124" eb="126">
      <t>ショクレキ</t>
    </rPh>
    <rPh sb="126" eb="129">
      <t>ショウメイショ</t>
    </rPh>
    <rPh sb="130" eb="132">
      <t>ネンキン</t>
    </rPh>
    <rPh sb="132" eb="134">
      <t>カニュウ</t>
    </rPh>
    <rPh sb="134" eb="136">
      <t>キロク</t>
    </rPh>
    <rPh sb="136" eb="137">
      <t>トウ</t>
    </rPh>
    <rPh sb="138" eb="139">
      <t>ウツ</t>
    </rPh>
    <rPh sb="141" eb="143">
      <t>テンプ</t>
    </rPh>
    <rPh sb="154" eb="155">
      <t>ニチ</t>
    </rPh>
    <rPh sb="156" eb="158">
      <t>ジカン</t>
    </rPh>
    <rPh sb="158" eb="160">
      <t>ミマン</t>
    </rPh>
    <rPh sb="160" eb="161">
      <t>マタ</t>
    </rPh>
    <rPh sb="162" eb="163">
      <t>ツキ</t>
    </rPh>
    <rPh sb="165" eb="166">
      <t>ニチ</t>
    </rPh>
    <rPh sb="166" eb="168">
      <t>ミマン</t>
    </rPh>
    <rPh sb="168" eb="170">
      <t>キンム</t>
    </rPh>
    <rPh sb="171" eb="173">
      <t>ショクイン</t>
    </rPh>
    <rPh sb="174" eb="175">
      <t>フク</t>
    </rPh>
    <phoneticPr fontId="78"/>
  </si>
  <si>
    <t>※副園長(有資格者)・教頭(有資格者)とは、保育士または幼稚園教諭の資格保有者のことをいう</t>
    <rPh sb="1" eb="4">
      <t>フクエンチョウ</t>
    </rPh>
    <rPh sb="5" eb="9">
      <t>ユウシカクシャ</t>
    </rPh>
    <rPh sb="11" eb="13">
      <t>キョウトウ</t>
    </rPh>
    <rPh sb="14" eb="18">
      <t>ユウシカクシャ</t>
    </rPh>
    <rPh sb="22" eb="25">
      <t>ホイクシ</t>
    </rPh>
    <rPh sb="28" eb="31">
      <t>ヨウチエン</t>
    </rPh>
    <rPh sb="31" eb="33">
      <t>キョウユ</t>
    </rPh>
    <rPh sb="34" eb="36">
      <t>シカク</t>
    </rPh>
    <rPh sb="36" eb="39">
      <t>ホユウシャ</t>
    </rPh>
    <phoneticPr fontId="78"/>
  </si>
  <si>
    <t>年</t>
    <phoneticPr fontId="78"/>
  </si>
  <si>
    <t>月</t>
    <rPh sb="0" eb="1">
      <t>ツキ</t>
    </rPh>
    <phoneticPr fontId="78"/>
  </si>
  <si>
    <t>年</t>
    <rPh sb="0" eb="1">
      <t>ネン</t>
    </rPh>
    <phoneticPr fontId="78"/>
  </si>
  <si>
    <r>
      <t>平均経験年数(</t>
    </r>
    <r>
      <rPr>
        <sz val="10"/>
        <color rgb="FF0000FF"/>
        <rFont val="HGｺﾞｼｯｸM"/>
        <family val="3"/>
        <charset val="128"/>
      </rPr>
      <t>Ｂ</t>
    </r>
    <r>
      <rPr>
        <sz val="10"/>
        <color theme="1"/>
        <rFont val="HGｺﾞｼｯｸM"/>
        <family val="3"/>
        <charset val="128"/>
      </rPr>
      <t>÷</t>
    </r>
    <r>
      <rPr>
        <sz val="10"/>
        <color rgb="FFFF0000"/>
        <rFont val="HGｺﾞｼｯｸM"/>
        <family val="3"/>
        <charset val="128"/>
      </rPr>
      <t>Ａ</t>
    </r>
    <r>
      <rPr>
        <sz val="10"/>
        <color theme="1"/>
        <rFont val="HGｺﾞｼｯｸM"/>
        <family val="3"/>
        <charset val="128"/>
      </rPr>
      <t>)</t>
    </r>
    <phoneticPr fontId="78"/>
  </si>
  <si>
    <t>職員１人当たり</t>
    <phoneticPr fontId="78"/>
  </si>
  <si>
    <t>Ｃ</t>
    <phoneticPr fontId="78"/>
  </si>
  <si>
    <t>Ｂ</t>
    <phoneticPr fontId="78"/>
  </si>
  <si>
    <t>Ａ</t>
    <phoneticPr fontId="78"/>
  </si>
  <si>
    <t>合　計</t>
    <rPh sb="0" eb="1">
      <t>ゴウ</t>
    </rPh>
    <rPh sb="2" eb="3">
      <t>ケイ</t>
    </rPh>
    <phoneticPr fontId="78"/>
  </si>
  <si>
    <t>日</t>
    <rPh sb="0" eb="1">
      <t>ニチ</t>
    </rPh>
    <phoneticPr fontId="78"/>
  </si>
  <si>
    <t>月</t>
    <rPh sb="0" eb="1">
      <t>ガツ</t>
    </rPh>
    <phoneticPr fontId="78"/>
  </si>
  <si>
    <t>月</t>
  </si>
  <si>
    <t>栄養士・調理員</t>
    <rPh sb="0" eb="2">
      <t>エイヨウ</t>
    </rPh>
    <rPh sb="2" eb="3">
      <t>シ</t>
    </rPh>
    <rPh sb="4" eb="7">
      <t>チョウリイン</t>
    </rPh>
    <phoneticPr fontId="78"/>
  </si>
  <si>
    <t>保育士等</t>
    <rPh sb="0" eb="4">
      <t>ホイクシトウ</t>
    </rPh>
    <phoneticPr fontId="78"/>
  </si>
  <si>
    <t>その職種の資格取得年月日</t>
    <rPh sb="2" eb="4">
      <t>ショクシュ</t>
    </rPh>
    <rPh sb="5" eb="7">
      <t>シカク</t>
    </rPh>
    <rPh sb="7" eb="9">
      <t>シュトク</t>
    </rPh>
    <rPh sb="9" eb="10">
      <t>ネン</t>
    </rPh>
    <rPh sb="10" eb="11">
      <t>ガツ</t>
    </rPh>
    <rPh sb="11" eb="12">
      <t>ニチ</t>
    </rPh>
    <phoneticPr fontId="78"/>
  </si>
  <si>
    <t>ウ 合　計
　（ア＋イ）</t>
    <rPh sb="2" eb="3">
      <t>ア</t>
    </rPh>
    <rPh sb="4" eb="5">
      <t>ケイ</t>
    </rPh>
    <phoneticPr fontId="78"/>
  </si>
  <si>
    <t>イ その他の施設・事業所の通算勤続年数</t>
    <rPh sb="4" eb="5">
      <t>タ</t>
    </rPh>
    <rPh sb="6" eb="8">
      <t>シセツ</t>
    </rPh>
    <rPh sb="9" eb="12">
      <t>ジギョウショ</t>
    </rPh>
    <rPh sb="13" eb="15">
      <t>ツウサン</t>
    </rPh>
    <rPh sb="15" eb="17">
      <t>キンゾク</t>
    </rPh>
    <rPh sb="17" eb="19">
      <t>ネンスウ</t>
    </rPh>
    <phoneticPr fontId="78"/>
  </si>
  <si>
    <t>ア 現に勤務する施設・事業所の勤続年数</t>
    <rPh sb="2" eb="3">
      <t>ゲン</t>
    </rPh>
    <rPh sb="4" eb="6">
      <t>キンム</t>
    </rPh>
    <rPh sb="8" eb="10">
      <t>シセツ</t>
    </rPh>
    <rPh sb="11" eb="14">
      <t>ジギョウショ</t>
    </rPh>
    <rPh sb="15" eb="17">
      <t>キンゾク</t>
    </rPh>
    <rPh sb="17" eb="19">
      <t>ネンスウ</t>
    </rPh>
    <phoneticPr fontId="78"/>
  </si>
  <si>
    <t>職　種※</t>
    <rPh sb="0" eb="1">
      <t>ショク</t>
    </rPh>
    <rPh sb="2" eb="3">
      <t>シュ</t>
    </rPh>
    <phoneticPr fontId="78"/>
  </si>
  <si>
    <t>氏　名</t>
    <rPh sb="0" eb="1">
      <t>シ</t>
    </rPh>
    <rPh sb="2" eb="3">
      <t>メイ</t>
    </rPh>
    <phoneticPr fontId="78"/>
  </si>
  <si>
    <t>職員別の経験年月数</t>
    <rPh sb="0" eb="2">
      <t>ショクイン</t>
    </rPh>
    <rPh sb="2" eb="3">
      <t>ベツ</t>
    </rPh>
    <rPh sb="4" eb="6">
      <t>ケイケン</t>
    </rPh>
    <rPh sb="6" eb="7">
      <t>ネン</t>
    </rPh>
    <rPh sb="7" eb="8">
      <t>ガツ</t>
    </rPh>
    <rPh sb="8" eb="9">
      <t>スウ</t>
    </rPh>
    <phoneticPr fontId="78"/>
  </si>
  <si>
    <t>開設年月日</t>
    <rPh sb="0" eb="1">
      <t>ヒラキ</t>
    </rPh>
    <rPh sb="1" eb="2">
      <t>セツ</t>
    </rPh>
    <rPh sb="2" eb="3">
      <t>トシ</t>
    </rPh>
    <rPh sb="3" eb="4">
      <t>ツキ</t>
    </rPh>
    <rPh sb="4" eb="5">
      <t>ヒ</t>
    </rPh>
    <phoneticPr fontId="78"/>
  </si>
  <si>
    <t>10/100</t>
    <phoneticPr fontId="78"/>
  </si>
  <si>
    <t>地域区分</t>
    <rPh sb="0" eb="4">
      <t>チイキクブン</t>
    </rPh>
    <phoneticPr fontId="78"/>
  </si>
  <si>
    <t>定　　員</t>
    <rPh sb="0" eb="1">
      <t>サダム</t>
    </rPh>
    <rPh sb="3" eb="4">
      <t>イン</t>
    </rPh>
    <phoneticPr fontId="78"/>
  </si>
  <si>
    <t>職員１人当たりの平均経験年数の算定</t>
    <phoneticPr fontId="78"/>
  </si>
  <si>
    <t>横須賀市長　殿</t>
    <rPh sb="0" eb="3">
      <t>ヨコスカ</t>
    </rPh>
    <rPh sb="3" eb="5">
      <t>シチョウ</t>
    </rPh>
    <rPh sb="6" eb="7">
      <t>ドノ</t>
    </rPh>
    <phoneticPr fontId="6"/>
  </si>
  <si>
    <t>横須賀市</t>
    <rPh sb="0" eb="4">
      <t>ヨコスカシ</t>
    </rPh>
    <phoneticPr fontId="6"/>
  </si>
  <si>
    <t>処遇改善等加算に係る経験年数算定表</t>
  </si>
  <si>
    <t>家庭的保育補助者（無資格）</t>
    <rPh sb="0" eb="3">
      <t>カテイテキ</t>
    </rPh>
    <rPh sb="3" eb="5">
      <t>ホイク</t>
    </rPh>
    <rPh sb="5" eb="8">
      <t>ホジョシャ</t>
    </rPh>
    <rPh sb="9" eb="12">
      <t>ムシカク</t>
    </rPh>
    <phoneticPr fontId="4"/>
  </si>
  <si>
    <t>市加算</t>
    <rPh sb="0" eb="1">
      <t>シ</t>
    </rPh>
    <rPh sb="1" eb="3">
      <t>カサン</t>
    </rPh>
    <phoneticPr fontId="4"/>
  </si>
  <si>
    <t>研修要件</t>
    <rPh sb="0" eb="2">
      <t>ケンシュウ</t>
    </rPh>
    <rPh sb="2" eb="4">
      <t>ヨウケン</t>
    </rPh>
    <phoneticPr fontId="4"/>
  </si>
  <si>
    <t>〇</t>
    <phoneticPr fontId="4"/>
  </si>
  <si>
    <t>横須賀市保育士等処遇改善加算申請書</t>
    <phoneticPr fontId="4"/>
  </si>
  <si>
    <t>3.横須賀市保育士等処遇改善加算について</t>
    <rPh sb="14" eb="16">
      <t>カサン</t>
    </rPh>
    <phoneticPr fontId="4"/>
  </si>
  <si>
    <t>次の内容について、「該当」又は「非該当」のいずれかを記入すること。</t>
    <rPh sb="13" eb="14">
      <t>マタ</t>
    </rPh>
    <phoneticPr fontId="6"/>
  </si>
  <si>
    <t>横須賀市保育士等処遇改善加算【保育士等】＋【栄養士・調理員】の対象となる職員数　①</t>
    <rPh sb="0" eb="4">
      <t>ヨコスカシ</t>
    </rPh>
    <rPh sb="4" eb="7">
      <t>ホイクシ</t>
    </rPh>
    <rPh sb="7" eb="8">
      <t>トウ</t>
    </rPh>
    <rPh sb="8" eb="10">
      <t>ショグウ</t>
    </rPh>
    <rPh sb="10" eb="12">
      <t>カイゼン</t>
    </rPh>
    <rPh sb="12" eb="14">
      <t>カサン</t>
    </rPh>
    <rPh sb="22" eb="25">
      <t>エイヨウシ</t>
    </rPh>
    <rPh sb="26" eb="29">
      <t>チョウリイン</t>
    </rPh>
    <rPh sb="31" eb="33">
      <t>タイショウ</t>
    </rPh>
    <rPh sb="36" eb="39">
      <t>ショクインスウ</t>
    </rPh>
    <phoneticPr fontId="78"/>
  </si>
  <si>
    <t>処遇改善等加算区分３の人数Ａ　②</t>
    <rPh sb="0" eb="2">
      <t>ショグウ</t>
    </rPh>
    <rPh sb="2" eb="4">
      <t>カイゼン</t>
    </rPh>
    <rPh sb="4" eb="5">
      <t>トウ</t>
    </rPh>
    <rPh sb="5" eb="7">
      <t>カサン</t>
    </rPh>
    <rPh sb="7" eb="9">
      <t>クブン</t>
    </rPh>
    <rPh sb="11" eb="13">
      <t>ニンズウ</t>
    </rPh>
    <phoneticPr fontId="78"/>
  </si>
  <si>
    <r>
      <t>横須賀市保育士等処遇改善加算の</t>
    </r>
    <r>
      <rPr>
        <u/>
        <sz val="12"/>
        <rFont val="HGｺﾞｼｯｸM"/>
        <family val="3"/>
        <charset val="128"/>
      </rPr>
      <t>加算対象職員数</t>
    </r>
    <r>
      <rPr>
        <sz val="12"/>
        <rFont val="HGｺﾞｼｯｸM"/>
        <family val="3"/>
        <charset val="128"/>
      </rPr>
      <t>　③（①－②）</t>
    </r>
    <rPh sb="0" eb="4">
      <t>ヨコスカシ</t>
    </rPh>
    <rPh sb="4" eb="7">
      <t>ホイクシ</t>
    </rPh>
    <rPh sb="7" eb="8">
      <t>トウ</t>
    </rPh>
    <rPh sb="8" eb="10">
      <t>ショグウ</t>
    </rPh>
    <rPh sb="10" eb="12">
      <t>カイゼン</t>
    </rPh>
    <rPh sb="12" eb="14">
      <t>カサン</t>
    </rPh>
    <rPh sb="15" eb="17">
      <t>カサン</t>
    </rPh>
    <rPh sb="17" eb="19">
      <t>タイショウ</t>
    </rPh>
    <rPh sb="19" eb="22">
      <t>ショクインスウ</t>
    </rPh>
    <phoneticPr fontId="78"/>
  </si>
  <si>
    <t>③のうち、栄養士・調理員の人数　④</t>
    <rPh sb="5" eb="8">
      <t>エイヨウシ</t>
    </rPh>
    <rPh sb="9" eb="12">
      <t>チョウリイン</t>
    </rPh>
    <rPh sb="13" eb="15">
      <t>ニンズウ</t>
    </rPh>
    <phoneticPr fontId="78"/>
  </si>
  <si>
    <t>※対象職種は家庭的保育者、家庭的保育補助者（有資格者）、保育士、保育教諭、教諭副園長(有資格者)、教頭(有資格者)、教諭</t>
    <rPh sb="1" eb="3">
      <t>タイショウ</t>
    </rPh>
    <rPh sb="3" eb="5">
      <t>ショクシュ</t>
    </rPh>
    <rPh sb="6" eb="9">
      <t>カテイテキ</t>
    </rPh>
    <rPh sb="9" eb="11">
      <t>ホイク</t>
    </rPh>
    <rPh sb="11" eb="12">
      <t>シャ</t>
    </rPh>
    <rPh sb="13" eb="16">
      <t>カテイテキ</t>
    </rPh>
    <rPh sb="16" eb="18">
      <t>ホイク</t>
    </rPh>
    <rPh sb="18" eb="21">
      <t>ホジョシャ</t>
    </rPh>
    <rPh sb="22" eb="26">
      <t>ユウシカクシャ</t>
    </rPh>
    <rPh sb="28" eb="31">
      <t>ホイクシ</t>
    </rPh>
    <rPh sb="32" eb="34">
      <t>ホイク</t>
    </rPh>
    <rPh sb="34" eb="36">
      <t>キョウユ</t>
    </rPh>
    <rPh sb="37" eb="39">
      <t>キョウユ</t>
    </rPh>
    <rPh sb="39" eb="42">
      <t>フクエンチョウ</t>
    </rPh>
    <rPh sb="43" eb="47">
      <t>ユウシカクシャ</t>
    </rPh>
    <rPh sb="49" eb="51">
      <t>キョウトウ</t>
    </rPh>
    <rPh sb="52" eb="56">
      <t>ユウシカクシャ</t>
    </rPh>
    <rPh sb="58" eb="60">
      <t>キョウユ</t>
    </rPh>
    <phoneticPr fontId="78"/>
  </si>
  <si>
    <t>②過年度に申請したキャリアパス要件届出書や資質向上のための計画に変更がない。</t>
    <rPh sb="1" eb="4">
      <t>カネンド</t>
    </rPh>
    <rPh sb="5" eb="7">
      <t>シンセイ</t>
    </rPh>
    <rPh sb="15" eb="17">
      <t>ヨウケン</t>
    </rPh>
    <rPh sb="17" eb="20">
      <t>トドケデショ</t>
    </rPh>
    <rPh sb="21" eb="25">
      <t>シシツコウジョウ</t>
    </rPh>
    <rPh sb="29" eb="31">
      <t>ケイカク</t>
    </rPh>
    <rPh sb="32" eb="34">
      <t>ヘンコウ</t>
    </rPh>
    <phoneticPr fontId="4"/>
  </si>
  <si>
    <t>③加算前年度に処遇改善等加算（区分2）の適用を受けている。</t>
    <rPh sb="1" eb="6">
      <t>カサンゼンネンド</t>
    </rPh>
    <rPh sb="7" eb="14">
      <t>ショグウカイゼントウカサン</t>
    </rPh>
    <rPh sb="15" eb="17">
      <t>クブン</t>
    </rPh>
    <rPh sb="20" eb="22">
      <t>テキヨウ</t>
    </rPh>
    <rPh sb="23" eb="24">
      <t>ウ</t>
    </rPh>
    <phoneticPr fontId="4"/>
  </si>
  <si>
    <t>④(③が「はい」の場合)④の内容を職員に対して周知している。</t>
    <rPh sb="9" eb="11">
      <t>バアイ</t>
    </rPh>
    <rPh sb="14" eb="16">
      <t>ナイヨウ</t>
    </rPh>
    <rPh sb="17" eb="19">
      <t>ショクイン</t>
    </rPh>
    <rPh sb="20" eb="21">
      <t>タイ</t>
    </rPh>
    <rPh sb="23" eb="25">
      <t>シュウチ</t>
    </rPh>
    <phoneticPr fontId="4"/>
  </si>
  <si>
    <t>④加算前年度に処遇改善等加算（区分3）の適用を受けている。</t>
    <rPh sb="1" eb="6">
      <t>カサンゼンネンド</t>
    </rPh>
    <rPh sb="7" eb="14">
      <t>ショグウカイゼントウカサン</t>
    </rPh>
    <rPh sb="15" eb="17">
      <t>クブン</t>
    </rPh>
    <rPh sb="20" eb="22">
      <t>テキヨウ</t>
    </rPh>
    <rPh sb="23" eb="24">
      <t>ウ</t>
    </rPh>
    <phoneticPr fontId="4"/>
  </si>
  <si>
    <t>⑤(④が「はい」の場合)⑥の内容を職員に対して周知している。</t>
    <rPh sb="9" eb="11">
      <t>バアイ</t>
    </rPh>
    <rPh sb="14" eb="16">
      <t>ナイヨウ</t>
    </rPh>
    <rPh sb="17" eb="19">
      <t>ショクイン</t>
    </rPh>
    <rPh sb="20" eb="21">
      <t>タイ</t>
    </rPh>
    <rPh sb="23" eb="25">
      <t>シュウチ</t>
    </rPh>
    <phoneticPr fontId="4"/>
  </si>
  <si>
    <t>※審査欄※
該当し得る加算</t>
    <rPh sb="1" eb="3">
      <t>シンサ</t>
    </rPh>
    <rPh sb="3" eb="4">
      <t>ラン</t>
    </rPh>
    <rPh sb="6" eb="8">
      <t>ガイトウ</t>
    </rPh>
    <rPh sb="9" eb="10">
      <t>ウ</t>
    </rPh>
    <rPh sb="11" eb="13">
      <t>カサン</t>
    </rPh>
    <phoneticPr fontId="4"/>
  </si>
  <si>
    <t>国A</t>
    <rPh sb="0" eb="1">
      <t>クニ</t>
    </rPh>
    <phoneticPr fontId="4"/>
  </si>
  <si>
    <t>国B</t>
    <rPh sb="0" eb="1">
      <t>クニ</t>
    </rPh>
    <phoneticPr fontId="4"/>
  </si>
  <si>
    <t>8</t>
    <phoneticPr fontId="6"/>
  </si>
  <si>
    <t>処遇改善等加算区分３を適用しており、横須賀市保育士等処遇改善加算を適用する。</t>
    <phoneticPr fontId="6"/>
  </si>
  <si>
    <t>a</t>
    <phoneticPr fontId="4"/>
  </si>
  <si>
    <t>市処遇改善による支払額</t>
    <rPh sb="0" eb="5">
      <t>シショグウカイゼン</t>
    </rPh>
    <rPh sb="8" eb="11">
      <t>シハライガク</t>
    </rPh>
    <phoneticPr fontId="4"/>
  </si>
  <si>
    <t>基準年度における加算額等の影響を除いた支払賃金総額
（①－（②－③）－④－⑤-a＋⑥）</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</si>
  <si>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a'</t>
    <phoneticPr fontId="4"/>
  </si>
  <si>
    <t>加算当年度における改善額等の影響を除いた賃金見込総額
（⑧－⑨－⑩－a'-⑪－⑫－⑬）</t>
    <rPh sb="0" eb="2">
      <t>カサン</t>
    </rPh>
    <rPh sb="2" eb="5">
      <t>トウネンド</t>
    </rPh>
    <rPh sb="20" eb="22">
      <t>チンギン</t>
    </rPh>
    <rPh sb="22" eb="24">
      <t>ミコ</t>
    </rPh>
    <rPh sb="24" eb="26">
      <t>ソウガク</t>
    </rPh>
    <phoneticPr fontId="6"/>
  </si>
  <si>
    <t>（d）定期昇給相当額（加算当年度における昇給分）</t>
    <rPh sb="3" eb="5">
      <t>テイキ</t>
    </rPh>
    <rPh sb="5" eb="7">
      <t>ショウキュウ</t>
    </rPh>
    <rPh sb="7" eb="10">
      <t>ソウトウガク</t>
    </rPh>
    <phoneticPr fontId="6"/>
  </si>
  <si>
    <t>（e）基準翌年度から加算当年度までの公定価格における人件費の改定部分</t>
    <rPh sb="3" eb="5">
      <t>キジュン</t>
    </rPh>
    <rPh sb="5" eb="8">
      <t>ヨクネンド</t>
    </rPh>
    <rPh sb="10" eb="12">
      <t>カサン</t>
    </rPh>
    <rPh sb="12" eb="15">
      <t>トウネンド</t>
    </rPh>
    <rPh sb="18" eb="20">
      <t>コウテイ</t>
    </rPh>
    <rPh sb="20" eb="22">
      <t>カカク</t>
    </rPh>
    <rPh sb="26" eb="29">
      <t>ジンケンヒ</t>
    </rPh>
    <rPh sb="30" eb="32">
      <t>カイテイ</t>
    </rPh>
    <rPh sb="32" eb="34">
      <t>ブブン</t>
    </rPh>
    <phoneticPr fontId="6"/>
  </si>
  <si>
    <t>（f）加算当年度の前年度に支払うべき残額に対応した支払い賃金額</t>
    <rPh sb="3" eb="5">
      <t>カサン</t>
    </rPh>
    <rPh sb="5" eb="8">
      <t>トウネンド</t>
    </rPh>
    <rPh sb="9" eb="11">
      <t>ゼンネン</t>
    </rPh>
    <rPh sb="11" eb="12">
      <t>ド</t>
    </rPh>
    <rPh sb="13" eb="15">
      <t>シハラ</t>
    </rPh>
    <rPh sb="18" eb="20">
      <t>ザンガク</t>
    </rPh>
    <rPh sb="21" eb="23">
      <t>タイオウ</t>
    </rPh>
    <rPh sb="25" eb="27">
      <t>シハラ</t>
    </rPh>
    <rPh sb="28" eb="30">
      <t>チンギン</t>
    </rPh>
    <rPh sb="30" eb="31">
      <t>ガク</t>
    </rPh>
    <phoneticPr fontId="6"/>
  </si>
  <si>
    <t>加算当年度の加算による改善額等の影響を除いた賃金見込総額（②を下回らないこと） (a)-(b)-(c)-(d)-(e)-(f)</t>
    <rPh sb="0" eb="2">
      <t>カサン</t>
    </rPh>
    <rPh sb="2" eb="5">
      <t>トウネンド</t>
    </rPh>
    <rPh sb="6" eb="8">
      <t>カサン</t>
    </rPh>
    <rPh sb="11" eb="13">
      <t>カイゼン</t>
    </rPh>
    <rPh sb="13" eb="14">
      <t>ガク</t>
    </rPh>
    <rPh sb="14" eb="15">
      <t>トウ</t>
    </rPh>
    <rPh sb="16" eb="18">
      <t>エイキョウ</t>
    </rPh>
    <rPh sb="19" eb="20">
      <t>ノゾ</t>
    </rPh>
    <rPh sb="22" eb="24">
      <t>チンギン</t>
    </rPh>
    <rPh sb="24" eb="26">
      <t>ミコ</t>
    </rPh>
    <rPh sb="26" eb="28">
      <t>ソウガク</t>
    </rPh>
    <phoneticPr fontId="6"/>
  </si>
  <si>
    <t>（l）基準年度に支払うべき残額に対応した翌年度の賃金額</t>
    <rPh sb="3" eb="5">
      <t>キジュン</t>
    </rPh>
    <rPh sb="5" eb="7">
      <t>ネンド</t>
    </rPh>
    <rPh sb="8" eb="10">
      <t>シハラ</t>
    </rPh>
    <rPh sb="13" eb="15">
      <t>ザンガク</t>
    </rPh>
    <rPh sb="16" eb="18">
      <t>タイオウ</t>
    </rPh>
    <rPh sb="20" eb="23">
      <t>ヨクネンド</t>
    </rPh>
    <rPh sb="24" eb="26">
      <t>チンギン</t>
    </rPh>
    <rPh sb="26" eb="27">
      <t>ガク</t>
    </rPh>
    <phoneticPr fontId="6"/>
  </si>
  <si>
    <t>基準年度における加算額等の影響を除いた支払賃金総額 (f)-｛(g)-(h)｝-(i)-(j)-(k)＋(ｌ)</t>
    <rPh sb="0" eb="4">
      <t>キジュンネンド</t>
    </rPh>
    <rPh sb="8" eb="10">
      <t>カサン</t>
    </rPh>
    <rPh sb="10" eb="11">
      <t>ガク</t>
    </rPh>
    <rPh sb="11" eb="12">
      <t>トウ</t>
    </rPh>
    <rPh sb="13" eb="15">
      <t>エイキョウ</t>
    </rPh>
    <rPh sb="16" eb="17">
      <t>ノゾ</t>
    </rPh>
    <rPh sb="19" eb="21">
      <t>シハラ</t>
    </rPh>
    <rPh sb="21" eb="23">
      <t>チンギン</t>
    </rPh>
    <rPh sb="23" eb="25">
      <t>ソウガク</t>
    </rPh>
    <phoneticPr fontId="6"/>
  </si>
  <si>
    <t>（k）処遇改善による支払額</t>
    <rPh sb="3" eb="7">
      <t>ショグウカイゼン</t>
    </rPh>
    <rPh sb="10" eb="13">
      <t>シハライガク</t>
    </rPh>
    <phoneticPr fontId="6"/>
  </si>
  <si>
    <t>（c）処遇改善による加算額</t>
    <rPh sb="3" eb="7">
      <t>ショグウカイゼン</t>
    </rPh>
    <rPh sb="10" eb="12">
      <t>カサン</t>
    </rPh>
    <rPh sb="12" eb="13">
      <t>ガク</t>
    </rPh>
    <phoneticPr fontId="6"/>
  </si>
  <si>
    <t>処遇改善等加算に係る経験年数算定表から</t>
    <phoneticPr fontId="4"/>
  </si>
  <si>
    <t>11年以上</t>
    <rPh sb="2" eb="3">
      <t>ネン</t>
    </rPh>
    <rPh sb="3" eb="5">
      <t>イジョウ</t>
    </rPh>
    <phoneticPr fontId="4"/>
  </si>
  <si>
    <t>10年以上11年未満</t>
    <rPh sb="2" eb="3">
      <t>ネン</t>
    </rPh>
    <rPh sb="3" eb="5">
      <t>イジョウ</t>
    </rPh>
    <rPh sb="7" eb="8">
      <t>ネン</t>
    </rPh>
    <rPh sb="8" eb="10">
      <t>ミマン</t>
    </rPh>
    <phoneticPr fontId="4"/>
  </si>
  <si>
    <t>9年以上10年未満</t>
    <rPh sb="1" eb="2">
      <t>ネン</t>
    </rPh>
    <rPh sb="2" eb="4">
      <t>イジョウ</t>
    </rPh>
    <rPh sb="6" eb="7">
      <t>ネン</t>
    </rPh>
    <rPh sb="7" eb="9">
      <t>ミマン</t>
    </rPh>
    <phoneticPr fontId="4"/>
  </si>
  <si>
    <t>8年以上9年未満</t>
    <rPh sb="1" eb="2">
      <t>ネン</t>
    </rPh>
    <rPh sb="2" eb="4">
      <t>イジョウ</t>
    </rPh>
    <rPh sb="5" eb="6">
      <t>ネン</t>
    </rPh>
    <rPh sb="6" eb="8">
      <t>ミマン</t>
    </rPh>
    <phoneticPr fontId="4"/>
  </si>
  <si>
    <t>7年以上8年未満</t>
    <rPh sb="1" eb="2">
      <t>ネン</t>
    </rPh>
    <rPh sb="2" eb="4">
      <t>イジョウ</t>
    </rPh>
    <rPh sb="5" eb="6">
      <t>ネン</t>
    </rPh>
    <rPh sb="6" eb="8">
      <t>ミマン</t>
    </rPh>
    <phoneticPr fontId="4"/>
  </si>
  <si>
    <t>6年以上7年未満</t>
    <rPh sb="1" eb="2">
      <t>ネン</t>
    </rPh>
    <rPh sb="2" eb="4">
      <t>イジョウ</t>
    </rPh>
    <rPh sb="5" eb="6">
      <t>ネン</t>
    </rPh>
    <rPh sb="6" eb="8">
      <t>ミマン</t>
    </rPh>
    <phoneticPr fontId="4"/>
  </si>
  <si>
    <t>5年以上6年未満</t>
    <rPh sb="1" eb="2">
      <t>ネン</t>
    </rPh>
    <rPh sb="2" eb="4">
      <t>イジョウ</t>
    </rPh>
    <rPh sb="5" eb="6">
      <t>ネン</t>
    </rPh>
    <rPh sb="6" eb="8">
      <t>ミマン</t>
    </rPh>
    <phoneticPr fontId="4"/>
  </si>
  <si>
    <t>4年以上5年未満</t>
    <rPh sb="1" eb="2">
      <t>ネン</t>
    </rPh>
    <rPh sb="2" eb="4">
      <t>イジョウ</t>
    </rPh>
    <rPh sb="5" eb="6">
      <t>ネン</t>
    </rPh>
    <rPh sb="6" eb="8">
      <t>ミマン</t>
    </rPh>
    <phoneticPr fontId="4"/>
  </si>
  <si>
    <t>3年以上4年未満</t>
    <rPh sb="1" eb="2">
      <t>ネン</t>
    </rPh>
    <rPh sb="2" eb="4">
      <t>イジョウ</t>
    </rPh>
    <rPh sb="5" eb="6">
      <t>ネン</t>
    </rPh>
    <rPh sb="6" eb="8">
      <t>ミマン</t>
    </rPh>
    <phoneticPr fontId="4"/>
  </si>
  <si>
    <t>2年以上3年未満</t>
    <rPh sb="1" eb="2">
      <t>ネン</t>
    </rPh>
    <rPh sb="2" eb="4">
      <t>イジョウ</t>
    </rPh>
    <rPh sb="5" eb="6">
      <t>ネン</t>
    </rPh>
    <rPh sb="6" eb="8">
      <t>ミマン</t>
    </rPh>
    <phoneticPr fontId="4"/>
  </si>
  <si>
    <t>1年以上2年未満</t>
    <rPh sb="1" eb="2">
      <t>ネン</t>
    </rPh>
    <rPh sb="2" eb="4">
      <t>イジョウ</t>
    </rPh>
    <rPh sb="5" eb="6">
      <t>ネン</t>
    </rPh>
    <rPh sb="6" eb="8">
      <t>ミマン</t>
    </rPh>
    <phoneticPr fontId="4"/>
  </si>
  <si>
    <t>1年未満</t>
    <rPh sb="1" eb="2">
      <t>ネン</t>
    </rPh>
    <rPh sb="2" eb="4">
      <t>ミマン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</si>
</sst>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176" formatCode="#,##0;&quot;▲ &quot;#,##0"/>
    <numFmt numFmtId="177" formatCode="#,##0.0;&quot;▲ &quot;#,##0.0"/>
    <numFmt numFmtId="178" formatCode="General&quot;歳児&quot;"/>
    <numFmt numFmtId="179" formatCode="General&quot;人&quot;"/>
    <numFmt numFmtId="180" formatCode="General&quot;％&quot;"/>
    <numFmt numFmtId="181" formatCode="General&quot;か月&quot;"/>
    <numFmt numFmtId="182" formatCode="#,##0&quot;円&quot;;[Red]\-#,##0&quot;円&quot;"/>
    <numFmt numFmtId="183" formatCode="#,##0.00;&quot;▲ &quot;#,##0.00"/>
    <numFmt numFmtId="184" formatCode="#,##0_ "/>
    <numFmt numFmtId="185" formatCode="#,##0_ ;[Red]\-#,##0\ "/>
    <numFmt numFmtId="186" formatCode="0.0%"/>
    <numFmt numFmtId="187" formatCode="#,##0_);[Red]\(#,##0\)"/>
    <numFmt numFmtId="188" formatCode="0.0_ "/>
    <numFmt numFmtId="189" formatCode="#,###"/>
    <numFmt numFmtId="190" formatCode="0_ "/>
    <numFmt numFmtId="191" formatCode="[$-411]ggge&quot;年&quot;m&quot;月&quot;d&quot;日&quot;;@"/>
    <numFmt numFmtId="192" formatCode="0_);[Red]\(0\)"/>
  </numFmts>
  <fonts count="97">
    <font>
      <sz val="11"/>
      <color theme="1"/>
      <name val="游ゴシック"/>
      <family val="2"/>
      <charset val="128"/>
      <scheme val="minor"/>
    </font>
    <font>
      <sz val="11"/>
      <color theme="1"/>
      <name val="游ゴシック"/>
      <family val="2"/>
      <charset val="128"/>
      <scheme val="minor"/>
    </font>
    <font>
      <b/>
      <sz val="13"/>
      <color theme="3"/>
      <name val="游ゴシック"/>
      <family val="2"/>
      <charset val="128"/>
      <scheme val="minor"/>
    </font>
    <font>
      <sz val="9"/>
      <color rgb="FFFF0000"/>
      <name val="メイリオ"/>
      <family val="3"/>
      <charset val="128"/>
    </font>
    <font>
      <sz val="6"/>
      <name val="游ゴシック"/>
      <family val="2"/>
      <charset val="128"/>
      <scheme val="minor"/>
    </font>
    <font>
      <sz val="9"/>
      <color theme="1"/>
      <name val="メイリオ"/>
      <family val="3"/>
      <charset val="128"/>
    </font>
    <font>
      <sz val="6"/>
      <name val="ＭＳ Ｐゴシック"/>
      <family val="3"/>
      <charset val="128"/>
    </font>
    <font>
      <sz val="11"/>
      <name val="ＭＳ Ｐゴシック"/>
      <family val="3"/>
      <charset val="128"/>
    </font>
    <font>
      <sz val="9"/>
      <name val="メイリオ"/>
      <family val="3"/>
      <charset val="128"/>
    </font>
    <font>
      <sz val="9"/>
      <color rgb="FFC00000"/>
      <name val="メイリオ"/>
      <family val="3"/>
      <charset val="128"/>
    </font>
    <font>
      <sz val="8"/>
      <color theme="1"/>
      <name val="游ゴシック"/>
      <family val="2"/>
      <charset val="128"/>
      <scheme val="minor"/>
    </font>
    <font>
      <sz val="8"/>
      <color theme="1"/>
      <name val="游ゴシック"/>
      <family val="3"/>
      <charset val="128"/>
      <scheme val="minor"/>
    </font>
    <font>
      <sz val="9"/>
      <color theme="1"/>
      <name val="游ゴシック"/>
      <family val="3"/>
      <charset val="128"/>
      <scheme val="minor"/>
    </font>
    <font>
      <b/>
      <sz val="11"/>
      <color rgb="FFFF0000"/>
      <name val="游ゴシック"/>
      <family val="3"/>
      <charset val="128"/>
      <scheme val="minor"/>
    </font>
    <font>
      <sz val="11"/>
      <color rgb="FFFF0000"/>
      <name val="游ゴシック"/>
      <family val="3"/>
      <charset val="128"/>
      <scheme val="minor"/>
    </font>
    <font>
      <sz val="9"/>
      <name val="游ゴシック"/>
      <family val="3"/>
      <charset val="128"/>
      <scheme val="minor"/>
    </font>
    <font>
      <sz val="11"/>
      <name val="游ゴシック"/>
      <family val="3"/>
      <charset val="128"/>
      <scheme val="minor"/>
    </font>
    <font>
      <b/>
      <sz val="11"/>
      <color theme="1"/>
      <name val="游ゴシック"/>
      <family val="3"/>
      <charset val="128"/>
      <scheme val="minor"/>
    </font>
    <font>
      <sz val="18"/>
      <color theme="1"/>
      <name val="游ゴシック"/>
      <family val="2"/>
      <charset val="128"/>
      <scheme val="minor"/>
    </font>
    <font>
      <b/>
      <sz val="9"/>
      <color theme="0"/>
      <name val="メイリオ"/>
      <family val="3"/>
      <charset val="128"/>
    </font>
    <font>
      <sz val="10"/>
      <color theme="1"/>
      <name val="游ゴシック"/>
      <family val="2"/>
      <charset val="128"/>
      <scheme val="minor"/>
    </font>
    <font>
      <b/>
      <sz val="14"/>
      <color theme="1"/>
      <name val="游ゴシック"/>
      <family val="3"/>
      <charset val="128"/>
      <scheme val="minor"/>
    </font>
    <font>
      <sz val="11"/>
      <color theme="1"/>
      <name val="游ゴシック"/>
      <family val="3"/>
      <charset val="128"/>
      <scheme val="minor"/>
    </font>
    <font>
      <b/>
      <sz val="12"/>
      <color theme="1"/>
      <name val="游ゴシック"/>
      <family val="3"/>
      <charset val="128"/>
      <scheme val="minor"/>
    </font>
    <font>
      <b/>
      <sz val="12"/>
      <color rgb="FFFF0000"/>
      <name val="游ゴシック"/>
      <family val="3"/>
      <charset val="128"/>
      <scheme val="minor"/>
    </font>
    <font>
      <sz val="10"/>
      <name val="游ゴシック"/>
      <family val="3"/>
      <charset val="128"/>
      <scheme val="minor"/>
    </font>
    <font>
      <b/>
      <sz val="10"/>
      <color rgb="FFFF0000"/>
      <name val="游ゴシック"/>
      <family val="3"/>
      <charset val="128"/>
      <scheme val="minor"/>
    </font>
    <font>
      <sz val="12"/>
      <name val="HGｺﾞｼｯｸM"/>
      <family val="3"/>
      <charset val="128"/>
    </font>
    <font>
      <sz val="11"/>
      <name val="HGｺﾞｼｯｸM"/>
      <family val="3"/>
      <charset val="128"/>
    </font>
    <font>
      <sz val="9"/>
      <name val="HGｺﾞｼｯｸM"/>
      <family val="3"/>
      <charset val="128"/>
    </font>
    <font>
      <b/>
      <sz val="13"/>
      <name val="HGｺﾞｼｯｸM"/>
      <family val="3"/>
      <charset val="128"/>
    </font>
    <font>
      <sz val="12"/>
      <name val="ＭＳ Ｐゴシック"/>
      <family val="3"/>
      <charset val="128"/>
    </font>
    <font>
      <sz val="10"/>
      <name val="HGｺﾞｼｯｸM"/>
      <family val="3"/>
      <charset val="128"/>
    </font>
    <font>
      <u/>
      <sz val="12"/>
      <name val="HGｺﾞｼｯｸM"/>
      <family val="3"/>
      <charset val="128"/>
    </font>
    <font>
      <sz val="12"/>
      <color rgb="FFFF0000"/>
      <name val="HGｺﾞｼｯｸM"/>
      <family val="3"/>
      <charset val="128"/>
    </font>
    <font>
      <sz val="13"/>
      <name val="HGｺﾞｼｯｸE"/>
      <family val="3"/>
      <charset val="128"/>
    </font>
    <font>
      <sz val="12"/>
      <name val="HGｺﾞｼｯｸE"/>
      <family val="3"/>
      <charset val="128"/>
    </font>
    <font>
      <sz val="10.5"/>
      <name val="HGｺﾞｼｯｸM"/>
      <family val="3"/>
      <charset val="128"/>
    </font>
    <font>
      <strike/>
      <sz val="12"/>
      <name val="ＭＳ Ｐゴシック"/>
      <family val="3"/>
      <charset val="128"/>
    </font>
    <font>
      <strike/>
      <sz val="12"/>
      <name val="HGｺﾞｼｯｸM"/>
      <family val="3"/>
      <charset val="128"/>
    </font>
    <font>
      <b/>
      <sz val="12"/>
      <color rgb="FFFF0000"/>
      <name val="HGｺﾞｼｯｸM"/>
      <family val="3"/>
      <charset val="128"/>
    </font>
    <font>
      <b/>
      <sz val="11"/>
      <name val="ＭＳ Ｐゴシック"/>
      <family val="3"/>
      <charset val="128"/>
    </font>
    <font>
      <b/>
      <sz val="14"/>
      <name val="HGｺﾞｼｯｸM"/>
      <family val="3"/>
      <charset val="128"/>
    </font>
    <font>
      <sz val="14"/>
      <name val="HGｺﾞｼｯｸM"/>
      <family val="3"/>
      <charset val="128"/>
    </font>
    <font>
      <sz val="11"/>
      <name val="HGｺﾞｼｯｸM"/>
      <family val="3"/>
    </font>
    <font>
      <sz val="10"/>
      <name val="ＭＳ Ｐゴシック"/>
      <family val="3"/>
      <charset val="128"/>
    </font>
    <font>
      <sz val="10"/>
      <name val="ＭＳ Ｐ明朝"/>
      <family val="1"/>
      <charset val="128"/>
    </font>
    <font>
      <sz val="10"/>
      <color rgb="FFFF0000"/>
      <name val="ＭＳ Ｐ明朝"/>
      <family val="1"/>
      <charset val="128"/>
    </font>
    <font>
      <sz val="10"/>
      <color rgb="FFFF0000"/>
      <name val="游ゴシック"/>
      <family val="3"/>
      <charset val="128"/>
      <scheme val="minor"/>
    </font>
    <font>
      <sz val="12"/>
      <name val="ＭＳ ゴシック"/>
      <family val="3"/>
      <charset val="128"/>
    </font>
    <font>
      <sz val="10"/>
      <name val="ＭＳ ゴシック"/>
      <family val="3"/>
      <charset val="128"/>
    </font>
    <font>
      <sz val="14"/>
      <name val="ＭＳ ゴシック"/>
      <family val="3"/>
      <charset val="128"/>
    </font>
    <font>
      <sz val="11"/>
      <color indexed="8"/>
      <name val="ＭＳ Ｐゴシック"/>
      <family val="3"/>
      <charset val="128"/>
    </font>
    <font>
      <sz val="11"/>
      <name val="ＭＳ ゴシック"/>
      <family val="3"/>
      <charset val="128"/>
    </font>
    <font>
      <sz val="20"/>
      <name val="ＭＳ ゴシック"/>
      <family val="3"/>
      <charset val="128"/>
    </font>
    <font>
      <b/>
      <sz val="18"/>
      <name val="ＭＳ Ｐゴシック"/>
      <family val="3"/>
      <charset val="128"/>
    </font>
    <font>
      <sz val="18"/>
      <name val="ＭＳ ゴシック"/>
      <family val="3"/>
      <charset val="128"/>
    </font>
    <font>
      <sz val="10"/>
      <name val="ＭＳ Ｐ明朝"/>
      <family val="1"/>
    </font>
    <font>
      <b/>
      <sz val="14"/>
      <name val="ＭＳ ゴシック"/>
      <family val="3"/>
      <charset val="128"/>
    </font>
    <font>
      <sz val="16"/>
      <name val="ＭＳ ゴシック"/>
      <family val="3"/>
      <charset val="128"/>
    </font>
    <font>
      <sz val="20"/>
      <name val="ＭＳ Ｐゴシック"/>
      <family val="3"/>
      <charset val="128"/>
    </font>
    <font>
      <sz val="22"/>
      <name val="ＭＳ Ｐゴシック"/>
      <family val="3"/>
      <charset val="128"/>
    </font>
    <font>
      <sz val="22"/>
      <name val="ＭＳ Ｐ明朝"/>
      <family val="1"/>
      <charset val="128"/>
    </font>
    <font>
      <sz val="14"/>
      <name val="ＭＳ Ｐ明朝"/>
      <family val="1"/>
      <charset val="128"/>
    </font>
    <font>
      <sz val="14"/>
      <name val="ＭＳ Ｐゴシック"/>
      <family val="3"/>
      <charset val="128"/>
    </font>
    <font>
      <sz val="18"/>
      <name val="HGSｺﾞｼｯｸM"/>
      <family val="3"/>
      <charset val="128"/>
    </font>
    <font>
      <sz val="16"/>
      <name val="HGｺﾞｼｯｸE"/>
      <family val="3"/>
      <charset val="128"/>
    </font>
    <font>
      <vertAlign val="superscript"/>
      <sz val="12"/>
      <name val="HGｺﾞｼｯｸM"/>
      <family val="3"/>
      <charset val="128"/>
    </font>
    <font>
      <sz val="11"/>
      <name val="ＭＳ 明朝"/>
      <family val="1"/>
      <charset val="128"/>
    </font>
    <font>
      <sz val="11"/>
      <color theme="1"/>
      <name val="HGｺﾞｼｯｸM"/>
      <family val="3"/>
      <charset val="128"/>
    </font>
    <font>
      <sz val="11"/>
      <color theme="1"/>
      <name val="ＭＳ Ｐゴシック"/>
      <family val="3"/>
      <charset val="128"/>
    </font>
    <font>
      <sz val="14"/>
      <color theme="1"/>
      <name val="ＭＳ Ｐゴシック"/>
      <family val="3"/>
      <charset val="128"/>
    </font>
    <font>
      <sz val="14"/>
      <color theme="1"/>
      <name val="HGｺﾞｼｯｸM"/>
      <family val="3"/>
      <charset val="128"/>
    </font>
    <font>
      <sz val="10"/>
      <color theme="1"/>
      <name val="ＭＳ Ｐゴシック"/>
      <family val="3"/>
      <charset val="128"/>
    </font>
    <font>
      <b/>
      <sz val="11"/>
      <color theme="1"/>
      <name val="ＭＳ Ｐゴシック"/>
      <family val="3"/>
      <charset val="128"/>
    </font>
    <font>
      <sz val="12"/>
      <name val="ＭＳ Ｐ明朝"/>
      <family val="1"/>
      <charset val="128"/>
    </font>
    <font>
      <sz val="12"/>
      <color theme="1"/>
      <name val="ＭＳ 明朝"/>
      <family val="2"/>
      <charset val="128"/>
    </font>
    <font>
      <sz val="12"/>
      <color theme="1"/>
      <name val="HGｺﾞｼｯｸM"/>
      <family val="3"/>
      <charset val="128"/>
    </font>
    <font>
      <sz val="6"/>
      <name val="ＭＳ 明朝"/>
      <family val="2"/>
      <charset val="128"/>
    </font>
    <font>
      <sz val="9"/>
      <color theme="1"/>
      <name val="HGｺﾞｼｯｸM"/>
      <family val="3"/>
      <charset val="128"/>
    </font>
    <font>
      <sz val="6"/>
      <name val="Verdana"/>
      <family val="2"/>
    </font>
    <font>
      <sz val="10"/>
      <color theme="1"/>
      <name val="HGｺﾞｼｯｸM"/>
      <family val="3"/>
      <charset val="128"/>
    </font>
    <font>
      <sz val="10"/>
      <color rgb="FFFF0000"/>
      <name val="HGｺﾞｼｯｸM"/>
      <family val="3"/>
      <charset val="128"/>
    </font>
    <font>
      <sz val="12"/>
      <color rgb="FFFF0000"/>
      <name val="HGPｺﾞｼｯｸE"/>
      <family val="3"/>
      <charset val="128"/>
    </font>
    <font>
      <sz val="10"/>
      <color rgb="FFFF00FF"/>
      <name val="HGｺﾞｼｯｸM"/>
      <family val="3"/>
      <charset val="128"/>
    </font>
    <font>
      <u/>
      <sz val="10"/>
      <color theme="1"/>
      <name val="HGｺﾞｼｯｸM"/>
      <family val="3"/>
      <charset val="128"/>
    </font>
    <font>
      <b/>
      <sz val="10"/>
      <color theme="1"/>
      <name val="HGｺﾞｼｯｸM"/>
      <family val="3"/>
      <charset val="128"/>
    </font>
    <font>
      <sz val="10"/>
      <color rgb="FF0000FF"/>
      <name val="HGｺﾞｼｯｸM"/>
      <family val="3"/>
      <charset val="128"/>
    </font>
    <font>
      <b/>
      <sz val="11"/>
      <color theme="1"/>
      <name val="HGｺﾞｼｯｸM"/>
      <family val="3"/>
      <charset val="128"/>
    </font>
    <font>
      <sz val="8"/>
      <color theme="1"/>
      <name val="HGｺﾞｼｯｸM"/>
      <family val="3"/>
      <charset val="128"/>
    </font>
    <font>
      <sz val="11"/>
      <color rgb="FFFF0000"/>
      <name val="游ゴシック"/>
      <family val="2"/>
      <charset val="128"/>
      <scheme val="minor"/>
    </font>
    <font>
      <b/>
      <sz val="14"/>
      <color rgb="FF000000"/>
      <name val="HGｺﾞｼｯｸM"/>
      <family val="3"/>
      <charset val="128"/>
    </font>
    <font>
      <b/>
      <sz val="12"/>
      <name val="HGｺﾞｼｯｸM"/>
      <family val="3"/>
      <charset val="128"/>
    </font>
    <font>
      <sz val="12"/>
      <color rgb="FF080A0C"/>
      <name val="ＭＳ Ｐゴシック"/>
      <family val="3"/>
      <charset val="128"/>
    </font>
    <font>
      <sz val="12"/>
      <color theme="1"/>
      <name val="ＭＳ Ｐゴシック"/>
      <family val="3"/>
      <charset val="128"/>
    </font>
    <font>
      <b/>
      <sz val="9"/>
      <color indexed="81"/>
      <name val="MS P ゴシック"/>
      <family val="3"/>
      <charset val="128"/>
    </font>
    <font>
      <sz val="9"/>
      <color indexed="81"/>
      <name val="MS P ゴシック"/>
      <family val="3"/>
      <charset val="128"/>
    </font>
  </fonts>
  <fills count="22">
    <fill>
      <patternFill patternType="none"/>
    </fill>
    <fill>
      <patternFill patternType="gray125"/>
    </fill>
    <fill>
      <patternFill patternType="solid">
        <fgColor theme="4"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rgb="FFFFFF00"/>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1" tint="0.499984740745262"/>
        <bgColor indexed="64"/>
      </patternFill>
    </fill>
    <fill>
      <patternFill patternType="solid">
        <fgColor theme="1" tint="0.499984740745262"/>
        <bgColor theme="4" tint="0.79998168889431442"/>
      </patternFill>
    </fill>
    <fill>
      <patternFill patternType="solid">
        <fgColor theme="0"/>
        <bgColor indexed="64"/>
      </patternFill>
    </fill>
    <fill>
      <patternFill patternType="solid">
        <fgColor rgb="FFFFC000"/>
        <bgColor rgb="FF000000"/>
      </patternFill>
    </fill>
    <fill>
      <patternFill patternType="solid">
        <fgColor rgb="FFFFC000"/>
        <bgColor indexed="64"/>
      </patternFill>
    </fill>
    <fill>
      <patternFill patternType="solid">
        <fgColor theme="1"/>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05">
    <border>
      <left/>
      <right/>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style="medium">
        <color indexed="64"/>
      </left>
      <right style="medium">
        <color indexed="64"/>
      </right>
      <top style="medium">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diagonal/>
    </border>
    <border>
      <left style="thin">
        <color indexed="64"/>
      </left>
      <right style="thin">
        <color indexed="64"/>
      </right>
      <top style="thin">
        <color indexed="64"/>
      </top>
      <bottom style="dotted">
        <color indexed="64"/>
      </bottom>
      <diagonal/>
    </border>
    <border diagonalUp="1">
      <left style="thin">
        <color indexed="64"/>
      </left>
      <right style="thin">
        <color indexed="64"/>
      </right>
      <top style="dotted">
        <color indexed="64"/>
      </top>
      <bottom style="dotted">
        <color indexed="64"/>
      </bottom>
      <diagonal style="dotted">
        <color indexed="64"/>
      </diagonal>
    </border>
    <border diagonalUp="1">
      <left/>
      <right style="thin">
        <color indexed="64"/>
      </right>
      <top/>
      <bottom style="dotted">
        <color indexed="64"/>
      </bottom>
      <diagonal style="dotted">
        <color indexed="64"/>
      </diagonal>
    </border>
    <border diagonalUp="1">
      <left/>
      <right style="thin">
        <color indexed="64"/>
      </right>
      <top style="dotted">
        <color indexed="64"/>
      </top>
      <bottom style="dotted">
        <color indexed="64"/>
      </bottom>
      <diagonal style="dotted">
        <color indexed="64"/>
      </diagonal>
    </border>
    <border>
      <left style="thin">
        <color indexed="64"/>
      </left>
      <right/>
      <top/>
      <bottom style="dotted">
        <color indexed="64"/>
      </bottom>
      <diagonal/>
    </border>
    <border>
      <left/>
      <right/>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style="thin">
        <color theme="4" tint="0.39997558519241921"/>
      </left>
      <right/>
      <top style="thin">
        <color theme="4" tint="0.39997558519241921"/>
      </top>
      <bottom/>
      <diagonal/>
    </border>
    <border>
      <left/>
      <right/>
      <top style="thin">
        <color theme="4" tint="0.39997558519241921"/>
      </top>
      <bottom/>
      <diagonal/>
    </border>
    <border>
      <left style="thin">
        <color indexed="64"/>
      </left>
      <right/>
      <top style="thin">
        <color theme="4" tint="0.39997558519241921"/>
      </top>
      <bottom/>
      <diagonal/>
    </border>
    <border>
      <left style="thin">
        <color theme="4" tint="0.39997558519241921"/>
      </left>
      <right/>
      <top style="thin">
        <color indexed="64"/>
      </top>
      <bottom/>
      <diagonal/>
    </border>
    <border>
      <left style="thin">
        <color theme="4" tint="0.39997558519241921"/>
      </left>
      <right/>
      <top style="hair">
        <color indexed="64"/>
      </top>
      <bottom/>
      <diagonal/>
    </border>
    <border>
      <left style="thin">
        <color indexed="64"/>
      </left>
      <right/>
      <top style="hair">
        <color indexed="64"/>
      </top>
      <bottom/>
      <diagonal/>
    </border>
    <border>
      <left style="thin">
        <color theme="4" tint="0.39997558519241921"/>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bottom/>
      <diagonal/>
    </border>
    <border>
      <left/>
      <right style="medium">
        <color indexed="64"/>
      </right>
      <top/>
      <bottom style="thin">
        <color indexed="64"/>
      </bottom>
      <diagonal/>
    </border>
    <border>
      <left/>
      <right style="thick">
        <color indexed="64"/>
      </right>
      <top style="thick">
        <color indexed="64"/>
      </top>
      <bottom style="thick">
        <color indexed="64"/>
      </bottom>
      <diagonal/>
    </border>
    <border>
      <left/>
      <right/>
      <top style="thick">
        <color indexed="64"/>
      </top>
      <bottom style="thick">
        <color indexed="64"/>
      </bottom>
      <diagonal/>
    </border>
    <border>
      <left style="thick">
        <color indexed="64"/>
      </left>
      <right/>
      <top style="thick">
        <color indexed="64"/>
      </top>
      <bottom style="thick">
        <color indexed="64"/>
      </bottom>
      <diagonal/>
    </border>
    <border>
      <left/>
      <right style="thick">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ck">
        <color indexed="64"/>
      </right>
      <top/>
      <bottom style="thick">
        <color indexed="64"/>
      </bottom>
      <diagonal/>
    </border>
    <border>
      <left/>
      <right/>
      <top/>
      <bottom style="thick">
        <color indexed="64"/>
      </bottom>
      <diagonal/>
    </border>
    <border>
      <left style="medium">
        <color indexed="64"/>
      </left>
      <right style="medium">
        <color indexed="64"/>
      </right>
      <top style="thin">
        <color indexed="64"/>
      </top>
      <bottom style="medium">
        <color indexed="64"/>
      </bottom>
      <diagonal/>
    </border>
    <border>
      <left/>
      <right style="thick">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thick">
        <color indexed="64"/>
      </right>
      <top style="medium">
        <color indexed="64"/>
      </top>
      <bottom/>
      <diagonal/>
    </border>
    <border>
      <left style="medium">
        <color indexed="64"/>
      </left>
      <right style="medium">
        <color indexed="64"/>
      </right>
      <top style="medium">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style="thin">
        <color indexed="64"/>
      </left>
      <right/>
      <top style="medium">
        <color indexed="64"/>
      </top>
      <bottom style="medium">
        <color indexed="64"/>
      </bottom>
      <diagonal/>
    </border>
    <border>
      <left/>
      <right style="medium">
        <color indexed="64"/>
      </right>
      <top/>
      <bottom/>
      <diagonal/>
    </border>
    <border>
      <left/>
      <right style="thin">
        <color indexed="64"/>
      </right>
      <top style="medium">
        <color indexed="64"/>
      </top>
      <bottom/>
      <diagonal/>
    </border>
    <border>
      <left/>
      <right style="thin">
        <color indexed="64"/>
      </right>
      <top style="dotted">
        <color indexed="64"/>
      </top>
      <bottom style="medium">
        <color indexed="64"/>
      </bottom>
      <diagonal/>
    </border>
    <border>
      <left/>
      <right style="thin">
        <color indexed="64"/>
      </right>
      <top/>
      <bottom style="medium">
        <color indexed="64"/>
      </bottom>
      <diagonal/>
    </border>
    <border>
      <left/>
      <right style="medium">
        <color indexed="64"/>
      </right>
      <top style="dotted">
        <color indexed="64"/>
      </top>
      <bottom style="dotted">
        <color indexed="64"/>
      </bottom>
      <diagonal/>
    </border>
    <border>
      <left/>
      <right/>
      <top style="dotted">
        <color indexed="64"/>
      </top>
      <bottom/>
      <diagonal/>
    </border>
    <border>
      <left/>
      <right style="thin">
        <color indexed="64"/>
      </right>
      <top/>
      <bottom/>
      <diagonal/>
    </border>
    <border>
      <left style="medium">
        <color indexed="64"/>
      </left>
      <right/>
      <top/>
      <bottom/>
      <diagonal/>
    </border>
    <border>
      <left/>
      <right style="medium">
        <color indexed="64"/>
      </right>
      <top style="dotted">
        <color indexed="64"/>
      </top>
      <bottom/>
      <diagonal/>
    </border>
    <border>
      <left/>
      <right style="medium">
        <color indexed="64"/>
      </right>
      <top/>
      <bottom style="dotted">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bottom style="thin">
        <color indexed="64"/>
      </bottom>
      <diagonal/>
    </border>
    <border>
      <left/>
      <right style="thin">
        <color indexed="64"/>
      </right>
      <top style="medium">
        <color indexed="64"/>
      </top>
      <bottom style="dotted">
        <color indexed="64"/>
      </bottom>
      <diagonal/>
    </border>
    <border>
      <left style="thin">
        <color indexed="64"/>
      </left>
      <right/>
      <top/>
      <bottom style="medium">
        <color indexed="64"/>
      </bottom>
      <diagonal/>
    </border>
    <border>
      <left/>
      <right/>
      <top style="medium">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top style="dotted">
        <color indexed="64"/>
      </top>
      <bottom style="medium">
        <color indexed="64"/>
      </bottom>
      <diagonal/>
    </border>
    <border>
      <left style="medium">
        <color indexed="64"/>
      </left>
      <right/>
      <top/>
      <bottom style="dotted">
        <color indexed="64"/>
      </bottom>
      <diagonal/>
    </border>
    <border>
      <left style="medium">
        <color indexed="64"/>
      </left>
      <right/>
      <top style="medium">
        <color indexed="64"/>
      </top>
      <bottom style="dotted">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medium">
        <color indexed="64"/>
      </left>
      <right style="thin">
        <color indexed="64"/>
      </right>
      <top style="thin">
        <color indexed="64"/>
      </top>
      <bottom/>
      <diagonal/>
    </border>
    <border diagonalUp="1">
      <left style="thin">
        <color indexed="64"/>
      </left>
      <right style="medium">
        <color indexed="64"/>
      </right>
      <top/>
      <bottom/>
      <diagonal style="thin">
        <color indexed="64"/>
      </diagonal>
    </border>
    <border>
      <left style="medium">
        <color indexed="64"/>
      </left>
      <right/>
      <top style="thin">
        <color indexed="64"/>
      </top>
      <bottom style="thin">
        <color indexed="64"/>
      </bottom>
      <diagonal/>
    </border>
    <border diagonalUp="1">
      <left style="thin">
        <color indexed="64"/>
      </left>
      <right/>
      <top/>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style="thin">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style="medium">
        <color indexed="64"/>
      </right>
      <top style="medium">
        <color indexed="64"/>
      </top>
      <bottom/>
      <diagonal/>
    </border>
    <border>
      <left/>
      <right/>
      <top style="thin">
        <color indexed="64"/>
      </top>
      <bottom style="hair">
        <color indexed="64"/>
      </bottom>
      <diagonal/>
    </border>
    <border>
      <left style="thin">
        <color indexed="64"/>
      </left>
      <right style="medium">
        <color indexed="64"/>
      </right>
      <top/>
      <bottom style="thin">
        <color indexed="64"/>
      </bottom>
      <diagonal/>
    </border>
    <border diagonalUp="1">
      <left/>
      <right/>
      <top style="thin">
        <color indexed="64"/>
      </top>
      <bottom/>
      <diagonal style="thin">
        <color indexed="64"/>
      </diagonal>
    </border>
    <border diagonalUp="1">
      <left style="medium">
        <color indexed="64"/>
      </left>
      <right/>
      <top style="thin">
        <color indexed="64"/>
      </top>
      <bottom/>
      <diagonal style="thin">
        <color indexed="64"/>
      </diagonal>
    </border>
    <border diagonalUp="1">
      <left style="medium">
        <color indexed="64"/>
      </left>
      <right/>
      <top/>
      <bottom/>
      <diagonal style="thin">
        <color indexed="64"/>
      </diagonal>
    </border>
    <border diagonalUp="1">
      <left/>
      <right/>
      <top/>
      <bottom/>
      <diagonal style="thin">
        <color indexed="64"/>
      </diagonal>
    </border>
    <border diagonalUp="1">
      <left style="medium">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top style="thin">
        <color indexed="64"/>
      </top>
      <bottom style="thin">
        <color indexed="64"/>
      </bottom>
      <diagonal style="thin">
        <color indexed="64"/>
      </diagonal>
    </border>
    <border diagonalUp="1">
      <left/>
      <right/>
      <top style="thin">
        <color indexed="64"/>
      </top>
      <bottom style="medium">
        <color indexed="64"/>
      </bottom>
      <diagonal style="thin">
        <color indexed="64"/>
      </diagonal>
    </border>
    <border diagonalUp="1">
      <left style="thin">
        <color indexed="64"/>
      </left>
      <right/>
      <top style="medium">
        <color indexed="64"/>
      </top>
      <bottom style="dotted">
        <color indexed="64"/>
      </bottom>
      <diagonal style="thin">
        <color indexed="64"/>
      </diagonal>
    </border>
    <border diagonalUp="1">
      <left/>
      <right/>
      <top style="medium">
        <color indexed="64"/>
      </top>
      <bottom style="dotted">
        <color indexed="64"/>
      </bottom>
      <diagonal style="thin">
        <color indexed="64"/>
      </diagonal>
    </border>
    <border diagonalUp="1">
      <left/>
      <right style="medium">
        <color indexed="64"/>
      </right>
      <top style="medium">
        <color indexed="64"/>
      </top>
      <bottom style="dotted">
        <color indexed="64"/>
      </bottom>
      <diagonal style="thin">
        <color indexed="64"/>
      </diagonal>
    </border>
    <border diagonalUp="1">
      <left style="thin">
        <color indexed="64"/>
      </left>
      <right/>
      <top style="dotted">
        <color indexed="64"/>
      </top>
      <bottom/>
      <diagonal style="thin">
        <color indexed="64"/>
      </diagonal>
    </border>
    <border diagonalUp="1">
      <left/>
      <right/>
      <top style="dotted">
        <color indexed="64"/>
      </top>
      <bottom/>
      <diagonal style="thin">
        <color indexed="64"/>
      </diagonal>
    </border>
    <border diagonalUp="1">
      <left/>
      <right style="medium">
        <color indexed="64"/>
      </right>
      <top style="dotted">
        <color indexed="64"/>
      </top>
      <bottom/>
      <diagonal style="thin">
        <color indexed="64"/>
      </diagonal>
    </border>
    <border diagonalUp="1">
      <left style="thin">
        <color indexed="64"/>
      </left>
      <right/>
      <top style="dotted">
        <color indexed="64"/>
      </top>
      <bottom style="thin">
        <color indexed="64"/>
      </bottom>
      <diagonal style="thin">
        <color indexed="64"/>
      </diagonal>
    </border>
    <border diagonalUp="1">
      <left/>
      <right/>
      <top style="dotted">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diagonalUp="1">
      <left style="thin">
        <color indexed="64"/>
      </left>
      <right/>
      <top/>
      <bottom style="dotted">
        <color indexed="64"/>
      </bottom>
      <diagonal style="thin">
        <color indexed="64"/>
      </diagonal>
    </border>
    <border diagonalUp="1">
      <left/>
      <right/>
      <top/>
      <bottom style="dotted">
        <color indexed="64"/>
      </bottom>
      <diagonal style="thin">
        <color indexed="64"/>
      </diagonal>
    </border>
    <border diagonalUp="1">
      <left/>
      <right style="medium">
        <color indexed="64"/>
      </right>
      <top/>
      <bottom style="dotted">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right/>
      <top style="dotted">
        <color indexed="64"/>
      </top>
      <bottom style="dotted">
        <color indexed="64"/>
      </bottom>
      <diagonal style="thin">
        <color indexed="64"/>
      </diagonal>
    </border>
    <border diagonalUp="1">
      <left/>
      <right style="medium">
        <color indexed="64"/>
      </right>
      <top style="dotted">
        <color indexed="64"/>
      </top>
      <bottom style="dotted">
        <color indexed="64"/>
      </bottom>
      <diagonal style="thin">
        <color indexed="64"/>
      </diagonal>
    </border>
    <border diagonalUp="1">
      <left style="thin">
        <color indexed="64"/>
      </left>
      <right/>
      <top style="dotted">
        <color indexed="64"/>
      </top>
      <bottom style="medium">
        <color indexed="64"/>
      </bottom>
      <diagonal style="thin">
        <color indexed="64"/>
      </diagonal>
    </border>
    <border diagonalUp="1">
      <left/>
      <right/>
      <top style="dotted">
        <color indexed="64"/>
      </top>
      <bottom style="medium">
        <color indexed="64"/>
      </bottom>
      <diagonal style="thin">
        <color indexed="64"/>
      </diagonal>
    </border>
    <border diagonalUp="1">
      <left/>
      <right style="medium">
        <color indexed="64"/>
      </right>
      <top style="dotted">
        <color indexed="64"/>
      </top>
      <bottom style="medium">
        <color indexed="64"/>
      </bottom>
      <diagonal style="thin">
        <color indexed="64"/>
      </diagonal>
    </border>
    <border diagonalUp="1">
      <left style="thin">
        <color indexed="64"/>
      </left>
      <right/>
      <top style="medium">
        <color indexed="64"/>
      </top>
      <bottom style="hair">
        <color indexed="64"/>
      </bottom>
      <diagonal style="thin">
        <color indexed="64"/>
      </diagonal>
    </border>
    <border diagonalUp="1">
      <left/>
      <right/>
      <top style="medium">
        <color indexed="64"/>
      </top>
      <bottom style="hair">
        <color indexed="64"/>
      </bottom>
      <diagonal style="thin">
        <color indexed="64"/>
      </diagonal>
    </border>
    <border diagonalUp="1">
      <left/>
      <right style="medium">
        <color indexed="64"/>
      </right>
      <top style="medium">
        <color indexed="64"/>
      </top>
      <bottom style="hair">
        <color indexed="64"/>
      </bottom>
      <diagonal style="thin">
        <color indexed="64"/>
      </diagonal>
    </border>
    <border diagonalUp="1">
      <left style="thin">
        <color indexed="64"/>
      </left>
      <right/>
      <top style="medium">
        <color indexed="64"/>
      </top>
      <bottom style="medium">
        <color indexed="64"/>
      </bottom>
      <diagonal style="thin">
        <color indexed="64"/>
      </diagonal>
    </border>
    <border diagonalUp="1">
      <left/>
      <right/>
      <top style="medium">
        <color indexed="64"/>
      </top>
      <bottom style="medium">
        <color indexed="64"/>
      </bottom>
      <diagonal style="thin">
        <color indexed="64"/>
      </diagonal>
    </border>
    <border>
      <left style="thick">
        <color indexed="64"/>
      </left>
      <right/>
      <top/>
      <bottom style="thick">
        <color indexed="64"/>
      </bottom>
      <diagonal/>
    </border>
    <border>
      <left/>
      <right style="thick">
        <color indexed="64"/>
      </right>
      <top style="thick">
        <color indexed="64"/>
      </top>
      <bottom/>
      <diagonal/>
    </border>
    <border>
      <left/>
      <right/>
      <top style="thick">
        <color indexed="64"/>
      </top>
      <bottom/>
      <diagonal/>
    </border>
    <border>
      <left style="thick">
        <color indexed="64"/>
      </left>
      <right/>
      <top style="thick">
        <color indexed="64"/>
      </top>
      <bottom/>
      <diagonal/>
    </border>
    <border>
      <left/>
      <right style="medium">
        <color indexed="64"/>
      </right>
      <top/>
      <bottom style="thick">
        <color indexed="64"/>
      </bottom>
      <diagonal/>
    </border>
    <border>
      <left style="medium">
        <color indexed="64"/>
      </left>
      <right/>
      <top/>
      <bottom style="thick">
        <color indexed="64"/>
      </bottom>
      <diagonal/>
    </border>
    <border>
      <left/>
      <right style="hair">
        <color indexed="64"/>
      </right>
      <top/>
      <bottom/>
      <diagonal/>
    </border>
    <border>
      <left/>
      <right/>
      <top style="thin">
        <color indexed="64"/>
      </top>
      <bottom style="dotted">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double">
        <color indexed="64"/>
      </right>
      <top/>
      <bottom style="double">
        <color indexed="64"/>
      </bottom>
      <diagonal/>
    </border>
  </borders>
  <cellStyleXfs count="9">
    <xf numFmtId="0" fontId="0" fillId="0" borderId="0">
      <alignment vertical="center"/>
    </xf>
    <xf numFmtId="38" fontId="1" fillId="0" borderId="0" applyFont="0" applyFill="0" applyBorder="0" applyAlignment="0" applyProtection="0">
      <alignment vertical="center"/>
    </xf>
    <xf numFmtId="0" fontId="7" fillId="0" borderId="0">
      <alignment vertical="center"/>
    </xf>
    <xf numFmtId="38" fontId="7" fillId="0" borderId="0" applyFont="0" applyFill="0" applyBorder="0" applyAlignment="0" applyProtection="0">
      <alignment vertical="center"/>
    </xf>
    <xf numFmtId="0" fontId="45" fillId="0" borderId="0"/>
    <xf numFmtId="0" fontId="45" fillId="0" borderId="0"/>
    <xf numFmtId="0" fontId="52" fillId="0" borderId="0">
      <alignment vertical="center"/>
    </xf>
    <xf numFmtId="0" fontId="7" fillId="0" borderId="0"/>
    <xf numFmtId="0" fontId="76" fillId="0" borderId="0">
      <alignment vertical="center"/>
    </xf>
  </cellStyleXfs>
  <cellXfs count="1181">
    <xf numFmtId="0" fontId="0" fillId="0" borderId="0" xfId="0">
      <alignment vertical="center"/>
    </xf>
    <xf numFmtId="0" fontId="3" fillId="0" borderId="0" xfId="0" applyFont="1">
      <alignment vertical="center"/>
    </xf>
    <xf numFmtId="0" fontId="5" fillId="0" borderId="0" xfId="0" applyFont="1">
      <alignment vertical="center"/>
    </xf>
    <xf numFmtId="0" fontId="5" fillId="2" borderId="0" xfId="0" applyFont="1" applyFill="1">
      <alignment vertical="center"/>
    </xf>
    <xf numFmtId="0" fontId="5" fillId="3" borderId="0" xfId="0" applyFont="1" applyFill="1">
      <alignment vertical="center"/>
    </xf>
    <xf numFmtId="0" fontId="5" fillId="0" borderId="1" xfId="0" applyFont="1" applyBorder="1" applyAlignment="1">
      <alignment horizontal="center" vertical="center"/>
    </xf>
    <xf numFmtId="0" fontId="5" fillId="0" borderId="2" xfId="0" applyFont="1" applyBorder="1">
      <alignment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lignment vertical="center"/>
    </xf>
    <xf numFmtId="0" fontId="5" fillId="0" borderId="7" xfId="0" applyFont="1" applyBorder="1">
      <alignment vertical="center"/>
    </xf>
    <xf numFmtId="0" fontId="5" fillId="0" borderId="6" xfId="0" applyFont="1" applyBorder="1">
      <alignment vertical="center"/>
    </xf>
    <xf numFmtId="0" fontId="5" fillId="0" borderId="9" xfId="0" applyFont="1" applyBorder="1" applyAlignment="1">
      <alignment vertical="center" shrinkToFit="1"/>
    </xf>
    <xf numFmtId="0" fontId="5" fillId="0" borderId="10" xfId="0" applyFont="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vertical="center" shrinkToFit="1"/>
    </xf>
    <xf numFmtId="0" fontId="5" fillId="0" borderId="14" xfId="0" applyFont="1" applyBorder="1" applyAlignment="1">
      <alignment vertical="center" shrinkToFit="1"/>
    </xf>
    <xf numFmtId="0" fontId="5" fillId="0" borderId="0" xfId="0" applyFont="1" applyAlignment="1">
      <alignment vertical="center" shrinkToFit="1"/>
    </xf>
    <xf numFmtId="0" fontId="5" fillId="0" borderId="8" xfId="0" applyFont="1" applyBorder="1" applyAlignment="1">
      <alignment vertical="center" shrinkToFit="1"/>
    </xf>
    <xf numFmtId="0" fontId="5" fillId="4" borderId="5" xfId="0" applyFont="1" applyFill="1" applyBorder="1" applyAlignment="1">
      <alignment vertical="center" shrinkToFit="1"/>
    </xf>
    <xf numFmtId="0" fontId="5" fillId="4" borderId="7" xfId="0" applyFont="1" applyFill="1" applyBorder="1" applyAlignment="1">
      <alignment vertical="center" shrinkToFit="1"/>
    </xf>
    <xf numFmtId="0" fontId="5" fillId="4" borderId="6" xfId="0" applyFont="1" applyFill="1" applyBorder="1" applyAlignment="1">
      <alignment vertical="center" shrinkToFit="1"/>
    </xf>
    <xf numFmtId="0" fontId="5" fillId="4" borderId="8" xfId="0" applyFont="1" applyFill="1" applyBorder="1" applyAlignment="1">
      <alignment vertical="center" shrinkToFit="1"/>
    </xf>
    <xf numFmtId="0" fontId="8" fillId="0" borderId="14" xfId="2" applyFont="1" applyBorder="1" applyAlignment="1">
      <alignment vertical="center" shrinkToFit="1"/>
    </xf>
    <xf numFmtId="0" fontId="8" fillId="0" borderId="15" xfId="2" applyFont="1" applyBorder="1" applyAlignment="1">
      <alignment vertical="center" shrinkToFit="1"/>
    </xf>
    <xf numFmtId="0" fontId="8" fillId="5" borderId="16" xfId="2" applyFont="1" applyFill="1" applyBorder="1" applyAlignment="1">
      <alignment vertical="center" shrinkToFit="1"/>
    </xf>
    <xf numFmtId="0" fontId="9" fillId="0" borderId="17" xfId="0" applyFont="1" applyBorder="1" applyAlignment="1">
      <alignment vertical="center" shrinkToFit="1"/>
    </xf>
    <xf numFmtId="176" fontId="8" fillId="0" borderId="15" xfId="2" applyNumberFormat="1" applyFont="1" applyBorder="1" applyAlignment="1">
      <alignment vertical="center" shrinkToFit="1"/>
    </xf>
    <xf numFmtId="176" fontId="8" fillId="5" borderId="18" xfId="2" applyNumberFormat="1" applyFont="1" applyFill="1" applyBorder="1" applyAlignment="1">
      <alignment vertical="center" shrinkToFit="1"/>
    </xf>
    <xf numFmtId="177" fontId="8" fillId="5" borderId="18" xfId="2" applyNumberFormat="1" applyFont="1" applyFill="1" applyBorder="1" applyAlignment="1">
      <alignment vertical="center" shrinkToFit="1"/>
    </xf>
    <xf numFmtId="176" fontId="8" fillId="0" borderId="9" xfId="2" applyNumberFormat="1" applyFont="1" applyBorder="1" applyAlignment="1">
      <alignment vertical="center" shrinkToFit="1"/>
    </xf>
    <xf numFmtId="0" fontId="8" fillId="0" borderId="9" xfId="2" applyFont="1" applyBorder="1" applyAlignment="1">
      <alignment vertical="center" shrinkToFit="1"/>
    </xf>
    <xf numFmtId="0" fontId="8" fillId="0" borderId="19" xfId="2" applyFont="1" applyBorder="1" applyAlignment="1">
      <alignment vertical="center" shrinkToFit="1"/>
    </xf>
    <xf numFmtId="0" fontId="9" fillId="0" borderId="20" xfId="2" applyFont="1" applyBorder="1" applyAlignment="1">
      <alignment vertical="center" shrinkToFit="1"/>
    </xf>
    <xf numFmtId="0" fontId="9" fillId="0" borderId="21" xfId="0" applyFont="1" applyBorder="1" applyAlignment="1">
      <alignment vertical="center" shrinkToFit="1"/>
    </xf>
    <xf numFmtId="0" fontId="9" fillId="0" borderId="15" xfId="2" applyFont="1" applyBorder="1" applyAlignment="1">
      <alignment vertical="center" shrinkToFit="1"/>
    </xf>
    <xf numFmtId="3" fontId="8" fillId="0" borderId="13" xfId="2" applyNumberFormat="1" applyFont="1" applyBorder="1" applyAlignment="1">
      <alignment vertical="center" shrinkToFit="1"/>
    </xf>
    <xf numFmtId="176" fontId="8" fillId="5" borderId="22" xfId="2" applyNumberFormat="1" applyFont="1" applyFill="1" applyBorder="1" applyAlignment="1">
      <alignment vertical="center" shrinkToFit="1"/>
    </xf>
    <xf numFmtId="177" fontId="8" fillId="5" borderId="22" xfId="2" applyNumberFormat="1" applyFont="1" applyFill="1" applyBorder="1" applyAlignment="1">
      <alignment vertical="center" shrinkToFit="1"/>
    </xf>
    <xf numFmtId="0" fontId="10" fillId="6" borderId="0" xfId="0" applyFont="1" applyFill="1" applyAlignment="1">
      <alignment horizontal="center" vertical="center"/>
    </xf>
    <xf numFmtId="0" fontId="11" fillId="0" borderId="0" xfId="0" applyFont="1">
      <alignment vertical="center"/>
    </xf>
    <xf numFmtId="0" fontId="0" fillId="0" borderId="0" xfId="0" applyAlignment="1">
      <alignment horizontal="left" vertical="center"/>
    </xf>
    <xf numFmtId="0" fontId="0" fillId="0" borderId="0" xfId="0" applyAlignment="1">
      <alignment horizontal="center" vertical="center"/>
    </xf>
    <xf numFmtId="176" fontId="8" fillId="0" borderId="14" xfId="2" applyNumberFormat="1" applyFont="1" applyBorder="1" applyAlignment="1">
      <alignment vertical="center" shrinkToFit="1"/>
    </xf>
    <xf numFmtId="0" fontId="12" fillId="0" borderId="0" xfId="0" applyFont="1" applyAlignment="1">
      <alignment horizontal="center" vertical="center"/>
    </xf>
    <xf numFmtId="0" fontId="0" fillId="0" borderId="0" xfId="0" applyAlignment="1">
      <alignment vertical="center" shrinkToFit="1"/>
    </xf>
    <xf numFmtId="0" fontId="0" fillId="0" borderId="5" xfId="0" applyBorder="1" applyAlignment="1">
      <alignment horizontal="centerContinuous" vertical="center"/>
    </xf>
    <xf numFmtId="0" fontId="0" fillId="0" borderId="8" xfId="0" applyBorder="1" applyAlignment="1">
      <alignment horizontal="center" vertical="center"/>
    </xf>
    <xf numFmtId="179" fontId="0" fillId="0" borderId="8" xfId="0" applyNumberFormat="1"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7" xfId="0" applyBorder="1" applyAlignment="1">
      <alignment horizontal="centerContinuous" vertical="center"/>
    </xf>
    <xf numFmtId="178" fontId="0" fillId="0" borderId="5" xfId="0" applyNumberFormat="1" applyBorder="1" applyAlignment="1">
      <alignment horizontal="center" vertical="center"/>
    </xf>
    <xf numFmtId="0" fontId="0" fillId="0" borderId="1" xfId="0" applyBorder="1" applyAlignment="1">
      <alignment horizontal="center" vertical="center"/>
    </xf>
    <xf numFmtId="179" fontId="0" fillId="0" borderId="9" xfId="0" applyNumberFormat="1" applyBorder="1">
      <alignment vertical="center"/>
    </xf>
    <xf numFmtId="0" fontId="13" fillId="0" borderId="0" xfId="0" applyFont="1">
      <alignment vertical="center"/>
    </xf>
    <xf numFmtId="0" fontId="13" fillId="0" borderId="5" xfId="0" applyFont="1" applyBorder="1">
      <alignment vertical="center"/>
    </xf>
    <xf numFmtId="0" fontId="14" fillId="0" borderId="7" xfId="0" applyFont="1" applyBorder="1">
      <alignment vertical="center"/>
    </xf>
    <xf numFmtId="180" fontId="13" fillId="7" borderId="23" xfId="0" applyNumberFormat="1" applyFont="1" applyFill="1" applyBorder="1">
      <alignment vertical="center"/>
    </xf>
    <xf numFmtId="0" fontId="13" fillId="7" borderId="23" xfId="0" applyFont="1" applyFill="1" applyBorder="1" applyAlignment="1">
      <alignment horizontal="center" vertical="center"/>
    </xf>
    <xf numFmtId="182" fontId="13" fillId="7" borderId="23" xfId="0" applyNumberFormat="1" applyFont="1" applyFill="1" applyBorder="1">
      <alignment vertical="center"/>
    </xf>
    <xf numFmtId="182" fontId="13" fillId="7" borderId="23" xfId="1" applyNumberFormat="1" applyFont="1" applyFill="1" applyBorder="1">
      <alignment vertical="center"/>
    </xf>
    <xf numFmtId="178" fontId="0" fillId="0" borderId="8" xfId="0" applyNumberFormat="1" applyBorder="1" applyAlignment="1">
      <alignment horizontal="centerContinuous" vertical="center" shrinkToFit="1"/>
    </xf>
    <xf numFmtId="0" fontId="0" fillId="0" borderId="8" xfId="0" applyBorder="1" applyAlignment="1">
      <alignment horizontal="center" vertical="center" shrinkToFit="1"/>
    </xf>
    <xf numFmtId="0" fontId="0" fillId="0" borderId="6" xfId="0" applyBorder="1" applyAlignment="1">
      <alignment vertical="center" shrinkToFit="1"/>
    </xf>
    <xf numFmtId="0" fontId="0" fillId="0" borderId="24" xfId="0" applyBorder="1" applyAlignment="1">
      <alignment vertical="center" shrinkToFit="1"/>
    </xf>
    <xf numFmtId="0" fontId="0" fillId="0" borderId="25" xfId="0" applyBorder="1" applyAlignment="1">
      <alignment vertical="center" shrinkToFit="1"/>
    </xf>
    <xf numFmtId="0" fontId="0" fillId="0" borderId="26" xfId="0" applyBorder="1" applyAlignment="1">
      <alignment vertical="center" shrinkToFit="1"/>
    </xf>
    <xf numFmtId="0" fontId="0" fillId="0" borderId="12" xfId="0" applyBorder="1" applyAlignment="1">
      <alignment vertical="center" shrinkToFit="1"/>
    </xf>
    <xf numFmtId="0" fontId="0" fillId="0" borderId="8" xfId="0" applyBorder="1" applyAlignment="1">
      <alignment vertical="center" shrinkToFit="1"/>
    </xf>
    <xf numFmtId="0" fontId="0" fillId="0" borderId="27" xfId="0" applyBorder="1" applyAlignment="1">
      <alignment vertical="center" shrinkToFit="1"/>
    </xf>
    <xf numFmtId="0" fontId="0" fillId="0" borderId="28" xfId="0" applyBorder="1" applyAlignment="1">
      <alignment vertical="center" shrinkToFit="1"/>
    </xf>
    <xf numFmtId="0" fontId="0" fillId="0" borderId="29" xfId="0" applyBorder="1" applyAlignment="1">
      <alignment vertical="center" shrinkToFit="1"/>
    </xf>
    <xf numFmtId="0" fontId="0" fillId="0" borderId="9" xfId="0" applyBorder="1" applyAlignment="1">
      <alignment vertical="center" shrinkToFit="1"/>
    </xf>
    <xf numFmtId="0" fontId="0" fillId="0" borderId="30" xfId="0" applyBorder="1">
      <alignment vertical="center"/>
    </xf>
    <xf numFmtId="0" fontId="0" fillId="0" borderId="31" xfId="0" applyBorder="1">
      <alignment vertical="center"/>
    </xf>
    <xf numFmtId="0" fontId="0" fillId="0" borderId="32" xfId="0" applyBorder="1">
      <alignment vertical="center"/>
    </xf>
    <xf numFmtId="0" fontId="0" fillId="0" borderId="33" xfId="0" applyBorder="1">
      <alignment vertical="center"/>
    </xf>
    <xf numFmtId="0" fontId="0" fillId="0" borderId="28" xfId="0" applyBorder="1">
      <alignment vertical="center"/>
    </xf>
    <xf numFmtId="0" fontId="0" fillId="0" borderId="29" xfId="0" applyBorder="1">
      <alignment vertical="center"/>
    </xf>
    <xf numFmtId="179" fontId="0" fillId="0" borderId="8" xfId="0" applyNumberFormat="1" applyBorder="1" applyAlignment="1">
      <alignment vertical="center" shrinkToFit="1"/>
    </xf>
    <xf numFmtId="0" fontId="0" fillId="0" borderId="6" xfId="0" applyBorder="1" applyAlignment="1">
      <alignment horizontal="center" vertical="center" shrinkToFit="1"/>
    </xf>
    <xf numFmtId="179" fontId="0" fillId="0" borderId="6" xfId="0" applyNumberFormat="1" applyBorder="1" applyAlignment="1">
      <alignment vertical="center" shrinkToFit="1"/>
    </xf>
    <xf numFmtId="38" fontId="0" fillId="0" borderId="27" xfId="1" applyFont="1" applyBorder="1" applyAlignment="1">
      <alignment vertical="center" shrinkToFit="1"/>
    </xf>
    <xf numFmtId="38" fontId="0" fillId="0" borderId="34" xfId="1" applyFont="1" applyBorder="1" applyAlignment="1">
      <alignment vertical="center" shrinkToFit="1"/>
    </xf>
    <xf numFmtId="38" fontId="0" fillId="0" borderId="35" xfId="1" applyFont="1" applyBorder="1" applyAlignment="1">
      <alignment vertical="center" shrinkToFit="1"/>
    </xf>
    <xf numFmtId="38" fontId="0" fillId="0" borderId="25" xfId="1" applyFont="1" applyBorder="1" applyAlignment="1">
      <alignment vertical="center" shrinkToFit="1"/>
    </xf>
    <xf numFmtId="38" fontId="0" fillId="0" borderId="36" xfId="1" applyFont="1" applyBorder="1" applyAlignment="1">
      <alignment vertical="center" shrinkToFit="1"/>
    </xf>
    <xf numFmtId="38" fontId="0" fillId="0" borderId="26" xfId="1" applyFont="1" applyBorder="1" applyAlignment="1">
      <alignment vertical="center" shrinkToFit="1"/>
    </xf>
    <xf numFmtId="0" fontId="15" fillId="0" borderId="0" xfId="0" applyFont="1" applyAlignment="1">
      <alignment horizontal="center" vertical="center" shrinkToFit="1"/>
    </xf>
    <xf numFmtId="0" fontId="16" fillId="0" borderId="0" xfId="0" applyFont="1">
      <alignment vertical="center"/>
    </xf>
    <xf numFmtId="0" fontId="15" fillId="0" borderId="0" xfId="0" applyFont="1" applyAlignment="1">
      <alignment horizontal="center" vertical="center"/>
    </xf>
    <xf numFmtId="38" fontId="17" fillId="0" borderId="8" xfId="0" applyNumberFormat="1" applyFont="1" applyBorder="1" applyAlignment="1">
      <alignment vertical="center" shrinkToFit="1"/>
    </xf>
    <xf numFmtId="38" fontId="17" fillId="0" borderId="6" xfId="0" applyNumberFormat="1" applyFont="1" applyBorder="1" applyAlignment="1">
      <alignment vertical="center" shrinkToFit="1"/>
    </xf>
    <xf numFmtId="0" fontId="0" fillId="0" borderId="0" xfId="0" applyAlignment="1">
      <alignment horizontal="centerContinuous" vertical="center"/>
    </xf>
    <xf numFmtId="0" fontId="0" fillId="0" borderId="10" xfId="0" applyBorder="1">
      <alignment vertical="center"/>
    </xf>
    <xf numFmtId="0" fontId="18" fillId="0" borderId="0" xfId="0" applyFont="1" applyAlignment="1">
      <alignment horizontal="centerContinuous" vertical="center"/>
    </xf>
    <xf numFmtId="0" fontId="0" fillId="0" borderId="0" xfId="0" applyFill="1" applyBorder="1" applyAlignment="1">
      <alignment horizontal="center" vertical="center"/>
    </xf>
    <xf numFmtId="0" fontId="0" fillId="0" borderId="37" xfId="0" applyBorder="1">
      <alignment vertical="center"/>
    </xf>
    <xf numFmtId="0" fontId="0" fillId="0" borderId="38" xfId="0" applyBorder="1">
      <alignment vertical="center"/>
    </xf>
    <xf numFmtId="0" fontId="0" fillId="0" borderId="39" xfId="0" applyBorder="1" applyAlignment="1">
      <alignment horizontal="centerContinuous" vertical="center"/>
    </xf>
    <xf numFmtId="0" fontId="0" fillId="0" borderId="40" xfId="0" applyBorder="1" applyAlignment="1">
      <alignment horizontal="centerContinuous" vertical="center"/>
    </xf>
    <xf numFmtId="38" fontId="0" fillId="4" borderId="25" xfId="1" applyFont="1" applyFill="1" applyBorder="1" applyAlignment="1">
      <alignment vertical="center" shrinkToFit="1"/>
    </xf>
    <xf numFmtId="0" fontId="5" fillId="2" borderId="41" xfId="0" applyFont="1" applyFill="1" applyBorder="1">
      <alignment vertical="center"/>
    </xf>
    <xf numFmtId="0" fontId="5" fillId="2" borderId="42" xfId="0" applyFont="1" applyFill="1" applyBorder="1">
      <alignment vertical="center"/>
    </xf>
    <xf numFmtId="0" fontId="5" fillId="0" borderId="41" xfId="0" applyFont="1" applyBorder="1">
      <alignment vertical="center"/>
    </xf>
    <xf numFmtId="0" fontId="5" fillId="0" borderId="42" xfId="0" applyFont="1" applyBorder="1">
      <alignment vertical="center"/>
    </xf>
    <xf numFmtId="0" fontId="5" fillId="9" borderId="3" xfId="0" applyFont="1" applyFill="1" applyBorder="1">
      <alignment vertical="center"/>
    </xf>
    <xf numFmtId="0" fontId="5" fillId="9" borderId="3" xfId="0" applyFont="1" applyFill="1" applyBorder="1" applyAlignment="1">
      <alignment horizontal="centerContinuous" vertical="center" wrapText="1"/>
    </xf>
    <xf numFmtId="0" fontId="5" fillId="9" borderId="2" xfId="0" applyFont="1" applyFill="1" applyBorder="1" applyAlignment="1">
      <alignment horizontal="centerContinuous" vertical="center" wrapText="1"/>
    </xf>
    <xf numFmtId="0" fontId="5" fillId="0" borderId="43" xfId="0" applyFont="1" applyBorder="1" applyAlignment="1">
      <alignment vertical="center" shrinkToFit="1"/>
    </xf>
    <xf numFmtId="0" fontId="5" fillId="0" borderId="3" xfId="0" applyFont="1" applyBorder="1" applyAlignment="1">
      <alignment vertical="center" shrinkToFit="1"/>
    </xf>
    <xf numFmtId="0" fontId="5" fillId="4" borderId="44" xfId="0" applyFont="1" applyFill="1" applyBorder="1" applyAlignment="1">
      <alignment vertical="center" shrinkToFit="1"/>
    </xf>
    <xf numFmtId="0" fontId="5" fillId="4" borderId="3" xfId="0" applyFont="1" applyFill="1" applyBorder="1" applyAlignment="1">
      <alignment vertical="center" shrinkToFit="1"/>
    </xf>
    <xf numFmtId="0" fontId="9" fillId="0" borderId="44" xfId="0" applyFont="1" applyBorder="1" applyAlignment="1">
      <alignment vertical="center" shrinkToFit="1"/>
    </xf>
    <xf numFmtId="176" fontId="9" fillId="0" borderId="3" xfId="2" applyNumberFormat="1" applyFont="1" applyBorder="1" applyAlignment="1">
      <alignment vertical="center" shrinkToFit="1"/>
    </xf>
    <xf numFmtId="0" fontId="9" fillId="0" borderId="3" xfId="0" applyFont="1" applyBorder="1" applyAlignment="1">
      <alignment vertical="center" shrinkToFit="1"/>
    </xf>
    <xf numFmtId="0" fontId="9" fillId="9" borderId="45" xfId="0" applyFont="1" applyFill="1" applyBorder="1" applyAlignment="1">
      <alignment vertical="center" shrinkToFit="1"/>
    </xf>
    <xf numFmtId="176" fontId="9" fillId="9" borderId="46" xfId="2" applyNumberFormat="1" applyFont="1" applyFill="1" applyBorder="1" applyAlignment="1">
      <alignment vertical="center" shrinkToFit="1"/>
    </xf>
    <xf numFmtId="0" fontId="9" fillId="9" borderId="46" xfId="0" applyFont="1" applyFill="1" applyBorder="1" applyAlignment="1">
      <alignment vertical="center" shrinkToFit="1"/>
    </xf>
    <xf numFmtId="176" fontId="8" fillId="5" borderId="3" xfId="2" applyNumberFormat="1" applyFont="1" applyFill="1" applyBorder="1" applyAlignment="1">
      <alignment vertical="center" shrinkToFit="1"/>
    </xf>
    <xf numFmtId="177" fontId="8" fillId="5" borderId="3" xfId="2" applyNumberFormat="1" applyFont="1" applyFill="1" applyBorder="1" applyAlignment="1">
      <alignment vertical="center" shrinkToFit="1"/>
    </xf>
    <xf numFmtId="183" fontId="8" fillId="5" borderId="3" xfId="2" applyNumberFormat="1" applyFont="1" applyFill="1" applyBorder="1" applyAlignment="1">
      <alignment vertical="center" shrinkToFit="1"/>
    </xf>
    <xf numFmtId="177" fontId="9" fillId="0" borderId="3" xfId="2" applyNumberFormat="1" applyFont="1" applyBorder="1" applyAlignment="1">
      <alignment vertical="center" shrinkToFit="1"/>
    </xf>
    <xf numFmtId="0" fontId="19" fillId="8" borderId="47" xfId="0" applyFont="1" applyFill="1" applyBorder="1">
      <alignment vertical="center"/>
    </xf>
    <xf numFmtId="0" fontId="19" fillId="8" borderId="0" xfId="0" applyFont="1" applyFill="1" applyBorder="1">
      <alignment vertical="center"/>
    </xf>
    <xf numFmtId="183" fontId="9" fillId="0" borderId="3" xfId="2" applyNumberFormat="1" applyFont="1" applyBorder="1" applyAlignment="1">
      <alignment vertical="center" shrinkToFit="1"/>
    </xf>
    <xf numFmtId="0" fontId="8" fillId="10" borderId="11" xfId="2" applyFont="1" applyFill="1" applyBorder="1" applyAlignment="1">
      <alignment vertical="center" shrinkToFit="1"/>
    </xf>
    <xf numFmtId="0" fontId="9" fillId="10" borderId="19" xfId="2" applyFont="1" applyFill="1" applyBorder="1" applyAlignment="1">
      <alignment vertical="center" shrinkToFit="1"/>
    </xf>
    <xf numFmtId="0" fontId="9" fillId="10" borderId="20" xfId="2" applyFont="1" applyFill="1" applyBorder="1" applyAlignment="1">
      <alignment vertical="center" shrinkToFit="1"/>
    </xf>
    <xf numFmtId="0" fontId="9" fillId="10" borderId="21" xfId="0" applyFont="1" applyFill="1" applyBorder="1" applyAlignment="1">
      <alignment vertical="center" shrinkToFit="1"/>
    </xf>
    <xf numFmtId="0" fontId="9" fillId="11" borderId="45" xfId="0" applyFont="1" applyFill="1" applyBorder="1" applyAlignment="1">
      <alignment vertical="center" shrinkToFit="1"/>
    </xf>
    <xf numFmtId="176" fontId="8" fillId="10" borderId="46" xfId="2" applyNumberFormat="1" applyFont="1" applyFill="1" applyBorder="1" applyAlignment="1">
      <alignment vertical="center" shrinkToFit="1"/>
    </xf>
    <xf numFmtId="177" fontId="8" fillId="10" borderId="46" xfId="2" applyNumberFormat="1" applyFont="1" applyFill="1" applyBorder="1" applyAlignment="1">
      <alignment vertical="center" shrinkToFit="1"/>
    </xf>
    <xf numFmtId="176" fontId="9" fillId="11" borderId="46" xfId="2" applyNumberFormat="1" applyFont="1" applyFill="1" applyBorder="1" applyAlignment="1">
      <alignment vertical="center" shrinkToFit="1"/>
    </xf>
    <xf numFmtId="177" fontId="9" fillId="11" borderId="46" xfId="2" applyNumberFormat="1" applyFont="1" applyFill="1" applyBorder="1" applyAlignment="1">
      <alignment vertical="center" shrinkToFit="1"/>
    </xf>
    <xf numFmtId="0" fontId="8" fillId="10" borderId="9" xfId="2" applyFont="1" applyFill="1" applyBorder="1" applyAlignment="1">
      <alignment vertical="center" shrinkToFit="1"/>
    </xf>
    <xf numFmtId="0" fontId="8" fillId="10" borderId="46" xfId="0" applyFont="1" applyFill="1" applyBorder="1" applyAlignment="1">
      <alignment vertical="center" shrinkToFit="1"/>
    </xf>
    <xf numFmtId="0" fontId="5" fillId="0" borderId="5" xfId="0" applyFont="1" applyBorder="1">
      <alignment vertical="center"/>
    </xf>
    <xf numFmtId="176" fontId="8" fillId="5" borderId="19" xfId="2" applyNumberFormat="1" applyFont="1" applyFill="1" applyBorder="1" applyAlignment="1">
      <alignment vertical="center" shrinkToFit="1"/>
    </xf>
    <xf numFmtId="0" fontId="0" fillId="2" borderId="23" xfId="0" applyFill="1" applyBorder="1" applyAlignment="1" applyProtection="1">
      <alignment horizontal="center" vertical="center"/>
      <protection locked="0"/>
    </xf>
    <xf numFmtId="179" fontId="0" fillId="2" borderId="23" xfId="0" applyNumberFormat="1" applyFill="1" applyBorder="1" applyAlignment="1" applyProtection="1">
      <alignment horizontal="center" vertical="center"/>
      <protection locked="0"/>
    </xf>
    <xf numFmtId="0" fontId="0" fillId="2" borderId="23" xfId="0" applyFill="1" applyBorder="1" applyProtection="1">
      <alignment vertical="center"/>
      <protection locked="0"/>
    </xf>
    <xf numFmtId="181" fontId="0" fillId="2" borderId="23" xfId="0" applyNumberFormat="1" applyFill="1" applyBorder="1" applyProtection="1">
      <alignment vertical="center"/>
      <protection locked="0"/>
    </xf>
    <xf numFmtId="0" fontId="0" fillId="2" borderId="23" xfId="0" applyFill="1" applyBorder="1" applyAlignment="1" applyProtection="1">
      <alignment horizontal="left" vertical="center"/>
      <protection locked="0"/>
    </xf>
    <xf numFmtId="0" fontId="20" fillId="0" borderId="0" xfId="0" applyFont="1">
      <alignment vertical="center"/>
    </xf>
    <xf numFmtId="0" fontId="21" fillId="0" borderId="23" xfId="0" applyFont="1" applyBorder="1" applyAlignment="1">
      <alignment horizontal="center" vertical="center"/>
    </xf>
    <xf numFmtId="0" fontId="0" fillId="12" borderId="48" xfId="0" applyFill="1" applyBorder="1">
      <alignment vertical="center"/>
    </xf>
    <xf numFmtId="0" fontId="0" fillId="12" borderId="49" xfId="0" applyFill="1" applyBorder="1">
      <alignment vertical="center"/>
    </xf>
    <xf numFmtId="0" fontId="22" fillId="12" borderId="49" xfId="0" applyFont="1" applyFill="1" applyBorder="1">
      <alignment vertical="center"/>
    </xf>
    <xf numFmtId="0" fontId="23" fillId="12" borderId="50" xfId="0" applyFont="1" applyFill="1" applyBorder="1">
      <alignment vertical="center"/>
    </xf>
    <xf numFmtId="0" fontId="20" fillId="0" borderId="0" xfId="0" applyFont="1" applyAlignment="1">
      <alignment vertical="center" wrapText="1"/>
    </xf>
    <xf numFmtId="0" fontId="24" fillId="0" borderId="0" xfId="0" applyFont="1">
      <alignment vertical="center"/>
    </xf>
    <xf numFmtId="0" fontId="26" fillId="0" borderId="0" xfId="0" applyFont="1">
      <alignment vertical="center"/>
    </xf>
    <xf numFmtId="0" fontId="20" fillId="0" borderId="7" xfId="0" applyFont="1" applyBorder="1" applyAlignment="1">
      <alignment horizontal="centerContinuous" vertical="center"/>
    </xf>
    <xf numFmtId="0" fontId="20" fillId="0" borderId="5" xfId="0" applyFont="1" applyBorder="1" applyAlignment="1">
      <alignment horizontal="centerContinuous" vertical="center"/>
    </xf>
    <xf numFmtId="0" fontId="10" fillId="0" borderId="0" xfId="0" applyFont="1">
      <alignment vertical="center"/>
    </xf>
    <xf numFmtId="0" fontId="27" fillId="0" borderId="0" xfId="2" applyFont="1">
      <alignment vertical="center"/>
    </xf>
    <xf numFmtId="0" fontId="28" fillId="0" borderId="0" xfId="2" applyFont="1">
      <alignment vertical="center"/>
    </xf>
    <xf numFmtId="0" fontId="32" fillId="0" borderId="0" xfId="2" applyFont="1" applyAlignment="1">
      <alignment horizontal="left" vertical="center"/>
    </xf>
    <xf numFmtId="0" fontId="27" fillId="0" borderId="0" xfId="2" applyFont="1" applyAlignment="1">
      <alignment horizontal="distributed" vertical="center"/>
    </xf>
    <xf numFmtId="0" fontId="27" fillId="0" borderId="0" xfId="2" applyFont="1" applyAlignment="1">
      <alignment horizontal="right" vertical="center"/>
    </xf>
    <xf numFmtId="58" fontId="27" fillId="0" borderId="68" xfId="2" applyNumberFormat="1" applyFont="1" applyBorder="1">
      <alignment vertical="center"/>
    </xf>
    <xf numFmtId="0" fontId="33" fillId="0" borderId="0" xfId="2" applyFont="1" applyAlignment="1">
      <alignment horizontal="center" vertical="center"/>
    </xf>
    <xf numFmtId="0" fontId="36" fillId="0" borderId="0" xfId="2" applyFont="1">
      <alignment vertical="center"/>
    </xf>
    <xf numFmtId="0" fontId="29" fillId="0" borderId="8" xfId="2" applyFont="1" applyBorder="1" applyAlignment="1">
      <alignment horizontal="center" vertical="center" wrapText="1"/>
    </xf>
    <xf numFmtId="0" fontId="29" fillId="0" borderId="12" xfId="2" applyFont="1" applyBorder="1" applyAlignment="1">
      <alignment horizontal="center" vertical="center" wrapText="1"/>
    </xf>
    <xf numFmtId="0" fontId="28" fillId="0" borderId="84" xfId="2" applyFont="1" applyBorder="1">
      <alignment vertical="center"/>
    </xf>
    <xf numFmtId="0" fontId="28" fillId="0" borderId="85" xfId="2" applyFont="1" applyBorder="1">
      <alignment vertical="center"/>
    </xf>
    <xf numFmtId="0" fontId="28" fillId="0" borderId="68" xfId="2" applyFont="1" applyBorder="1">
      <alignment vertical="center"/>
    </xf>
    <xf numFmtId="0" fontId="32" fillId="0" borderId="68" xfId="2" applyFont="1" applyBorder="1">
      <alignment vertical="center"/>
    </xf>
    <xf numFmtId="0" fontId="28" fillId="0" borderId="87" xfId="2" applyFont="1" applyBorder="1">
      <alignment vertical="center"/>
    </xf>
    <xf numFmtId="0" fontId="28" fillId="0" borderId="2" xfId="2" applyFont="1" applyBorder="1">
      <alignment vertical="center"/>
    </xf>
    <xf numFmtId="0" fontId="32" fillId="0" borderId="89" xfId="2" applyFont="1" applyBorder="1" applyAlignment="1">
      <alignment horizontal="left" vertical="center"/>
    </xf>
    <xf numFmtId="0" fontId="28" fillId="0" borderId="90" xfId="2" applyFont="1" applyBorder="1">
      <alignment vertical="center"/>
    </xf>
    <xf numFmtId="0" fontId="28" fillId="0" borderId="59" xfId="2" applyFont="1" applyBorder="1">
      <alignment vertical="center"/>
    </xf>
    <xf numFmtId="184" fontId="27" fillId="0" borderId="8" xfId="2" applyNumberFormat="1" applyFont="1" applyBorder="1" applyProtection="1">
      <alignment vertical="center"/>
      <protection locked="0"/>
    </xf>
    <xf numFmtId="0" fontId="46" fillId="0" borderId="0" xfId="4" applyFont="1"/>
    <xf numFmtId="0" fontId="46" fillId="0" borderId="0" xfId="4" applyFont="1" applyAlignment="1">
      <alignment vertical="center"/>
    </xf>
    <xf numFmtId="0" fontId="47" fillId="0" borderId="0" xfId="4" applyFont="1"/>
    <xf numFmtId="0" fontId="40" fillId="0" borderId="8" xfId="4" applyFont="1" applyBorder="1" applyAlignment="1">
      <alignment horizontal="center"/>
    </xf>
    <xf numFmtId="0" fontId="25" fillId="0" borderId="0" xfId="4" applyFont="1"/>
    <xf numFmtId="0" fontId="48" fillId="0" borderId="0" xfId="4" applyFont="1"/>
    <xf numFmtId="0" fontId="34" fillId="0" borderId="0" xfId="2" applyFont="1" applyAlignment="1">
      <alignment horizontal="left" vertical="center"/>
    </xf>
    <xf numFmtId="0" fontId="16" fillId="0" borderId="0" xfId="4" applyFont="1"/>
    <xf numFmtId="0" fontId="16" fillId="0" borderId="0" xfId="4" applyFont="1" applyAlignment="1">
      <alignment vertical="top"/>
    </xf>
    <xf numFmtId="0" fontId="49" fillId="0" borderId="0" xfId="4" applyFont="1"/>
    <xf numFmtId="0" fontId="50" fillId="0" borderId="0" xfId="4" applyFont="1"/>
    <xf numFmtId="0" fontId="51" fillId="0" borderId="0" xfId="4" applyFont="1" applyAlignment="1">
      <alignment vertical="top"/>
    </xf>
    <xf numFmtId="0" fontId="51" fillId="0" borderId="0" xfId="5" applyFont="1" applyAlignment="1">
      <alignment vertical="top"/>
    </xf>
    <xf numFmtId="0" fontId="51" fillId="0" borderId="0" xfId="4" applyFont="1"/>
    <xf numFmtId="0" fontId="51" fillId="0" borderId="0" xfId="4" applyFont="1" applyAlignment="1">
      <alignment horizontal="left" vertical="top"/>
    </xf>
    <xf numFmtId="0" fontId="51" fillId="0" borderId="0" xfId="4" applyFont="1" applyAlignment="1">
      <alignment vertical="top" wrapText="1"/>
    </xf>
    <xf numFmtId="0" fontId="51" fillId="0" borderId="0" xfId="4" applyFont="1" applyAlignment="1">
      <alignment horizontal="left" vertical="top" wrapText="1"/>
    </xf>
    <xf numFmtId="176" fontId="51" fillId="0" borderId="0" xfId="6" applyNumberFormat="1" applyFont="1" applyAlignment="1">
      <alignment vertical="top" shrinkToFit="1"/>
    </xf>
    <xf numFmtId="176" fontId="51" fillId="12" borderId="0" xfId="6" applyNumberFormat="1" applyFont="1" applyFill="1" applyAlignment="1">
      <alignment vertical="center" wrapText="1" shrinkToFit="1"/>
    </xf>
    <xf numFmtId="0" fontId="51" fillId="0" borderId="0" xfId="6" applyFont="1" applyAlignment="1">
      <alignment vertical="top" shrinkToFit="1"/>
    </xf>
    <xf numFmtId="0" fontId="51" fillId="0" borderId="0" xfId="6" applyFont="1" applyAlignment="1">
      <alignment horizontal="left" vertical="top" shrinkToFit="1"/>
    </xf>
    <xf numFmtId="0" fontId="51" fillId="0" borderId="0" xfId="6" applyFont="1" applyAlignment="1">
      <alignment horizontal="left" vertical="top" wrapText="1" shrinkToFit="1"/>
    </xf>
    <xf numFmtId="0" fontId="51" fillId="0" borderId="0" xfId="6" applyFont="1" applyAlignment="1">
      <alignment vertical="top" wrapText="1" shrinkToFit="1"/>
    </xf>
    <xf numFmtId="0" fontId="53" fillId="0" borderId="0" xfId="4" applyFont="1"/>
    <xf numFmtId="0" fontId="54" fillId="0" borderId="0" xfId="4" applyFont="1" applyAlignment="1">
      <alignment horizontal="left" vertical="top"/>
    </xf>
    <xf numFmtId="185" fontId="51" fillId="0" borderId="0" xfId="4" applyNumberFormat="1" applyFont="1" applyAlignment="1">
      <alignment vertical="top"/>
    </xf>
    <xf numFmtId="0" fontId="54" fillId="0" borderId="0" xfId="4" applyFont="1" applyAlignment="1">
      <alignment vertical="top"/>
    </xf>
    <xf numFmtId="0" fontId="54" fillId="0" borderId="0" xfId="4" applyFont="1" applyAlignment="1">
      <alignment horizontal="center" vertical="top"/>
    </xf>
    <xf numFmtId="0" fontId="55" fillId="13" borderId="48" xfId="2" applyFont="1" applyFill="1" applyBorder="1" applyAlignment="1">
      <alignment horizontal="center" vertical="center"/>
    </xf>
    <xf numFmtId="0" fontId="55" fillId="13" borderId="23" xfId="2" applyFont="1" applyFill="1" applyBorder="1" applyAlignment="1">
      <alignment horizontal="center" vertical="center"/>
    </xf>
    <xf numFmtId="186" fontId="56" fillId="7" borderId="8" xfId="4" applyNumberFormat="1" applyFont="1" applyFill="1" applyBorder="1" applyAlignment="1">
      <alignment horizontal="center" vertical="center"/>
    </xf>
    <xf numFmtId="0" fontId="57" fillId="0" borderId="0" xfId="4" applyFont="1"/>
    <xf numFmtId="176" fontId="49" fillId="0" borderId="0" xfId="6" applyNumberFormat="1" applyFont="1" applyAlignment="1">
      <alignment vertical="center" shrinkToFit="1"/>
    </xf>
    <xf numFmtId="38" fontId="51" fillId="7" borderId="51" xfId="6" applyNumberFormat="1" applyFont="1" applyFill="1" applyBorder="1" applyAlignment="1">
      <alignment vertical="center" shrinkToFit="1"/>
    </xf>
    <xf numFmtId="38" fontId="51" fillId="7" borderId="53" xfId="6" applyNumberFormat="1" applyFont="1" applyFill="1" applyBorder="1" applyAlignment="1">
      <alignment vertical="center" shrinkToFit="1"/>
    </xf>
    <xf numFmtId="38" fontId="51" fillId="7" borderId="71" xfId="6" applyNumberFormat="1" applyFont="1" applyFill="1" applyBorder="1" applyAlignment="1">
      <alignment vertical="center" shrinkToFit="1"/>
    </xf>
    <xf numFmtId="38" fontId="51" fillId="0" borderId="138" xfId="6" applyNumberFormat="1" applyFont="1" applyBorder="1" applyAlignment="1">
      <alignment vertical="center" shrinkToFit="1"/>
    </xf>
    <xf numFmtId="38" fontId="51" fillId="7" borderId="62" xfId="6" applyNumberFormat="1" applyFont="1" applyFill="1" applyBorder="1" applyAlignment="1">
      <alignment vertical="center" shrinkToFit="1"/>
    </xf>
    <xf numFmtId="0" fontId="51" fillId="0" borderId="5" xfId="6" applyFont="1" applyBorder="1" applyAlignment="1">
      <alignment vertical="center" shrinkToFit="1"/>
    </xf>
    <xf numFmtId="38" fontId="51" fillId="0" borderId="13" xfId="6" applyNumberFormat="1" applyFont="1" applyBorder="1" applyAlignment="1" applyProtection="1">
      <alignment vertical="center" shrinkToFit="1"/>
      <protection locked="0"/>
    </xf>
    <xf numFmtId="38" fontId="51" fillId="0" borderId="0" xfId="6" applyNumberFormat="1" applyFont="1" applyAlignment="1" applyProtection="1">
      <alignment vertical="center" shrinkToFit="1"/>
      <protection locked="0"/>
    </xf>
    <xf numFmtId="38" fontId="51" fillId="0" borderId="1" xfId="6" applyNumberFormat="1" applyFont="1" applyBorder="1" applyAlignment="1" applyProtection="1">
      <alignment vertical="center" shrinkToFit="1"/>
      <protection locked="0"/>
    </xf>
    <xf numFmtId="38" fontId="51" fillId="0" borderId="8" xfId="6" applyNumberFormat="1" applyFont="1" applyBorder="1" applyAlignment="1" applyProtection="1">
      <alignment vertical="center" shrinkToFit="1"/>
      <protection locked="0"/>
    </xf>
    <xf numFmtId="38" fontId="51" fillId="7" borderId="8" xfId="6" applyNumberFormat="1" applyFont="1" applyFill="1" applyBorder="1" applyAlignment="1">
      <alignment vertical="center" shrinkToFit="1"/>
    </xf>
    <xf numFmtId="38" fontId="51" fillId="0" borderId="112" xfId="6" applyNumberFormat="1" applyFont="1" applyBorder="1" applyAlignment="1" applyProtection="1">
      <alignment vertical="center" shrinkToFit="1"/>
      <protection locked="0"/>
    </xf>
    <xf numFmtId="38" fontId="51" fillId="0" borderId="64" xfId="6" applyNumberFormat="1" applyFont="1" applyBorder="1" applyAlignment="1" applyProtection="1">
      <alignment vertical="center" shrinkToFit="1"/>
      <protection locked="0"/>
    </xf>
    <xf numFmtId="0" fontId="51" fillId="0" borderId="145" xfId="6" applyFont="1" applyBorder="1" applyAlignment="1">
      <alignment vertical="center" shrinkToFit="1"/>
    </xf>
    <xf numFmtId="38" fontId="51" fillId="0" borderId="5" xfId="6" applyNumberFormat="1" applyFont="1" applyBorder="1" applyAlignment="1" applyProtection="1">
      <alignment vertical="center" shrinkToFit="1"/>
      <protection locked="0"/>
    </xf>
    <xf numFmtId="38" fontId="51" fillId="0" borderId="7" xfId="6" applyNumberFormat="1" applyFont="1" applyBorder="1" applyAlignment="1" applyProtection="1">
      <alignment vertical="center" shrinkToFit="1"/>
      <protection locked="0"/>
    </xf>
    <xf numFmtId="38" fontId="51" fillId="0" borderId="147" xfId="6" applyNumberFormat="1" applyFont="1" applyBorder="1" applyAlignment="1" applyProtection="1">
      <alignment vertical="center" shrinkToFit="1"/>
      <protection locked="0"/>
    </xf>
    <xf numFmtId="0" fontId="51" fillId="0" borderId="64" xfId="6" applyFont="1" applyBorder="1" applyAlignment="1">
      <alignment vertical="center" shrinkToFit="1"/>
    </xf>
    <xf numFmtId="0" fontId="51" fillId="0" borderId="8" xfId="6" applyFont="1" applyBorder="1" applyAlignment="1" applyProtection="1">
      <alignment horizontal="center" vertical="center" shrinkToFit="1"/>
      <protection locked="0"/>
    </xf>
    <xf numFmtId="38" fontId="51" fillId="0" borderId="9" xfId="6" applyNumberFormat="1" applyFont="1" applyBorder="1" applyAlignment="1" applyProtection="1">
      <alignment vertical="center" shrinkToFit="1"/>
      <protection locked="0"/>
    </xf>
    <xf numFmtId="38" fontId="51" fillId="0" borderId="10" xfId="6" applyNumberFormat="1" applyFont="1" applyBorder="1" applyAlignment="1" applyProtection="1">
      <alignment vertical="center" shrinkToFit="1"/>
      <protection locked="0"/>
    </xf>
    <xf numFmtId="38" fontId="51" fillId="0" borderId="119" xfId="6" applyNumberFormat="1" applyFont="1" applyBorder="1" applyAlignment="1" applyProtection="1">
      <alignment vertical="center" shrinkToFit="1"/>
      <protection locked="0"/>
    </xf>
    <xf numFmtId="0" fontId="51" fillId="0" borderId="9" xfId="6" applyFont="1" applyBorder="1" applyAlignment="1" applyProtection="1">
      <alignment horizontal="center" vertical="center" shrinkToFit="1"/>
      <protection locked="0"/>
    </xf>
    <xf numFmtId="0" fontId="51" fillId="0" borderId="151" xfId="6" applyFont="1" applyBorder="1" applyAlignment="1">
      <alignment vertical="center" shrinkToFit="1"/>
    </xf>
    <xf numFmtId="0" fontId="0" fillId="0" borderId="0" xfId="7" applyFont="1" applyAlignment="1">
      <alignment horizontal="center" vertical="center" wrapText="1" shrinkToFit="1"/>
    </xf>
    <xf numFmtId="189" fontId="59" fillId="12" borderId="1" xfId="6" applyNumberFormat="1" applyFont="1" applyFill="1" applyBorder="1" applyAlignment="1">
      <alignment horizontal="center" vertical="center" wrapText="1" shrinkToFit="1"/>
    </xf>
    <xf numFmtId="0" fontId="56" fillId="12" borderId="1" xfId="7" applyFont="1" applyFill="1" applyBorder="1" applyAlignment="1">
      <alignment horizontal="center" vertical="center" wrapText="1" shrinkToFit="1"/>
    </xf>
    <xf numFmtId="0" fontId="0" fillId="0" borderId="0" xfId="6" applyFont="1" applyAlignment="1">
      <alignment horizontal="center" vertical="center"/>
    </xf>
    <xf numFmtId="0" fontId="0" fillId="0" borderId="0" xfId="6" applyFont="1" applyAlignment="1">
      <alignment horizontal="left" vertical="center"/>
    </xf>
    <xf numFmtId="0" fontId="61" fillId="12" borderId="63" xfId="4" applyFont="1" applyFill="1" applyBorder="1" applyAlignment="1">
      <alignment horizontal="center" vertical="center" wrapText="1"/>
    </xf>
    <xf numFmtId="0" fontId="61" fillId="12" borderId="5" xfId="4" applyFont="1" applyFill="1" applyBorder="1" applyAlignment="1">
      <alignment horizontal="center" vertical="center"/>
    </xf>
    <xf numFmtId="0" fontId="61" fillId="12" borderId="8" xfId="4" applyFont="1" applyFill="1" applyBorder="1" applyAlignment="1">
      <alignment horizontal="center" vertical="center"/>
    </xf>
    <xf numFmtId="0" fontId="61" fillId="12" borderId="147" xfId="4" applyFont="1" applyFill="1" applyBorder="1" applyAlignment="1">
      <alignment horizontal="center" vertical="center"/>
    </xf>
    <xf numFmtId="0" fontId="61" fillId="12" borderId="8" xfId="6" applyFont="1" applyFill="1" applyBorder="1" applyAlignment="1">
      <alignment horizontal="center" vertical="center"/>
    </xf>
    <xf numFmtId="0" fontId="61" fillId="12" borderId="5" xfId="6" applyFont="1" applyFill="1" applyBorder="1" applyAlignment="1">
      <alignment horizontal="center" vertical="center"/>
    </xf>
    <xf numFmtId="0" fontId="61" fillId="12" borderId="64" xfId="6" applyFont="1" applyFill="1" applyBorder="1" applyAlignment="1">
      <alignment horizontal="center" vertical="center"/>
    </xf>
    <xf numFmtId="0" fontId="62" fillId="0" borderId="0" xfId="4" applyFont="1"/>
    <xf numFmtId="0" fontId="61" fillId="0" borderId="0" xfId="6" applyFont="1" applyAlignment="1">
      <alignment horizontal="left" vertical="center"/>
    </xf>
    <xf numFmtId="0" fontId="62" fillId="0" borderId="105" xfId="4" applyFont="1" applyBorder="1" applyAlignment="1">
      <alignment horizontal="center" vertical="center"/>
    </xf>
    <xf numFmtId="0" fontId="62" fillId="0" borderId="0" xfId="4" applyFont="1" applyAlignment="1">
      <alignment horizontal="center" vertical="center"/>
    </xf>
    <xf numFmtId="0" fontId="63" fillId="0" borderId="105" xfId="4" applyFont="1" applyBorder="1" applyAlignment="1">
      <alignment horizontal="center" vertical="center"/>
    </xf>
    <xf numFmtId="0" fontId="63" fillId="0" borderId="0" xfId="4" applyFont="1" applyAlignment="1">
      <alignment horizontal="center" vertical="center"/>
    </xf>
    <xf numFmtId="0" fontId="46" fillId="0" borderId="0" xfId="4" applyFont="1" applyAlignment="1">
      <alignment horizontal="center" vertical="center"/>
    </xf>
    <xf numFmtId="0" fontId="65" fillId="0" borderId="0" xfId="4" applyFont="1" applyAlignment="1">
      <alignment vertical="top"/>
    </xf>
    <xf numFmtId="0" fontId="66" fillId="0" borderId="0" xfId="2" applyFont="1">
      <alignment vertical="center"/>
    </xf>
    <xf numFmtId="0" fontId="27" fillId="0" borderId="0" xfId="2" applyFont="1" applyAlignment="1">
      <alignment vertical="top"/>
    </xf>
    <xf numFmtId="0" fontId="27" fillId="0" borderId="0" xfId="2" applyFont="1" applyAlignment="1">
      <alignment vertical="top" wrapText="1"/>
    </xf>
    <xf numFmtId="38" fontId="27" fillId="7" borderId="60" xfId="3" applyFont="1" applyFill="1" applyBorder="1" applyAlignment="1" applyProtection="1">
      <alignment horizontal="right" vertical="center"/>
    </xf>
    <xf numFmtId="38" fontId="27" fillId="7" borderId="71" xfId="3" applyFont="1" applyFill="1" applyBorder="1" applyAlignment="1" applyProtection="1">
      <alignment horizontal="right" vertical="center"/>
    </xf>
    <xf numFmtId="38" fontId="27" fillId="0" borderId="77" xfId="3" applyFont="1" applyBorder="1" applyAlignment="1" applyProtection="1">
      <alignment horizontal="right" vertical="center"/>
    </xf>
    <xf numFmtId="38" fontId="27" fillId="0" borderId="9" xfId="3" applyFont="1" applyBorder="1" applyAlignment="1" applyProtection="1">
      <alignment horizontal="right" vertical="center"/>
    </xf>
    <xf numFmtId="0" fontId="27" fillId="0" borderId="9" xfId="2" applyFont="1" applyBorder="1" applyAlignment="1">
      <alignment horizontal="center" vertical="center"/>
    </xf>
    <xf numFmtId="0" fontId="27" fillId="0" borderId="151" xfId="2" applyFont="1" applyBorder="1" applyAlignment="1">
      <alignment horizontal="center" vertical="center"/>
    </xf>
    <xf numFmtId="0" fontId="27" fillId="0" borderId="50" xfId="2" applyFont="1" applyBorder="1" applyAlignment="1">
      <alignment horizontal="center" vertical="center"/>
    </xf>
    <xf numFmtId="0" fontId="27" fillId="2" borderId="64" xfId="2" applyFont="1" applyFill="1" applyBorder="1" applyAlignment="1" applyProtection="1">
      <alignment horizontal="center" vertical="center" shrinkToFit="1"/>
      <protection locked="0"/>
    </xf>
    <xf numFmtId="0" fontId="27" fillId="2" borderId="8" xfId="2" applyFont="1" applyFill="1" applyBorder="1" applyAlignment="1" applyProtection="1">
      <alignment horizontal="center" vertical="center" shrinkToFit="1"/>
      <protection locked="0"/>
    </xf>
    <xf numFmtId="38" fontId="27" fillId="2" borderId="8" xfId="3" applyFont="1" applyFill="1" applyBorder="1" applyAlignment="1" applyProtection="1">
      <alignment horizontal="right" vertical="center" shrinkToFit="1"/>
      <protection locked="0"/>
    </xf>
    <xf numFmtId="38" fontId="27" fillId="2" borderId="93" xfId="3" applyFont="1" applyFill="1" applyBorder="1" applyAlignment="1" applyProtection="1">
      <alignment horizontal="right" vertical="center" shrinkToFit="1"/>
      <protection locked="0"/>
    </xf>
    <xf numFmtId="0" fontId="27" fillId="2" borderId="145" xfId="2" applyFont="1" applyFill="1" applyBorder="1" applyAlignment="1" applyProtection="1">
      <alignment horizontal="center" vertical="center" shrinkToFit="1"/>
      <protection locked="0"/>
    </xf>
    <xf numFmtId="0" fontId="27" fillId="2" borderId="1" xfId="2" applyFont="1" applyFill="1" applyBorder="1" applyAlignment="1" applyProtection="1">
      <alignment horizontal="center" vertical="center" shrinkToFit="1"/>
      <protection locked="0"/>
    </xf>
    <xf numFmtId="38" fontId="27" fillId="2" borderId="1" xfId="3" applyFont="1" applyFill="1" applyBorder="1" applyAlignment="1" applyProtection="1">
      <alignment horizontal="right" vertical="center" shrinkToFit="1"/>
      <protection locked="0"/>
    </xf>
    <xf numFmtId="38" fontId="27" fillId="2" borderId="125" xfId="3" applyFont="1" applyFill="1" applyBorder="1" applyAlignment="1" applyProtection="1">
      <alignment horizontal="right" vertical="center" shrinkToFit="1"/>
      <protection locked="0"/>
    </xf>
    <xf numFmtId="0" fontId="20" fillId="2" borderId="23" xfId="0" applyFont="1" applyFill="1" applyBorder="1" applyAlignment="1" applyProtection="1">
      <alignment horizontal="center" vertical="center"/>
      <protection locked="0"/>
    </xf>
    <xf numFmtId="0" fontId="20" fillId="2" borderId="23" xfId="0" applyFont="1" applyFill="1" applyBorder="1" applyAlignment="1" applyProtection="1">
      <alignment horizontal="center" vertical="center" shrinkToFit="1"/>
      <protection locked="0"/>
    </xf>
    <xf numFmtId="0" fontId="20" fillId="2" borderId="23" xfId="0" applyFont="1" applyFill="1" applyBorder="1" applyProtection="1">
      <alignment vertical="center"/>
      <protection locked="0"/>
    </xf>
    <xf numFmtId="0" fontId="25" fillId="2" borderId="23" xfId="0" applyFont="1" applyFill="1" applyBorder="1" applyProtection="1">
      <alignment vertical="center"/>
      <protection locked="0"/>
    </xf>
    <xf numFmtId="0" fontId="36" fillId="0" borderId="0" xfId="2" applyFont="1" applyProtection="1">
      <alignment vertical="center"/>
    </xf>
    <xf numFmtId="0" fontId="27" fillId="0" borderId="0" xfId="2" applyFont="1" applyProtection="1">
      <alignment vertical="center"/>
    </xf>
    <xf numFmtId="0" fontId="27" fillId="0" borderId="0" xfId="2" applyFont="1" applyAlignment="1" applyProtection="1">
      <alignment horizontal="left" vertical="center"/>
    </xf>
    <xf numFmtId="0" fontId="34" fillId="0" borderId="0" xfId="2" applyFont="1" applyProtection="1">
      <alignment vertical="center"/>
    </xf>
    <xf numFmtId="49" fontId="34" fillId="0" borderId="0" xfId="2" applyNumberFormat="1" applyFont="1" applyProtection="1">
      <alignment vertical="center"/>
    </xf>
    <xf numFmtId="0" fontId="33" fillId="0" borderId="0" xfId="2" applyFont="1" applyAlignment="1" applyProtection="1">
      <alignment horizontal="center" vertical="center"/>
    </xf>
    <xf numFmtId="0" fontId="33" fillId="0" borderId="0" xfId="2" applyFont="1" applyAlignment="1" applyProtection="1">
      <alignment horizontal="left" vertical="center"/>
    </xf>
    <xf numFmtId="0" fontId="27" fillId="0" borderId="0" xfId="2" applyFont="1" applyAlignment="1" applyProtection="1">
      <alignment horizontal="right" vertical="center"/>
    </xf>
    <xf numFmtId="58" fontId="27" fillId="0" borderId="68" xfId="2" applyNumberFormat="1" applyFont="1" applyBorder="1" applyProtection="1">
      <alignment vertical="center"/>
    </xf>
    <xf numFmtId="0" fontId="27" fillId="0" borderId="0" xfId="2" applyFont="1" applyAlignment="1" applyProtection="1">
      <alignment horizontal="distributed" vertical="center"/>
    </xf>
    <xf numFmtId="0" fontId="30" fillId="0" borderId="0" xfId="2" applyFont="1" applyProtection="1">
      <alignment vertical="center"/>
    </xf>
    <xf numFmtId="0" fontId="32" fillId="0" borderId="0" xfId="2" applyFont="1" applyProtection="1">
      <alignment vertical="center"/>
    </xf>
    <xf numFmtId="0" fontId="32" fillId="0" borderId="0" xfId="2" applyFont="1" applyAlignment="1" applyProtection="1">
      <alignment horizontal="left" vertical="center"/>
    </xf>
    <xf numFmtId="0" fontId="27" fillId="0" borderId="60" xfId="2" applyFont="1" applyBorder="1" applyAlignment="1" applyProtection="1">
      <alignment horizontal="right" vertical="center"/>
    </xf>
    <xf numFmtId="0" fontId="29" fillId="0" borderId="0" xfId="2" applyFont="1" applyAlignment="1" applyProtection="1">
      <alignment horizontal="center" vertical="center"/>
    </xf>
    <xf numFmtId="0" fontId="29" fillId="0" borderId="0" xfId="2" applyFont="1" applyProtection="1">
      <alignment vertical="center"/>
    </xf>
    <xf numFmtId="0" fontId="28" fillId="0" borderId="0" xfId="2" applyFont="1" applyProtection="1">
      <alignment vertical="center"/>
    </xf>
    <xf numFmtId="0" fontId="28" fillId="0" borderId="0" xfId="2" applyFont="1" applyAlignment="1" applyProtection="1">
      <alignment horizontal="left" vertical="center"/>
    </xf>
    <xf numFmtId="0" fontId="28" fillId="0" borderId="0" xfId="2" applyFont="1" applyAlignment="1" applyProtection="1">
      <alignment horizontal="right" vertical="center" wrapText="1"/>
    </xf>
    <xf numFmtId="0" fontId="28" fillId="0" borderId="0" xfId="2" applyFont="1" applyAlignment="1" applyProtection="1">
      <alignment horizontal="center" vertical="center" wrapText="1"/>
    </xf>
    <xf numFmtId="0" fontId="28" fillId="0" borderId="0" xfId="2" applyFont="1" applyAlignment="1" applyProtection="1">
      <alignment vertical="center" wrapText="1"/>
    </xf>
    <xf numFmtId="0" fontId="28" fillId="0" borderId="0" xfId="2" applyFont="1" applyAlignment="1" applyProtection="1">
      <alignment horizontal="center" vertical="center"/>
    </xf>
    <xf numFmtId="49" fontId="28" fillId="0" borderId="0" xfId="2" applyNumberFormat="1" applyFont="1" applyAlignment="1" applyProtection="1">
      <alignment vertical="center" shrinkToFit="1"/>
    </xf>
    <xf numFmtId="0" fontId="27" fillId="0" borderId="0" xfId="2" applyFont="1" applyAlignment="1" applyProtection="1">
      <alignment vertical="center" wrapText="1"/>
    </xf>
    <xf numFmtId="0" fontId="29" fillId="0" borderId="0" xfId="2" applyFont="1" applyAlignment="1" applyProtection="1">
      <alignment horizontal="left" vertical="top"/>
    </xf>
    <xf numFmtId="0" fontId="29" fillId="0" borderId="0" xfId="2" applyFont="1" applyAlignment="1" applyProtection="1">
      <alignment vertical="top" wrapText="1"/>
    </xf>
    <xf numFmtId="0" fontId="29" fillId="0" borderId="0" xfId="2" applyFont="1" applyAlignment="1" applyProtection="1">
      <alignment vertical="top"/>
    </xf>
    <xf numFmtId="0" fontId="27" fillId="0" borderId="0" xfId="2" applyFont="1" applyAlignment="1" applyProtection="1">
      <alignment horizontal="left" vertical="center" wrapText="1"/>
    </xf>
    <xf numFmtId="0" fontId="28" fillId="0" borderId="0" xfId="2" applyFont="1" applyAlignment="1" applyProtection="1">
      <alignment horizontal="right" vertical="center"/>
    </xf>
    <xf numFmtId="0" fontId="29" fillId="12" borderId="0" xfId="2" applyFont="1" applyFill="1" applyAlignment="1" applyProtection="1">
      <alignment horizontal="center" vertical="center"/>
    </xf>
    <xf numFmtId="0" fontId="29" fillId="12" borderId="0" xfId="2" applyFont="1" applyFill="1" applyProtection="1">
      <alignment vertical="center"/>
    </xf>
    <xf numFmtId="0" fontId="27" fillId="12" borderId="0" xfId="2" applyFont="1" applyFill="1" applyAlignment="1" applyProtection="1">
      <alignment horizontal="center" vertical="center" wrapText="1"/>
    </xf>
    <xf numFmtId="0" fontId="27" fillId="12" borderId="0" xfId="2" applyFont="1" applyFill="1" applyAlignment="1" applyProtection="1">
      <alignment horizontal="center" vertical="center"/>
    </xf>
    <xf numFmtId="0" fontId="31" fillId="12" borderId="0" xfId="2" applyFont="1" applyFill="1" applyAlignment="1" applyProtection="1">
      <alignment horizontal="center" vertical="center"/>
    </xf>
    <xf numFmtId="0" fontId="27" fillId="12" borderId="0" xfId="2" applyFont="1" applyFill="1" applyAlignment="1" applyProtection="1">
      <alignment horizontal="right" vertical="center"/>
    </xf>
    <xf numFmtId="0" fontId="29" fillId="0" borderId="0" xfId="2" applyFont="1" applyAlignment="1" applyProtection="1">
      <alignment horizontal="left" vertical="center"/>
    </xf>
    <xf numFmtId="0" fontId="43" fillId="0" borderId="0" xfId="2" applyFont="1" applyAlignment="1" applyProtection="1">
      <alignment horizontal="center" vertical="center"/>
    </xf>
    <xf numFmtId="0" fontId="27" fillId="0" borderId="0" xfId="2" applyFont="1" applyAlignment="1" applyProtection="1">
      <alignment vertical="center" shrinkToFit="1"/>
    </xf>
    <xf numFmtId="0" fontId="28" fillId="0" borderId="0" xfId="2" applyFont="1" applyAlignment="1" applyProtection="1">
      <alignment horizontal="distributed" vertical="center"/>
    </xf>
    <xf numFmtId="0" fontId="7" fillId="0" borderId="0" xfId="2" applyAlignment="1" applyProtection="1">
      <alignment vertical="center" wrapText="1"/>
    </xf>
    <xf numFmtId="0" fontId="28" fillId="0" borderId="49" xfId="2" applyFont="1" applyBorder="1" applyProtection="1">
      <alignment vertical="center"/>
    </xf>
    <xf numFmtId="0" fontId="28" fillId="0" borderId="48" xfId="2" applyFont="1" applyBorder="1" applyProtection="1">
      <alignment vertical="center"/>
    </xf>
    <xf numFmtId="0" fontId="41" fillId="13" borderId="48" xfId="2" applyFont="1" applyFill="1" applyBorder="1" applyProtection="1">
      <alignment vertical="center"/>
    </xf>
    <xf numFmtId="0" fontId="40" fillId="0" borderId="0" xfId="2" applyFont="1" applyProtection="1">
      <alignment vertical="center"/>
    </xf>
    <xf numFmtId="0" fontId="27" fillId="0" borderId="131" xfId="2" applyFont="1" applyBorder="1" applyProtection="1">
      <alignment vertical="center"/>
    </xf>
    <xf numFmtId="0" fontId="27" fillId="0" borderId="102" xfId="2" applyFont="1" applyBorder="1" applyProtection="1">
      <alignment vertical="center"/>
    </xf>
    <xf numFmtId="0" fontId="7" fillId="0" borderId="102" xfId="2" applyBorder="1" applyProtection="1">
      <alignment vertical="center"/>
    </xf>
    <xf numFmtId="0" fontId="28" fillId="0" borderId="101" xfId="2" applyFont="1" applyBorder="1" applyProtection="1">
      <alignment vertical="center"/>
    </xf>
    <xf numFmtId="0" fontId="29" fillId="0" borderId="0" xfId="2" applyFont="1" applyAlignment="1" applyProtection="1">
      <alignment vertical="center" wrapText="1"/>
    </xf>
    <xf numFmtId="0" fontId="7" fillId="0" borderId="0" xfId="2" applyProtection="1">
      <alignment vertical="center"/>
    </xf>
    <xf numFmtId="0" fontId="27" fillId="0" borderId="130" xfId="2" applyFont="1" applyBorder="1" applyProtection="1">
      <alignment vertical="center"/>
    </xf>
    <xf numFmtId="0" fontId="27" fillId="0" borderId="38" xfId="2" applyFont="1" applyBorder="1" applyProtection="1">
      <alignment vertical="center"/>
    </xf>
    <xf numFmtId="0" fontId="7" fillId="0" borderId="38" xfId="2" applyBorder="1" applyProtection="1">
      <alignment vertical="center"/>
    </xf>
    <xf numFmtId="0" fontId="28" fillId="0" borderId="109" xfId="2" applyFont="1" applyBorder="1" applyProtection="1">
      <alignment vertical="center"/>
    </xf>
    <xf numFmtId="0" fontId="28" fillId="0" borderId="99" xfId="2" applyFont="1" applyBorder="1" applyProtection="1">
      <alignment vertical="center"/>
    </xf>
    <xf numFmtId="0" fontId="27" fillId="0" borderId="0" xfId="2" applyFont="1" applyAlignment="1" applyProtection="1">
      <alignment horizontal="distributed" vertical="center" wrapText="1"/>
    </xf>
    <xf numFmtId="0" fontId="27" fillId="0" borderId="0" xfId="2" applyFont="1" applyAlignment="1" applyProtection="1">
      <alignment horizontal="center" vertical="center" wrapText="1"/>
    </xf>
    <xf numFmtId="0" fontId="28" fillId="0" borderId="58" xfId="2" applyFont="1" applyBorder="1" applyAlignment="1" applyProtection="1">
      <alignment horizontal="right" vertical="center"/>
    </xf>
    <xf numFmtId="0" fontId="39" fillId="0" borderId="0" xfId="2" applyFont="1" applyProtection="1">
      <alignment vertical="center"/>
    </xf>
    <xf numFmtId="0" fontId="38" fillId="0" borderId="0" xfId="2" applyFont="1" applyProtection="1">
      <alignment vertical="center"/>
    </xf>
    <xf numFmtId="0" fontId="28" fillId="0" borderId="6" xfId="2" applyFont="1" applyBorder="1" applyProtection="1">
      <alignment vertical="center"/>
    </xf>
    <xf numFmtId="0" fontId="38" fillId="0" borderId="14" xfId="2" applyFont="1" applyBorder="1" applyProtection="1">
      <alignment vertical="center"/>
    </xf>
    <xf numFmtId="0" fontId="38" fillId="0" borderId="70" xfId="2" applyFont="1" applyBorder="1" applyProtection="1">
      <alignment vertical="center"/>
    </xf>
    <xf numFmtId="0" fontId="28" fillId="0" borderId="108" xfId="2" applyFont="1" applyBorder="1" applyProtection="1">
      <alignment vertical="center"/>
    </xf>
    <xf numFmtId="0" fontId="27" fillId="0" borderId="122" xfId="2" applyFont="1" applyBorder="1" applyProtection="1">
      <alignment vertical="center"/>
    </xf>
    <xf numFmtId="0" fontId="27" fillId="0" borderId="122" xfId="2" applyFont="1" applyBorder="1" applyAlignment="1" applyProtection="1">
      <alignment horizontal="center" vertical="center" wrapText="1"/>
    </xf>
    <xf numFmtId="0" fontId="27" fillId="0" borderId="122" xfId="2" applyFont="1" applyBorder="1" applyAlignment="1" applyProtection="1">
      <alignment horizontal="distributed" vertical="center"/>
    </xf>
    <xf numFmtId="0" fontId="27" fillId="0" borderId="40" xfId="2" applyFont="1" applyBorder="1" applyProtection="1">
      <alignment vertical="center"/>
    </xf>
    <xf numFmtId="0" fontId="27" fillId="0" borderId="40" xfId="2" applyFont="1" applyBorder="1" applyAlignment="1" applyProtection="1">
      <alignment horizontal="center" vertical="center" wrapText="1"/>
    </xf>
    <xf numFmtId="0" fontId="27" fillId="0" borderId="40" xfId="2" applyFont="1" applyBorder="1" applyAlignment="1" applyProtection="1">
      <alignment horizontal="distributed" vertical="center"/>
    </xf>
    <xf numFmtId="0" fontId="27" fillId="0" borderId="110" xfId="2" applyFont="1" applyBorder="1" applyProtection="1">
      <alignment vertical="center"/>
    </xf>
    <xf numFmtId="0" fontId="27" fillId="0" borderId="110" xfId="2" applyFont="1" applyBorder="1" applyAlignment="1" applyProtection="1">
      <alignment horizontal="center" vertical="center" wrapText="1"/>
    </xf>
    <xf numFmtId="0" fontId="27" fillId="0" borderId="40" xfId="2" applyFont="1" applyBorder="1" applyAlignment="1" applyProtection="1">
      <alignment vertical="center" wrapText="1"/>
    </xf>
    <xf numFmtId="0" fontId="27" fillId="0" borderId="31" xfId="2" applyFont="1" applyBorder="1" applyProtection="1">
      <alignment vertical="center"/>
    </xf>
    <xf numFmtId="0" fontId="27" fillId="0" borderId="25" xfId="2" applyFont="1" applyBorder="1" applyAlignment="1" applyProtection="1">
      <alignment horizontal="center" vertical="center" wrapText="1"/>
    </xf>
    <xf numFmtId="0" fontId="27" fillId="0" borderId="38" xfId="2" applyFont="1" applyBorder="1" applyAlignment="1" applyProtection="1">
      <alignment horizontal="center" vertical="center" wrapText="1"/>
    </xf>
    <xf numFmtId="0" fontId="27" fillId="0" borderId="38" xfId="2" applyFont="1" applyBorder="1" applyAlignment="1" applyProtection="1">
      <alignment horizontal="distributed" vertical="center"/>
    </xf>
    <xf numFmtId="0" fontId="27" fillId="0" borderId="32" xfId="2" applyFont="1" applyBorder="1" applyProtection="1">
      <alignment vertical="center"/>
    </xf>
    <xf numFmtId="0" fontId="27" fillId="0" borderId="110" xfId="2" applyFont="1" applyBorder="1" applyAlignment="1" applyProtection="1">
      <alignment horizontal="distributed" vertical="center"/>
    </xf>
    <xf numFmtId="0" fontId="27" fillId="0" borderId="37" xfId="2" applyFont="1" applyBorder="1" applyProtection="1">
      <alignment vertical="center"/>
    </xf>
    <xf numFmtId="0" fontId="27" fillId="0" borderId="121" xfId="2" applyFont="1" applyBorder="1" applyProtection="1">
      <alignment vertical="center"/>
    </xf>
    <xf numFmtId="0" fontId="27" fillId="0" borderId="68" xfId="2" applyFont="1" applyBorder="1" applyProtection="1">
      <alignment vertical="center"/>
    </xf>
    <xf numFmtId="0" fontId="27" fillId="0" borderId="68" xfId="2" applyFont="1" applyBorder="1" applyAlignment="1" applyProtection="1">
      <alignment horizontal="center" vertical="center" wrapText="1"/>
    </xf>
    <xf numFmtId="0" fontId="27" fillId="0" borderId="68" xfId="2" applyFont="1" applyBorder="1" applyAlignment="1" applyProtection="1">
      <alignment horizontal="distributed" vertical="center"/>
    </xf>
    <xf numFmtId="0" fontId="27" fillId="0" borderId="103" xfId="2" applyFont="1" applyBorder="1" applyProtection="1">
      <alignment vertical="center"/>
    </xf>
    <xf numFmtId="0" fontId="27" fillId="0" borderId="102" xfId="2" applyFont="1" applyBorder="1" applyAlignment="1" applyProtection="1">
      <alignment horizontal="center" vertical="center" wrapText="1"/>
    </xf>
    <xf numFmtId="0" fontId="27" fillId="0" borderId="102" xfId="2" applyFont="1" applyBorder="1" applyAlignment="1" applyProtection="1">
      <alignment horizontal="distributed" vertical="center"/>
    </xf>
    <xf numFmtId="0" fontId="27" fillId="0" borderId="101" xfId="2" applyFont="1" applyBorder="1" applyAlignment="1" applyProtection="1">
      <alignment horizontal="center" vertical="center" wrapText="1"/>
    </xf>
    <xf numFmtId="0" fontId="27" fillId="0" borderId="114" xfId="2" applyFont="1" applyBorder="1" applyAlignment="1" applyProtection="1">
      <alignment horizontal="center" vertical="center" wrapText="1"/>
    </xf>
    <xf numFmtId="0" fontId="27" fillId="0" borderId="109" xfId="2" applyFont="1" applyBorder="1" applyAlignment="1" applyProtection="1">
      <alignment horizontal="center" vertical="center" wrapText="1"/>
    </xf>
    <xf numFmtId="0" fontId="27" fillId="0" borderId="113" xfId="2" applyFont="1" applyBorder="1" applyAlignment="1" applyProtection="1">
      <alignment horizontal="center" vertical="center" wrapText="1"/>
    </xf>
    <xf numFmtId="0" fontId="27" fillId="0" borderId="117" xfId="2" applyFont="1" applyBorder="1" applyProtection="1">
      <alignment vertical="center"/>
    </xf>
    <xf numFmtId="0" fontId="27" fillId="0" borderId="116" xfId="2" applyFont="1" applyBorder="1" applyProtection="1">
      <alignment vertical="center"/>
    </xf>
    <xf numFmtId="0" fontId="27" fillId="0" borderId="116" xfId="2" applyFont="1" applyBorder="1" applyAlignment="1" applyProtection="1">
      <alignment horizontal="center" vertical="center" wrapText="1"/>
    </xf>
    <xf numFmtId="0" fontId="27" fillId="0" borderId="116" xfId="2" applyFont="1" applyBorder="1" applyAlignment="1" applyProtection="1">
      <alignment horizontal="distributed" vertical="center"/>
    </xf>
    <xf numFmtId="0" fontId="27" fillId="0" borderId="115" xfId="2" applyFont="1" applyBorder="1" applyAlignment="1" applyProtection="1">
      <alignment horizontal="center" vertical="center" wrapText="1"/>
    </xf>
    <xf numFmtId="0" fontId="27" fillId="0" borderId="109" xfId="2" applyFont="1" applyBorder="1" applyAlignment="1" applyProtection="1">
      <alignment vertical="center" wrapText="1"/>
    </xf>
    <xf numFmtId="0" fontId="27" fillId="0" borderId="13" xfId="2" applyFont="1" applyBorder="1" applyProtection="1">
      <alignment vertical="center"/>
    </xf>
    <xf numFmtId="0" fontId="27" fillId="0" borderId="105" xfId="2" applyFont="1" applyBorder="1" applyAlignment="1" applyProtection="1">
      <alignment horizontal="center" vertical="center" wrapText="1"/>
    </xf>
    <xf numFmtId="0" fontId="27" fillId="0" borderId="120" xfId="2" applyFont="1" applyBorder="1" applyAlignment="1" applyProtection="1">
      <alignment horizontal="center" vertical="center" wrapText="1"/>
    </xf>
    <xf numFmtId="0" fontId="27" fillId="0" borderId="111" xfId="2" applyFont="1" applyBorder="1" applyAlignment="1" applyProtection="1">
      <alignment horizontal="center" vertical="center" wrapText="1"/>
    </xf>
    <xf numFmtId="0" fontId="27" fillId="0" borderId="26" xfId="2" applyFont="1" applyBorder="1" applyAlignment="1" applyProtection="1">
      <alignment horizontal="center" vertical="center" wrapText="1"/>
    </xf>
    <xf numFmtId="0" fontId="27" fillId="0" borderId="24" xfId="2" applyFont="1" applyBorder="1" applyAlignment="1" applyProtection="1">
      <alignment horizontal="center" vertical="center" wrapText="1"/>
    </xf>
    <xf numFmtId="0" fontId="28" fillId="0" borderId="105" xfId="2" applyFont="1" applyBorder="1" applyAlignment="1" applyProtection="1">
      <alignment horizontal="center" vertical="center"/>
    </xf>
    <xf numFmtId="0" fontId="28" fillId="0" borderId="60" xfId="2" applyFont="1" applyBorder="1" applyAlignment="1" applyProtection="1">
      <alignment horizontal="center" vertical="center"/>
    </xf>
    <xf numFmtId="0" fontId="27" fillId="0" borderId="50" xfId="2" applyFont="1" applyBorder="1" applyProtection="1">
      <alignment vertical="center"/>
    </xf>
    <xf numFmtId="0" fontId="27" fillId="0" borderId="49" xfId="2" applyFont="1" applyBorder="1" applyProtection="1">
      <alignment vertical="center"/>
    </xf>
    <xf numFmtId="0" fontId="27" fillId="0" borderId="49" xfId="2" applyFont="1" applyBorder="1" applyAlignment="1" applyProtection="1">
      <alignment horizontal="center" vertical="center" wrapText="1"/>
    </xf>
    <xf numFmtId="0" fontId="27" fillId="0" borderId="49" xfId="2" applyFont="1" applyBorder="1" applyAlignment="1" applyProtection="1">
      <alignment horizontal="distributed" vertical="center"/>
    </xf>
    <xf numFmtId="0" fontId="27" fillId="0" borderId="97" xfId="2" applyFont="1" applyBorder="1" applyProtection="1">
      <alignment vertical="center"/>
    </xf>
    <xf numFmtId="0" fontId="27" fillId="0" borderId="97" xfId="2" applyFont="1" applyBorder="1" applyAlignment="1" applyProtection="1">
      <alignment horizontal="distributed" vertical="center"/>
    </xf>
    <xf numFmtId="0" fontId="27" fillId="0" borderId="97" xfId="2" applyFont="1" applyBorder="1" applyAlignment="1" applyProtection="1">
      <alignment horizontal="center" vertical="center" wrapText="1"/>
    </xf>
    <xf numFmtId="0" fontId="28" fillId="0" borderId="96" xfId="2" applyFont="1" applyBorder="1" applyProtection="1">
      <alignment vertical="center"/>
    </xf>
    <xf numFmtId="0" fontId="27" fillId="0" borderId="5" xfId="2" applyFont="1" applyBorder="1" applyProtection="1">
      <alignment vertical="center"/>
    </xf>
    <xf numFmtId="0" fontId="27" fillId="0" borderId="7" xfId="2" applyFont="1" applyBorder="1" applyProtection="1">
      <alignment vertical="center"/>
    </xf>
    <xf numFmtId="0" fontId="27" fillId="0" borderId="6" xfId="2" applyFont="1" applyBorder="1" applyProtection="1">
      <alignment vertical="center"/>
    </xf>
    <xf numFmtId="0" fontId="28" fillId="0" borderId="9" xfId="2" applyFont="1" applyBorder="1" applyAlignment="1" applyProtection="1">
      <alignment horizontal="center" vertical="center"/>
    </xf>
    <xf numFmtId="0" fontId="28" fillId="0" borderId="6" xfId="2" applyFont="1" applyBorder="1" applyAlignment="1" applyProtection="1">
      <alignment horizontal="right" vertical="center"/>
    </xf>
    <xf numFmtId="0" fontId="28" fillId="0" borderId="4" xfId="2" applyFont="1" applyBorder="1" applyAlignment="1" applyProtection="1">
      <alignment horizontal="right" vertical="center"/>
    </xf>
    <xf numFmtId="0" fontId="28" fillId="0" borderId="8" xfId="2" applyFont="1" applyBorder="1" applyAlignment="1" applyProtection="1">
      <alignment horizontal="center" vertical="center"/>
    </xf>
    <xf numFmtId="0" fontId="28" fillId="0" borderId="12" xfId="2" applyFont="1" applyBorder="1" applyAlignment="1" applyProtection="1">
      <alignment horizontal="right" vertical="center"/>
    </xf>
    <xf numFmtId="0" fontId="28" fillId="0" borderId="0" xfId="2" applyFont="1" applyAlignment="1" applyProtection="1">
      <alignment horizontal="left" vertical="center" wrapText="1"/>
    </xf>
    <xf numFmtId="38" fontId="43" fillId="12" borderId="0" xfId="3" applyFont="1" applyFill="1" applyBorder="1" applyAlignment="1" applyProtection="1">
      <alignment horizontal="center" vertical="center"/>
    </xf>
    <xf numFmtId="0" fontId="28" fillId="12" borderId="0" xfId="2" applyFont="1" applyFill="1" applyAlignment="1" applyProtection="1">
      <alignment horizontal="right" vertical="center"/>
    </xf>
    <xf numFmtId="0" fontId="28" fillId="0" borderId="3" xfId="2" applyFont="1" applyBorder="1" applyAlignment="1" applyProtection="1">
      <alignment horizontal="center" vertical="center"/>
    </xf>
    <xf numFmtId="0" fontId="41" fillId="13" borderId="23" xfId="2" applyFont="1" applyFill="1" applyBorder="1" applyProtection="1">
      <alignment vertical="center"/>
    </xf>
    <xf numFmtId="0" fontId="28" fillId="0" borderId="13" xfId="2" applyFont="1" applyBorder="1" applyAlignment="1" applyProtection="1">
      <alignment horizontal="center" vertical="center"/>
    </xf>
    <xf numFmtId="0" fontId="34" fillId="0" borderId="0" xfId="2" applyFont="1" applyAlignment="1" applyProtection="1">
      <alignment horizontal="right" vertical="center"/>
    </xf>
    <xf numFmtId="184" fontId="34" fillId="0" borderId="8" xfId="2" applyNumberFormat="1" applyFont="1" applyBorder="1" applyProtection="1">
      <alignment vertical="center"/>
    </xf>
    <xf numFmtId="0" fontId="27" fillId="0" borderId="0" xfId="2" applyFont="1" applyAlignment="1" applyProtection="1">
      <alignment horizontal="center" vertical="top"/>
    </xf>
    <xf numFmtId="0" fontId="28" fillId="0" borderId="14" xfId="2" applyFont="1" applyBorder="1" applyAlignment="1" applyProtection="1">
      <alignment horizontal="center" vertical="center"/>
    </xf>
    <xf numFmtId="38" fontId="43" fillId="12" borderId="0" xfId="2" applyNumberFormat="1" applyFont="1" applyFill="1" applyAlignment="1" applyProtection="1">
      <alignment horizontal="right"/>
    </xf>
    <xf numFmtId="0" fontId="28" fillId="0" borderId="1" xfId="2" applyFont="1" applyBorder="1" applyProtection="1">
      <alignment vertical="center"/>
    </xf>
    <xf numFmtId="0" fontId="28" fillId="0" borderId="8" xfId="2" applyFont="1" applyBorder="1" applyProtection="1">
      <alignment vertical="center"/>
    </xf>
    <xf numFmtId="0" fontId="32" fillId="0" borderId="0" xfId="2" applyFont="1" applyAlignment="1" applyProtection="1">
      <alignment horizontal="left" vertical="top"/>
    </xf>
    <xf numFmtId="0" fontId="51" fillId="0" borderId="136" xfId="6" applyFont="1" applyBorder="1" applyAlignment="1" applyProtection="1">
      <alignment horizontal="center" vertical="center" shrinkToFit="1"/>
    </xf>
    <xf numFmtId="188" fontId="51" fillId="0" borderId="149" xfId="6" applyNumberFormat="1" applyFont="1" applyBorder="1" applyAlignment="1" applyProtection="1">
      <alignment horizontal="center" vertical="center" shrinkToFit="1"/>
    </xf>
    <xf numFmtId="0" fontId="51" fillId="0" borderId="150" xfId="6" applyFont="1" applyBorder="1" applyAlignment="1" applyProtection="1">
      <alignment horizontal="center" vertical="center" shrinkToFit="1"/>
    </xf>
    <xf numFmtId="0" fontId="51" fillId="0" borderId="141" xfId="6" applyFont="1" applyBorder="1" applyAlignment="1" applyProtection="1">
      <alignment horizontal="center" vertical="center" shrinkToFit="1"/>
    </xf>
    <xf numFmtId="188" fontId="51" fillId="0" borderId="139" xfId="6" applyNumberFormat="1" applyFont="1" applyBorder="1" applyAlignment="1" applyProtection="1">
      <alignment horizontal="center" vertical="center" shrinkToFit="1"/>
    </xf>
    <xf numFmtId="0" fontId="51" fillId="0" borderId="136" xfId="6" applyFont="1" applyBorder="1" applyAlignment="1" applyProtection="1">
      <alignment vertical="center" shrinkToFit="1"/>
    </xf>
    <xf numFmtId="0" fontId="51" fillId="0" borderId="144" xfId="6" applyFont="1" applyBorder="1" applyAlignment="1" applyProtection="1">
      <alignment vertical="center" shrinkToFit="1"/>
    </xf>
    <xf numFmtId="0" fontId="51" fillId="0" borderId="138" xfId="6" applyFont="1" applyBorder="1" applyAlignment="1" applyProtection="1">
      <alignment horizontal="center" vertical="center" shrinkToFit="1"/>
    </xf>
    <xf numFmtId="188" fontId="51" fillId="0" borderId="143" xfId="6" applyNumberFormat="1" applyFont="1" applyBorder="1" applyAlignment="1" applyProtection="1">
      <alignment horizontal="center" vertical="center" shrinkToFit="1"/>
    </xf>
    <xf numFmtId="190" fontId="33" fillId="0" borderId="0" xfId="2" applyNumberFormat="1" applyFont="1" applyAlignment="1" applyProtection="1">
      <alignment horizontal="center" vertical="center"/>
    </xf>
    <xf numFmtId="0" fontId="27" fillId="0" borderId="105" xfId="2" applyFont="1" applyBorder="1" applyProtection="1">
      <alignment vertical="center"/>
    </xf>
    <xf numFmtId="0" fontId="37" fillId="0" borderId="0" xfId="2" applyFont="1" applyProtection="1">
      <alignment vertical="center"/>
    </xf>
    <xf numFmtId="0" fontId="27" fillId="12" borderId="0" xfId="2" applyFont="1" applyFill="1" applyProtection="1">
      <alignment vertical="center"/>
    </xf>
    <xf numFmtId="0" fontId="32" fillId="12" borderId="0" xfId="2" applyFont="1" applyFill="1" applyProtection="1">
      <alignment vertical="center"/>
    </xf>
    <xf numFmtId="0" fontId="27" fillId="12" borderId="0" xfId="2" applyFont="1" applyFill="1" applyAlignment="1" applyProtection="1">
      <alignment horizontal="distributed" vertical="center"/>
    </xf>
    <xf numFmtId="0" fontId="32" fillId="0" borderId="0" xfId="2" applyFont="1" applyAlignment="1" applyProtection="1">
      <alignment horizontal="left" vertical="top" shrinkToFit="1"/>
    </xf>
    <xf numFmtId="0" fontId="7" fillId="0" borderId="0" xfId="2" applyAlignment="1" applyProtection="1">
      <alignment horizontal="left" vertical="top" wrapText="1"/>
    </xf>
    <xf numFmtId="0" fontId="68" fillId="12" borderId="0" xfId="2" applyFont="1" applyFill="1" applyProtection="1">
      <alignment vertical="center"/>
    </xf>
    <xf numFmtId="0" fontId="74" fillId="12" borderId="0" xfId="2" applyFont="1" applyFill="1" applyProtection="1">
      <alignment vertical="center"/>
    </xf>
    <xf numFmtId="0" fontId="70" fillId="12" borderId="0" xfId="2" applyFont="1" applyFill="1" applyProtection="1">
      <alignment vertical="center"/>
    </xf>
    <xf numFmtId="0" fontId="73" fillId="12" borderId="0" xfId="2" applyFont="1" applyFill="1" applyProtection="1">
      <alignment vertical="center"/>
    </xf>
    <xf numFmtId="0" fontId="72" fillId="12" borderId="0" xfId="2" applyFont="1" applyFill="1" applyProtection="1">
      <alignment vertical="center"/>
    </xf>
    <xf numFmtId="0" fontId="72" fillId="12" borderId="0" xfId="2" applyFont="1" applyFill="1" applyAlignment="1" applyProtection="1">
      <alignment vertical="center" shrinkToFit="1"/>
    </xf>
    <xf numFmtId="0" fontId="71" fillId="12" borderId="0" xfId="2" applyFont="1" applyFill="1" applyAlignment="1" applyProtection="1">
      <alignment vertical="center" shrinkToFit="1"/>
    </xf>
    <xf numFmtId="58" fontId="27" fillId="0" borderId="0" xfId="2" applyNumberFormat="1" applyFont="1" applyProtection="1">
      <alignment vertical="center"/>
    </xf>
    <xf numFmtId="0" fontId="69" fillId="12" borderId="0" xfId="2" applyFont="1" applyFill="1" applyProtection="1">
      <alignment vertical="center"/>
    </xf>
    <xf numFmtId="0" fontId="28" fillId="12" borderId="0" xfId="2" applyFont="1" applyFill="1" applyProtection="1">
      <alignment vertical="center"/>
    </xf>
    <xf numFmtId="0" fontId="7" fillId="12" borderId="0" xfId="2" applyFill="1" applyProtection="1">
      <alignment vertical="center"/>
    </xf>
    <xf numFmtId="0" fontId="51" fillId="0" borderId="14" xfId="6" applyFont="1" applyBorder="1" applyAlignment="1" applyProtection="1">
      <alignment horizontal="center" vertical="center" shrinkToFit="1"/>
      <protection locked="0"/>
    </xf>
    <xf numFmtId="38" fontId="51" fillId="0" borderId="8" xfId="1" applyFont="1" applyBorder="1" applyAlignment="1" applyProtection="1">
      <alignment vertical="center" shrinkToFit="1"/>
      <protection locked="0"/>
    </xf>
    <xf numFmtId="0" fontId="75" fillId="0" borderId="0" xfId="4" applyFont="1"/>
    <xf numFmtId="0" fontId="59" fillId="0" borderId="0" xfId="4" applyFont="1"/>
    <xf numFmtId="0" fontId="63" fillId="0" borderId="8" xfId="4" applyFont="1" applyBorder="1" applyAlignment="1">
      <alignment horizontal="center"/>
    </xf>
    <xf numFmtId="0" fontId="63" fillId="0" borderId="8" xfId="4" applyFont="1" applyBorder="1"/>
    <xf numFmtId="0" fontId="63" fillId="0" borderId="8" xfId="4" applyFont="1" applyBorder="1" applyAlignment="1">
      <alignment shrinkToFit="1"/>
    </xf>
    <xf numFmtId="187" fontId="51" fillId="0" borderId="71" xfId="4" applyNumberFormat="1" applyFont="1" applyBorder="1" applyAlignment="1" applyProtection="1">
      <alignment vertical="center"/>
      <protection locked="0"/>
    </xf>
    <xf numFmtId="38" fontId="51" fillId="0" borderId="71" xfId="6" applyNumberFormat="1" applyFont="1" applyBorder="1" applyAlignment="1" applyProtection="1">
      <alignment vertical="center" shrinkToFit="1"/>
      <protection locked="0"/>
    </xf>
    <xf numFmtId="38" fontId="51" fillId="0" borderId="51" xfId="6" applyNumberFormat="1" applyFont="1" applyBorder="1" applyAlignment="1" applyProtection="1">
      <alignment vertical="center" shrinkToFit="1"/>
      <protection locked="0"/>
    </xf>
    <xf numFmtId="0" fontId="20" fillId="15" borderId="5" xfId="0" applyFont="1" applyFill="1" applyBorder="1" applyAlignment="1">
      <alignment horizontal="centerContinuous" vertical="center"/>
    </xf>
    <xf numFmtId="0" fontId="20" fillId="15" borderId="7" xfId="0" applyFont="1" applyFill="1" applyBorder="1" applyAlignment="1">
      <alignment horizontal="centerContinuous" vertical="center"/>
    </xf>
    <xf numFmtId="0" fontId="20" fillId="15" borderId="23" xfId="0" applyFont="1" applyFill="1" applyBorder="1" applyAlignment="1" applyProtection="1">
      <alignment horizontal="center" vertical="center"/>
      <protection locked="0"/>
    </xf>
    <xf numFmtId="0" fontId="77" fillId="0" borderId="0" xfId="8" applyFont="1">
      <alignment vertical="center"/>
    </xf>
    <xf numFmtId="0" fontId="77" fillId="0" borderId="0" xfId="8" applyFont="1" applyAlignment="1">
      <alignment horizontal="center" vertical="center"/>
    </xf>
    <xf numFmtId="0" fontId="79" fillId="0" borderId="0" xfId="8" applyFont="1">
      <alignment vertical="center"/>
    </xf>
    <xf numFmtId="0" fontId="81" fillId="0" borderId="0" xfId="8" applyFont="1">
      <alignment vertical="center"/>
    </xf>
    <xf numFmtId="0" fontId="81" fillId="0" borderId="0" xfId="8" applyFont="1" applyAlignment="1">
      <alignment vertical="center" wrapText="1"/>
    </xf>
    <xf numFmtId="0" fontId="79" fillId="0" borderId="12" xfId="8" applyFont="1" applyBorder="1">
      <alignment vertical="center"/>
    </xf>
    <xf numFmtId="0" fontId="81" fillId="0" borderId="10" xfId="8" applyFont="1" applyBorder="1" applyAlignment="1">
      <alignment vertical="center" wrapText="1"/>
    </xf>
    <xf numFmtId="0" fontId="77" fillId="0" borderId="10" xfId="8" applyFont="1" applyBorder="1">
      <alignment vertical="center"/>
    </xf>
    <xf numFmtId="0" fontId="79" fillId="0" borderId="10" xfId="8" applyFont="1" applyBorder="1">
      <alignment vertical="center"/>
    </xf>
    <xf numFmtId="0" fontId="79" fillId="0" borderId="11" xfId="8" applyFont="1" applyBorder="1">
      <alignment vertical="center"/>
    </xf>
    <xf numFmtId="0" fontId="79" fillId="0" borderId="111" xfId="8" applyFont="1" applyBorder="1">
      <alignment vertical="center"/>
    </xf>
    <xf numFmtId="0" fontId="79" fillId="0" borderId="13" xfId="8" applyFont="1" applyBorder="1">
      <alignment vertical="center"/>
    </xf>
    <xf numFmtId="0" fontId="81" fillId="0" borderId="0" xfId="8" applyFont="1" applyAlignment="1">
      <alignment horizontal="left" vertical="center"/>
    </xf>
    <xf numFmtId="0" fontId="81" fillId="0" borderId="0" xfId="8" applyFont="1" applyAlignment="1">
      <alignment horizontal="center" vertical="center"/>
    </xf>
    <xf numFmtId="0" fontId="77" fillId="0" borderId="111" xfId="8" applyFont="1" applyBorder="1">
      <alignment vertical="center"/>
    </xf>
    <xf numFmtId="0" fontId="81" fillId="0" borderId="13" xfId="8" applyFont="1" applyBorder="1">
      <alignment vertical="center"/>
    </xf>
    <xf numFmtId="0" fontId="82" fillId="0" borderId="0" xfId="8" applyFont="1">
      <alignment vertical="center"/>
    </xf>
    <xf numFmtId="0" fontId="82" fillId="0" borderId="0" xfId="8" applyFont="1" applyAlignment="1">
      <alignment horizontal="left" vertical="center"/>
    </xf>
    <xf numFmtId="0" fontId="82" fillId="0" borderId="0" xfId="8" applyFont="1" applyAlignment="1">
      <alignment horizontal="center" vertical="center"/>
    </xf>
    <xf numFmtId="0" fontId="77" fillId="0" borderId="4" xfId="8" applyFont="1" applyBorder="1">
      <alignment vertical="center"/>
    </xf>
    <xf numFmtId="0" fontId="77" fillId="0" borderId="2" xfId="8" applyFont="1" applyBorder="1">
      <alignment vertical="center"/>
    </xf>
    <xf numFmtId="0" fontId="83" fillId="0" borderId="3" xfId="8" applyFont="1" applyBorder="1">
      <alignment vertical="center"/>
    </xf>
    <xf numFmtId="0" fontId="86" fillId="0" borderId="0" xfId="8" applyFont="1">
      <alignment vertical="center"/>
    </xf>
    <xf numFmtId="0" fontId="79" fillId="0" borderId="84" xfId="8" applyFont="1" applyBorder="1">
      <alignment vertical="center"/>
    </xf>
    <xf numFmtId="0" fontId="77" fillId="0" borderId="68" xfId="8" applyFont="1" applyBorder="1">
      <alignment vertical="center"/>
    </xf>
    <xf numFmtId="0" fontId="77" fillId="0" borderId="121" xfId="8" applyFont="1" applyBorder="1">
      <alignment vertical="center"/>
    </xf>
    <xf numFmtId="0" fontId="77" fillId="0" borderId="190" xfId="8" applyFont="1" applyBorder="1">
      <alignment vertical="center"/>
    </xf>
    <xf numFmtId="0" fontId="79" fillId="0" borderId="0" xfId="8" applyFont="1" applyAlignment="1">
      <alignment vertical="center" shrinkToFit="1"/>
    </xf>
    <xf numFmtId="0" fontId="81" fillId="0" borderId="85" xfId="8" applyFont="1" applyBorder="1">
      <alignment vertical="center"/>
    </xf>
    <xf numFmtId="0" fontId="81" fillId="0" borderId="194" xfId="8" applyFont="1" applyBorder="1">
      <alignment vertical="center"/>
    </xf>
    <xf numFmtId="0" fontId="77" fillId="0" borderId="105" xfId="8" applyFont="1" applyBorder="1">
      <alignment vertical="center"/>
    </xf>
    <xf numFmtId="0" fontId="87" fillId="0" borderId="58" xfId="8" applyFont="1" applyBorder="1">
      <alignment vertical="center"/>
    </xf>
    <xf numFmtId="0" fontId="87" fillId="0" borderId="59" xfId="8" applyFont="1" applyBorder="1">
      <alignment vertical="center"/>
    </xf>
    <xf numFmtId="0" fontId="34" fillId="0" borderId="106" xfId="8" applyFont="1" applyBorder="1" applyAlignment="1">
      <alignment vertical="top"/>
    </xf>
    <xf numFmtId="0" fontId="34" fillId="0" borderId="59" xfId="8" applyFont="1" applyBorder="1" applyAlignment="1">
      <alignment vertical="top"/>
    </xf>
    <xf numFmtId="191" fontId="79" fillId="0" borderId="105" xfId="8" applyNumberFormat="1" applyFont="1" applyBorder="1">
      <alignment vertical="center"/>
    </xf>
    <xf numFmtId="191" fontId="79" fillId="0" borderId="0" xfId="8" applyNumberFormat="1" applyFont="1">
      <alignment vertical="center"/>
    </xf>
    <xf numFmtId="192" fontId="79" fillId="16" borderId="0" xfId="8" applyNumberFormat="1" applyFont="1" applyFill="1" applyAlignment="1" applyProtection="1">
      <alignment vertical="center" shrinkToFit="1"/>
      <protection locked="0"/>
    </xf>
    <xf numFmtId="191" fontId="79" fillId="16" borderId="0" xfId="8" applyNumberFormat="1" applyFont="1" applyFill="1" applyAlignment="1" applyProtection="1">
      <alignment horizontal="center" vertical="center" shrinkToFit="1"/>
      <protection locked="0"/>
    </xf>
    <xf numFmtId="0" fontId="89" fillId="0" borderId="111" xfId="8" applyFont="1" applyBorder="1">
      <alignment vertical="center"/>
    </xf>
    <xf numFmtId="0" fontId="89" fillId="0" borderId="0" xfId="8" applyFont="1">
      <alignment vertical="center"/>
    </xf>
    <xf numFmtId="0" fontId="76" fillId="0" borderId="0" xfId="8">
      <alignment vertical="center"/>
    </xf>
    <xf numFmtId="192" fontId="79" fillId="0" borderId="0" xfId="8" applyNumberFormat="1" applyFont="1" applyAlignment="1" applyProtection="1">
      <alignment vertical="center" shrinkToFit="1"/>
      <protection locked="0"/>
    </xf>
    <xf numFmtId="191" fontId="79" fillId="0" borderId="105" xfId="8" applyNumberFormat="1" applyFont="1" applyBorder="1" applyAlignment="1">
      <alignment vertical="center" shrinkToFit="1"/>
    </xf>
    <xf numFmtId="191" fontId="79" fillId="0" borderId="0" xfId="8" applyNumberFormat="1" applyFont="1" applyAlignment="1">
      <alignment vertical="center" shrinkToFit="1"/>
    </xf>
    <xf numFmtId="0" fontId="79" fillId="7" borderId="25" xfId="8" applyFont="1" applyFill="1" applyBorder="1" applyAlignment="1">
      <alignment vertical="center" shrinkToFit="1"/>
    </xf>
    <xf numFmtId="0" fontId="79" fillId="7" borderId="0" xfId="8" applyFont="1" applyFill="1" applyAlignment="1">
      <alignment vertical="center" shrinkToFit="1"/>
    </xf>
    <xf numFmtId="0" fontId="79" fillId="0" borderId="111" xfId="8" applyFont="1" applyBorder="1" applyAlignment="1">
      <alignment vertical="center" shrinkToFit="1"/>
    </xf>
    <xf numFmtId="191" fontId="79" fillId="0" borderId="109" xfId="8" applyNumberFormat="1" applyFont="1" applyBorder="1" applyAlignment="1">
      <alignment vertical="center" shrinkToFit="1"/>
    </xf>
    <xf numFmtId="191" fontId="79" fillId="0" borderId="40" xfId="8" applyNumberFormat="1" applyFont="1" applyBorder="1" applyAlignment="1">
      <alignment vertical="center" shrinkToFit="1"/>
    </xf>
    <xf numFmtId="0" fontId="79" fillId="7" borderId="40" xfId="8" applyFont="1" applyFill="1" applyBorder="1" applyAlignment="1">
      <alignment vertical="center" shrinkToFit="1"/>
    </xf>
    <xf numFmtId="0" fontId="79" fillId="0" borderId="25" xfId="8" applyFont="1" applyBorder="1" applyAlignment="1">
      <alignment vertical="center" shrinkToFit="1"/>
    </xf>
    <xf numFmtId="0" fontId="79" fillId="0" borderId="40" xfId="8" applyFont="1" applyBorder="1" applyAlignment="1">
      <alignment vertical="center" shrinkToFit="1"/>
    </xf>
    <xf numFmtId="191" fontId="79" fillId="0" borderId="2" xfId="8" applyNumberFormat="1" applyFont="1" applyBorder="1">
      <alignment vertical="center"/>
    </xf>
    <xf numFmtId="192" fontId="79" fillId="0" borderId="2" xfId="8" applyNumberFormat="1" applyFont="1" applyBorder="1" applyAlignment="1" applyProtection="1">
      <alignment vertical="center" shrinkToFit="1"/>
      <protection locked="0"/>
    </xf>
    <xf numFmtId="191" fontId="79" fillId="0" borderId="125" xfId="8" applyNumberFormat="1" applyFont="1" applyBorder="1" applyAlignment="1">
      <alignment vertical="center" shrinkToFit="1"/>
    </xf>
    <xf numFmtId="191" fontId="79" fillId="0" borderId="2" xfId="8" applyNumberFormat="1" applyFont="1" applyBorder="1" applyAlignment="1">
      <alignment vertical="center" shrinkToFit="1"/>
    </xf>
    <xf numFmtId="0" fontId="79" fillId="7" borderId="4" xfId="8" applyFont="1" applyFill="1" applyBorder="1" applyAlignment="1">
      <alignment vertical="center" shrinkToFit="1"/>
    </xf>
    <xf numFmtId="0" fontId="79" fillId="7" borderId="2" xfId="8" applyFont="1" applyFill="1" applyBorder="1" applyAlignment="1">
      <alignment vertical="center" shrinkToFit="1"/>
    </xf>
    <xf numFmtId="0" fontId="79" fillId="0" borderId="4" xfId="8" applyFont="1" applyBorder="1" applyAlignment="1">
      <alignment vertical="center" shrinkToFit="1"/>
    </xf>
    <xf numFmtId="0" fontId="79" fillId="0" borderId="2" xfId="8" applyFont="1" applyBorder="1" applyAlignment="1">
      <alignment vertical="center" shrinkToFit="1"/>
    </xf>
    <xf numFmtId="0" fontId="79" fillId="0" borderId="0" xfId="8" applyFont="1" applyAlignment="1">
      <alignment horizontal="center" vertical="center"/>
    </xf>
    <xf numFmtId="0" fontId="77" fillId="0" borderId="0" xfId="8" applyFont="1" applyAlignment="1">
      <alignment horizontal="center" vertical="center"/>
    </xf>
    <xf numFmtId="0" fontId="77" fillId="0" borderId="0" xfId="8" applyFont="1">
      <alignment vertical="center"/>
    </xf>
    <xf numFmtId="0" fontId="23" fillId="0" borderId="50" xfId="0" applyFont="1" applyBorder="1">
      <alignment vertical="center"/>
    </xf>
    <xf numFmtId="0" fontId="81" fillId="0" borderId="0" xfId="8" applyFont="1">
      <alignment vertical="center"/>
    </xf>
    <xf numFmtId="0" fontId="77" fillId="0" borderId="0" xfId="8" applyFont="1">
      <alignment vertical="center"/>
    </xf>
    <xf numFmtId="0" fontId="81" fillId="0" borderId="0" xfId="8" applyFont="1" applyAlignment="1">
      <alignment horizontal="left" vertical="center"/>
    </xf>
    <xf numFmtId="0" fontId="77" fillId="0" borderId="0" xfId="8" applyFont="1" applyAlignment="1">
      <alignment horizontal="left" vertical="center"/>
    </xf>
    <xf numFmtId="0" fontId="13" fillId="7" borderId="50" xfId="0" applyFont="1" applyFill="1" applyBorder="1" applyAlignment="1">
      <alignment horizontal="center" vertical="center"/>
    </xf>
    <xf numFmtId="0" fontId="90" fillId="7" borderId="23" xfId="0" applyFont="1" applyFill="1" applyBorder="1">
      <alignment vertical="center"/>
    </xf>
    <xf numFmtId="191" fontId="79" fillId="0" borderId="0" xfId="8" applyNumberFormat="1" applyFont="1" applyBorder="1">
      <alignment vertical="center"/>
    </xf>
    <xf numFmtId="0" fontId="81" fillId="0" borderId="0" xfId="8" applyFont="1" applyBorder="1" applyAlignment="1">
      <alignment horizontal="left" vertical="center"/>
    </xf>
    <xf numFmtId="0" fontId="77" fillId="0" borderId="0" xfId="8" applyFont="1" applyBorder="1">
      <alignment vertical="center"/>
    </xf>
    <xf numFmtId="0" fontId="79" fillId="0" borderId="0" xfId="8" applyFont="1" applyBorder="1">
      <alignment vertical="center"/>
    </xf>
    <xf numFmtId="0" fontId="27" fillId="0" borderId="0" xfId="2" applyFont="1" applyBorder="1" applyAlignment="1" applyProtection="1">
      <alignment horizontal="distributed" vertical="center"/>
    </xf>
    <xf numFmtId="0" fontId="27" fillId="0" borderId="0" xfId="4" applyFont="1" applyAlignment="1">
      <alignment vertical="center"/>
    </xf>
    <xf numFmtId="0" fontId="32" fillId="0" borderId="0" xfId="4" applyFont="1" applyAlignment="1">
      <alignment vertical="center"/>
    </xf>
    <xf numFmtId="0" fontId="27" fillId="0" borderId="6" xfId="4" applyFont="1" applyBorder="1" applyAlignment="1">
      <alignment horizontal="center" vertical="center"/>
    </xf>
    <xf numFmtId="0" fontId="27" fillId="0" borderId="4" xfId="4" applyFont="1" applyBorder="1" applyAlignment="1">
      <alignment horizontal="center" vertical="center"/>
    </xf>
    <xf numFmtId="0" fontId="92" fillId="0" borderId="200" xfId="4" applyFont="1" applyBorder="1" applyAlignment="1">
      <alignment horizontal="center" vertical="center"/>
    </xf>
    <xf numFmtId="0" fontId="92" fillId="0" borderId="204" xfId="4" applyFont="1" applyBorder="1" applyAlignment="1">
      <alignment horizontal="center" vertical="center"/>
    </xf>
    <xf numFmtId="0" fontId="51" fillId="0" borderId="0" xfId="4" applyFont="1" applyAlignment="1">
      <alignment horizontal="left" vertical="top" wrapText="1"/>
    </xf>
    <xf numFmtId="0" fontId="51" fillId="0" borderId="0" xfId="4" applyFont="1" applyAlignment="1">
      <alignment horizontal="left" vertical="top"/>
    </xf>
    <xf numFmtId="0" fontId="51" fillId="0" borderId="0" xfId="6" applyFont="1" applyAlignment="1">
      <alignment horizontal="left" vertical="top" wrapText="1" shrinkToFit="1"/>
    </xf>
    <xf numFmtId="0" fontId="51" fillId="0" borderId="0" xfId="6" applyFont="1" applyAlignment="1">
      <alignment horizontal="left" vertical="top" shrinkToFit="1"/>
    </xf>
    <xf numFmtId="0" fontId="61" fillId="0" borderId="0" xfId="6" applyFont="1" applyAlignment="1">
      <alignment horizontal="left" vertical="center"/>
    </xf>
    <xf numFmtId="0" fontId="93" fillId="6" borderId="64" xfId="0" applyFont="1" applyFill="1" applyBorder="1">
      <alignment vertical="center"/>
    </xf>
    <xf numFmtId="0" fontId="94" fillId="6" borderId="8" xfId="8" applyFont="1" applyFill="1" applyBorder="1" applyAlignment="1" applyProtection="1">
      <alignment vertical="center" shrinkToFit="1"/>
      <protection locked="0"/>
    </xf>
    <xf numFmtId="0" fontId="77" fillId="6" borderId="64" xfId="8" applyFont="1" applyFill="1" applyBorder="1">
      <alignment vertical="center"/>
    </xf>
    <xf numFmtId="0" fontId="77" fillId="6" borderId="8" xfId="8" applyFont="1" applyFill="1" applyBorder="1">
      <alignment vertical="center"/>
    </xf>
    <xf numFmtId="0" fontId="88" fillId="6" borderId="62" xfId="8" applyFont="1" applyFill="1" applyBorder="1" applyAlignment="1">
      <alignment horizontal="center" vertical="center"/>
    </xf>
    <xf numFmtId="0" fontId="88" fillId="6" borderId="71" xfId="8" applyFont="1" applyFill="1" applyBorder="1" applyAlignment="1">
      <alignment horizontal="center" vertical="center"/>
    </xf>
    <xf numFmtId="0" fontId="52" fillId="6" borderId="8" xfId="6" applyFill="1" applyBorder="1">
      <alignment vertical="center"/>
    </xf>
    <xf numFmtId="0" fontId="69" fillId="6" borderId="8" xfId="8" applyFont="1" applyFill="1" applyBorder="1" applyAlignment="1">
      <alignment horizontal="center" vertical="center"/>
    </xf>
    <xf numFmtId="0" fontId="69" fillId="6" borderId="105" xfId="8" applyFont="1" applyFill="1" applyBorder="1" applyAlignment="1">
      <alignment horizontal="center" vertical="center"/>
    </xf>
    <xf numFmtId="0" fontId="69" fillId="6" borderId="0" xfId="8" applyFont="1" applyFill="1" applyBorder="1" applyAlignment="1">
      <alignment horizontal="center" vertical="center"/>
    </xf>
    <xf numFmtId="0" fontId="88" fillId="6" borderId="52" xfId="8" applyFont="1" applyFill="1" applyBorder="1" applyAlignment="1">
      <alignment horizontal="center" vertical="center"/>
    </xf>
    <xf numFmtId="0" fontId="88" fillId="6" borderId="51" xfId="8" applyFont="1" applyFill="1" applyBorder="1" applyAlignment="1">
      <alignment horizontal="center" vertical="center"/>
    </xf>
    <xf numFmtId="191" fontId="79" fillId="2" borderId="64" xfId="8" applyNumberFormat="1" applyFont="1" applyFill="1" applyBorder="1" applyAlignment="1" applyProtection="1">
      <alignment vertical="center" shrinkToFit="1"/>
      <protection locked="0"/>
    </xf>
    <xf numFmtId="191" fontId="79" fillId="2" borderId="63" xfId="8" applyNumberFormat="1" applyFont="1" applyFill="1" applyBorder="1" applyAlignment="1" applyProtection="1">
      <alignment vertical="center" shrinkToFit="1"/>
      <protection locked="0"/>
    </xf>
    <xf numFmtId="191" fontId="79" fillId="2" borderId="62" xfId="8" applyNumberFormat="1" applyFont="1" applyFill="1" applyBorder="1" applyAlignment="1" applyProtection="1">
      <alignment vertical="center" shrinkToFit="1"/>
      <protection locked="0"/>
    </xf>
    <xf numFmtId="191" fontId="79" fillId="2" borderId="51" xfId="8" applyNumberFormat="1" applyFont="1" applyFill="1" applyBorder="1" applyAlignment="1" applyProtection="1">
      <alignment vertical="center" shrinkToFit="1"/>
      <protection locked="0"/>
    </xf>
    <xf numFmtId="0" fontId="61" fillId="20" borderId="5" xfId="6" applyFont="1" applyFill="1" applyBorder="1" applyAlignment="1">
      <alignment horizontal="center" vertical="center"/>
    </xf>
    <xf numFmtId="0" fontId="60" fillId="20" borderId="6" xfId="4" applyFont="1" applyFill="1" applyBorder="1" applyAlignment="1">
      <alignment horizontal="center" vertical="center"/>
    </xf>
    <xf numFmtId="184" fontId="34" fillId="0" borderId="0" xfId="2" applyNumberFormat="1" applyFont="1" applyBorder="1" applyProtection="1">
      <alignment vertical="center"/>
    </xf>
    <xf numFmtId="0" fontId="81" fillId="6" borderId="57" xfId="8" applyFont="1" applyFill="1" applyBorder="1" applyAlignment="1">
      <alignment horizontal="center" vertical="center" wrapText="1" shrinkToFit="1"/>
    </xf>
    <xf numFmtId="0" fontId="81" fillId="6" borderId="59" xfId="8" applyFont="1" applyFill="1" applyBorder="1" applyAlignment="1">
      <alignment horizontal="center" vertical="center" wrapText="1" shrinkToFit="1"/>
    </xf>
    <xf numFmtId="0" fontId="81" fillId="6" borderId="58" xfId="8" applyFont="1" applyFill="1" applyBorder="1" applyAlignment="1">
      <alignment horizontal="center" vertical="center" wrapText="1" shrinkToFit="1"/>
    </xf>
    <xf numFmtId="0" fontId="81" fillId="6" borderId="119" xfId="8" applyFont="1" applyFill="1" applyBorder="1" applyAlignment="1">
      <alignment horizontal="center" vertical="center" wrapText="1" shrinkToFit="1"/>
    </xf>
    <xf numFmtId="0" fontId="81" fillId="6" borderId="10" xfId="8" applyFont="1" applyFill="1" applyBorder="1" applyAlignment="1">
      <alignment horizontal="center" vertical="center" wrapText="1" shrinkToFit="1"/>
    </xf>
    <xf numFmtId="0" fontId="81" fillId="6" borderId="77" xfId="8" applyFont="1" applyFill="1" applyBorder="1" applyAlignment="1">
      <alignment horizontal="center" vertical="center" wrapText="1" shrinkToFit="1"/>
    </xf>
    <xf numFmtId="0" fontId="81" fillId="6" borderId="151" xfId="8" applyFont="1" applyFill="1" applyBorder="1" applyAlignment="1">
      <alignment horizontal="center" vertical="center" textRotation="255"/>
    </xf>
    <xf numFmtId="0" fontId="81" fillId="6" borderId="64" xfId="8" applyFont="1" applyFill="1" applyBorder="1" applyAlignment="1">
      <alignment horizontal="center" vertical="center" textRotation="255"/>
    </xf>
    <xf numFmtId="0" fontId="81" fillId="6" borderId="145" xfId="8" applyFont="1" applyFill="1" applyBorder="1" applyAlignment="1">
      <alignment horizontal="center" vertical="center" textRotation="255"/>
    </xf>
    <xf numFmtId="0" fontId="81" fillId="6" borderId="9" xfId="8" applyFont="1" applyFill="1" applyBorder="1" applyAlignment="1">
      <alignment horizontal="center" vertical="center" textRotation="255"/>
    </xf>
    <xf numFmtId="0" fontId="81" fillId="6" borderId="8" xfId="8" applyFont="1" applyFill="1" applyBorder="1" applyAlignment="1">
      <alignment horizontal="center" vertical="center" textRotation="255"/>
    </xf>
    <xf numFmtId="0" fontId="81" fillId="6" borderId="1" xfId="8" applyFont="1" applyFill="1" applyBorder="1" applyAlignment="1">
      <alignment horizontal="center" vertical="center" textRotation="255"/>
    </xf>
    <xf numFmtId="0" fontId="81" fillId="6" borderId="5" xfId="8" applyFont="1" applyFill="1" applyBorder="1" applyAlignment="1">
      <alignment horizontal="center" vertical="center"/>
    </xf>
    <xf numFmtId="0" fontId="81" fillId="6" borderId="93" xfId="8" applyFont="1" applyFill="1" applyBorder="1" applyAlignment="1">
      <alignment horizontal="center" vertical="center"/>
    </xf>
    <xf numFmtId="0" fontId="81" fillId="6" borderId="9" xfId="8" applyFont="1" applyFill="1" applyBorder="1" applyAlignment="1">
      <alignment horizontal="center" vertical="center"/>
    </xf>
    <xf numFmtId="0" fontId="81" fillId="6" borderId="1" xfId="8" applyFont="1" applyFill="1" applyBorder="1" applyAlignment="1">
      <alignment horizontal="center" vertical="center"/>
    </xf>
    <xf numFmtId="0" fontId="81" fillId="6" borderId="157" xfId="8" applyFont="1" applyFill="1" applyBorder="1" applyAlignment="1">
      <alignment horizontal="center" vertical="center" wrapText="1"/>
    </xf>
    <xf numFmtId="0" fontId="81" fillId="6" borderId="55" xfId="8" applyFont="1" applyFill="1" applyBorder="1" applyAlignment="1">
      <alignment horizontal="center" vertical="center" wrapText="1"/>
    </xf>
    <xf numFmtId="0" fontId="81" fillId="0" borderId="67" xfId="8" applyFont="1" applyBorder="1" applyAlignment="1">
      <alignment horizontal="center" vertical="center" shrinkToFit="1"/>
    </xf>
    <xf numFmtId="0" fontId="81" fillId="0" borderId="65" xfId="8" applyFont="1" applyBorder="1" applyAlignment="1">
      <alignment horizontal="center" vertical="center" shrinkToFit="1"/>
    </xf>
    <xf numFmtId="0" fontId="81" fillId="0" borderId="64" xfId="8" applyFont="1" applyBorder="1" applyAlignment="1">
      <alignment horizontal="center" vertical="center" shrinkToFit="1"/>
    </xf>
    <xf numFmtId="0" fontId="81" fillId="0" borderId="63" xfId="8" applyFont="1" applyBorder="1" applyAlignment="1">
      <alignment horizontal="center" vertical="center" shrinkToFit="1"/>
    </xf>
    <xf numFmtId="0" fontId="81" fillId="0" borderId="64" xfId="8" applyFont="1" applyBorder="1" applyAlignment="1">
      <alignment horizontal="center" vertical="center"/>
    </xf>
    <xf numFmtId="0" fontId="81" fillId="0" borderId="63" xfId="8" applyFont="1" applyBorder="1" applyAlignment="1">
      <alignment horizontal="center" vertical="center"/>
    </xf>
    <xf numFmtId="0" fontId="79" fillId="18" borderId="31" xfId="8" applyFont="1" applyFill="1" applyBorder="1" applyAlignment="1" applyProtection="1">
      <alignment horizontal="center" vertical="center" shrinkToFit="1"/>
      <protection locked="0"/>
    </xf>
    <xf numFmtId="0" fontId="79" fillId="18" borderId="40" xfId="8" applyFont="1" applyFill="1" applyBorder="1" applyAlignment="1" applyProtection="1">
      <alignment horizontal="center" vertical="center" shrinkToFit="1"/>
      <protection locked="0"/>
    </xf>
    <xf numFmtId="191" fontId="79" fillId="18" borderId="31" xfId="8" applyNumberFormat="1" applyFont="1" applyFill="1" applyBorder="1" applyAlignment="1" applyProtection="1">
      <alignment horizontal="center" vertical="center" shrinkToFit="1"/>
      <protection locked="0"/>
    </xf>
    <xf numFmtId="191" fontId="79" fillId="18" borderId="40" xfId="8" applyNumberFormat="1" applyFont="1" applyFill="1" applyBorder="1" applyAlignment="1" applyProtection="1">
      <alignment horizontal="center" vertical="center" shrinkToFit="1"/>
      <protection locked="0"/>
    </xf>
    <xf numFmtId="0" fontId="79" fillId="7" borderId="31" xfId="8" applyFont="1" applyFill="1" applyBorder="1" applyAlignment="1">
      <alignment horizontal="center" vertical="center" shrinkToFit="1"/>
    </xf>
    <xf numFmtId="0" fontId="79" fillId="7" borderId="40" xfId="8" applyFont="1" applyFill="1" applyBorder="1" applyAlignment="1">
      <alignment horizontal="center" vertical="center" shrinkToFit="1"/>
    </xf>
    <xf numFmtId="0" fontId="81" fillId="18" borderId="59" xfId="8" applyFont="1" applyFill="1" applyBorder="1" applyAlignment="1" applyProtection="1">
      <alignment horizontal="center" vertical="center" shrinkToFit="1"/>
      <protection locked="0"/>
    </xf>
    <xf numFmtId="0" fontId="81" fillId="18" borderId="68" xfId="8" applyFont="1" applyFill="1" applyBorder="1" applyAlignment="1" applyProtection="1">
      <alignment horizontal="center" vertical="center" shrinkToFit="1"/>
      <protection locked="0"/>
    </xf>
    <xf numFmtId="0" fontId="81" fillId="0" borderId="59" xfId="8" applyFont="1" applyBorder="1" applyAlignment="1">
      <alignment horizontal="center" vertical="center"/>
    </xf>
    <xf numFmtId="0" fontId="81" fillId="0" borderId="68" xfId="8" applyFont="1" applyBorder="1" applyAlignment="1">
      <alignment horizontal="center" vertical="center"/>
    </xf>
    <xf numFmtId="0" fontId="77" fillId="18" borderId="39" xfId="8" applyFont="1" applyFill="1" applyBorder="1" applyAlignment="1" applyProtection="1">
      <alignment horizontal="left" vertical="center" shrinkToFit="1"/>
      <protection locked="0"/>
    </xf>
    <xf numFmtId="0" fontId="77" fillId="18" borderId="40" xfId="8" applyFont="1" applyFill="1" applyBorder="1" applyAlignment="1" applyProtection="1">
      <alignment horizontal="left" vertical="center" shrinkToFit="1"/>
      <protection locked="0"/>
    </xf>
    <xf numFmtId="0" fontId="77" fillId="18" borderId="25" xfId="8" applyFont="1" applyFill="1" applyBorder="1" applyAlignment="1" applyProtection="1">
      <alignment horizontal="left" vertical="center" shrinkToFit="1"/>
      <protection locked="0"/>
    </xf>
    <xf numFmtId="0" fontId="77" fillId="18" borderId="31" xfId="8" applyFont="1" applyFill="1" applyBorder="1" applyAlignment="1" applyProtection="1">
      <alignment horizontal="left" vertical="center" shrinkToFit="1"/>
      <protection locked="0"/>
    </xf>
    <xf numFmtId="192" fontId="79" fillId="18" borderId="40" xfId="8" applyNumberFormat="1" applyFont="1" applyFill="1" applyBorder="1" applyAlignment="1" applyProtection="1">
      <alignment horizontal="center" vertical="center" shrinkToFit="1"/>
      <protection locked="0"/>
    </xf>
    <xf numFmtId="0" fontId="81" fillId="0" borderId="59" xfId="8" applyFont="1" applyBorder="1" applyAlignment="1">
      <alignment horizontal="center" vertical="center" shrinkToFit="1"/>
    </xf>
    <xf numFmtId="0" fontId="81" fillId="0" borderId="68" xfId="8" applyFont="1" applyBorder="1" applyAlignment="1">
      <alignment horizontal="center" vertical="center" shrinkToFit="1"/>
    </xf>
    <xf numFmtId="191" fontId="79" fillId="18" borderId="3" xfId="8" applyNumberFormat="1" applyFont="1" applyFill="1" applyBorder="1" applyAlignment="1" applyProtection="1">
      <alignment horizontal="center" vertical="center" shrinkToFit="1"/>
      <protection locked="0"/>
    </xf>
    <xf numFmtId="191" fontId="79" fillId="18" borderId="2" xfId="8" applyNumberFormat="1" applyFont="1" applyFill="1" applyBorder="1" applyAlignment="1" applyProtection="1">
      <alignment horizontal="center" vertical="center" shrinkToFit="1"/>
      <protection locked="0"/>
    </xf>
    <xf numFmtId="192" fontId="79" fillId="18" borderId="2" xfId="8" applyNumberFormat="1" applyFont="1" applyFill="1" applyBorder="1" applyAlignment="1" applyProtection="1">
      <alignment horizontal="center" vertical="center" shrinkToFit="1"/>
      <protection locked="0"/>
    </xf>
    <xf numFmtId="0" fontId="81" fillId="0" borderId="13" xfId="8" applyFont="1" applyBorder="1" applyAlignment="1">
      <alignment horizontal="center" vertical="center" wrapText="1"/>
    </xf>
    <xf numFmtId="0" fontId="81" fillId="0" borderId="0" xfId="8" applyFont="1" applyAlignment="1">
      <alignment horizontal="center" vertical="center"/>
    </xf>
    <xf numFmtId="0" fontId="81" fillId="0" borderId="105" xfId="8" applyFont="1" applyBorder="1" applyAlignment="1">
      <alignment horizontal="center" vertical="center"/>
    </xf>
    <xf numFmtId="0" fontId="81" fillId="0" borderId="13" xfId="8" applyFont="1" applyBorder="1" applyAlignment="1">
      <alignment horizontal="center" vertical="center"/>
    </xf>
    <xf numFmtId="0" fontId="81" fillId="0" borderId="11" xfId="8" applyFont="1" applyBorder="1" applyAlignment="1">
      <alignment horizontal="center" vertical="center"/>
    </xf>
    <xf numFmtId="0" fontId="81" fillId="0" borderId="10" xfId="8" applyFont="1" applyBorder="1" applyAlignment="1">
      <alignment horizontal="center" vertical="center"/>
    </xf>
    <xf numFmtId="0" fontId="81" fillId="0" borderId="77" xfId="8" applyFont="1" applyBorder="1" applyAlignment="1">
      <alignment horizontal="center" vertical="center"/>
    </xf>
    <xf numFmtId="0" fontId="27" fillId="18" borderId="59" xfId="8" applyFont="1" applyFill="1" applyBorder="1" applyAlignment="1">
      <alignment horizontal="center" vertical="center"/>
    </xf>
    <xf numFmtId="0" fontId="27" fillId="18" borderId="68" xfId="8" applyFont="1" applyFill="1" applyBorder="1" applyAlignment="1">
      <alignment horizontal="center" vertical="center"/>
    </xf>
    <xf numFmtId="0" fontId="77" fillId="18" borderId="59" xfId="8" applyFont="1" applyFill="1" applyBorder="1" applyAlignment="1">
      <alignment horizontal="center" vertical="center"/>
    </xf>
    <xf numFmtId="0" fontId="77" fillId="18" borderId="68" xfId="8" applyFont="1" applyFill="1" applyBorder="1" applyAlignment="1">
      <alignment horizontal="center" vertical="center"/>
    </xf>
    <xf numFmtId="0" fontId="81" fillId="0" borderId="56" xfId="8" applyFont="1" applyBorder="1" applyAlignment="1">
      <alignment horizontal="center" vertical="center"/>
    </xf>
    <xf numFmtId="0" fontId="81" fillId="0" borderId="121" xfId="8" applyFont="1" applyBorder="1" applyAlignment="1">
      <alignment horizontal="center" vertical="center"/>
    </xf>
    <xf numFmtId="0" fontId="81" fillId="18" borderId="56" xfId="8" applyFont="1" applyFill="1" applyBorder="1" applyAlignment="1" applyProtection="1">
      <alignment horizontal="center" vertical="center" shrinkToFit="1"/>
      <protection locked="0"/>
    </xf>
    <xf numFmtId="0" fontId="81" fillId="18" borderId="121" xfId="8" applyFont="1" applyFill="1" applyBorder="1" applyAlignment="1" applyProtection="1">
      <alignment horizontal="center" vertical="center" shrinkToFit="1"/>
      <protection locked="0"/>
    </xf>
    <xf numFmtId="0" fontId="81" fillId="0" borderId="58" xfId="8" applyFont="1" applyBorder="1" applyAlignment="1">
      <alignment horizontal="center" vertical="center" shrinkToFit="1"/>
    </xf>
    <xf numFmtId="0" fontId="81" fillId="0" borderId="99" xfId="8" applyFont="1" applyBorder="1" applyAlignment="1">
      <alignment horizontal="center" vertical="center" shrinkToFit="1"/>
    </xf>
    <xf numFmtId="0" fontId="81" fillId="0" borderId="57" xfId="8" applyFont="1" applyBorder="1" applyAlignment="1">
      <alignment horizontal="center" vertical="center"/>
    </xf>
    <xf numFmtId="0" fontId="81" fillId="0" borderId="106" xfId="8" applyFont="1" applyBorder="1" applyAlignment="1">
      <alignment horizontal="center" vertical="center"/>
    </xf>
    <xf numFmtId="0" fontId="81" fillId="0" borderId="100" xfId="8" applyFont="1" applyBorder="1" applyAlignment="1">
      <alignment horizontal="center" vertical="center"/>
    </xf>
    <xf numFmtId="0" fontId="81" fillId="0" borderId="108" xfId="8" applyFont="1" applyBorder="1" applyAlignment="1">
      <alignment horizontal="center" vertical="center"/>
    </xf>
    <xf numFmtId="0" fontId="79" fillId="7" borderId="2" xfId="8" applyFont="1" applyFill="1" applyBorder="1" applyAlignment="1">
      <alignment horizontal="center" vertical="center" shrinkToFit="1"/>
    </xf>
    <xf numFmtId="0" fontId="81" fillId="0" borderId="0" xfId="8" applyFont="1" applyAlignment="1">
      <alignment horizontal="center" vertical="center" wrapText="1"/>
    </xf>
    <xf numFmtId="0" fontId="81" fillId="0" borderId="111" xfId="8" applyFont="1" applyBorder="1" applyAlignment="1">
      <alignment horizontal="center" vertical="center" wrapText="1"/>
    </xf>
    <xf numFmtId="0" fontId="81" fillId="0" borderId="10" xfId="8" applyFont="1" applyBorder="1" applyAlignment="1">
      <alignment horizontal="center" vertical="center" wrapText="1"/>
    </xf>
    <xf numFmtId="0" fontId="81" fillId="0" borderId="12" xfId="8" applyFont="1" applyBorder="1" applyAlignment="1">
      <alignment horizontal="center" vertical="center" wrapText="1"/>
    </xf>
    <xf numFmtId="0" fontId="77" fillId="18" borderId="2" xfId="8" applyFont="1" applyFill="1" applyBorder="1" applyAlignment="1" applyProtection="1">
      <alignment horizontal="left" vertical="center" shrinkToFit="1"/>
      <protection locked="0"/>
    </xf>
    <xf numFmtId="0" fontId="77" fillId="18" borderId="4" xfId="8" applyFont="1" applyFill="1" applyBorder="1" applyAlignment="1" applyProtection="1">
      <alignment horizontal="left" vertical="center" shrinkToFit="1"/>
      <protection locked="0"/>
    </xf>
    <xf numFmtId="0" fontId="79" fillId="18" borderId="2" xfId="8" applyFont="1" applyFill="1" applyBorder="1" applyAlignment="1" applyProtection="1">
      <alignment horizontal="center" vertical="center" shrinkToFit="1"/>
      <protection locked="0"/>
    </xf>
    <xf numFmtId="0" fontId="81" fillId="18" borderId="56" xfId="8" applyFont="1" applyFill="1" applyBorder="1" applyAlignment="1" applyProtection="1">
      <alignment horizontal="center" vertical="center"/>
      <protection locked="0"/>
    </xf>
    <xf numFmtId="0" fontId="81" fillId="18" borderId="59" xfId="8" applyFont="1" applyFill="1" applyBorder="1" applyAlignment="1" applyProtection="1">
      <alignment horizontal="center" vertical="center"/>
      <protection locked="0"/>
    </xf>
    <xf numFmtId="0" fontId="81" fillId="18" borderId="106" xfId="8" applyFont="1" applyFill="1" applyBorder="1" applyAlignment="1" applyProtection="1">
      <alignment horizontal="center" vertical="center"/>
      <protection locked="0"/>
    </xf>
    <xf numFmtId="0" fontId="81" fillId="18" borderId="121" xfId="8" applyFont="1" applyFill="1" applyBorder="1" applyAlignment="1" applyProtection="1">
      <alignment horizontal="center" vertical="center"/>
      <protection locked="0"/>
    </xf>
    <xf numFmtId="0" fontId="81" fillId="18" borderId="68" xfId="8" applyFont="1" applyFill="1" applyBorder="1" applyAlignment="1" applyProtection="1">
      <alignment horizontal="center" vertical="center"/>
      <protection locked="0"/>
    </xf>
    <xf numFmtId="0" fontId="81" fillId="18" borderId="108" xfId="8" applyFont="1" applyFill="1" applyBorder="1" applyAlignment="1" applyProtection="1">
      <alignment horizontal="center" vertical="center"/>
      <protection locked="0"/>
    </xf>
    <xf numFmtId="0" fontId="79" fillId="7" borderId="3" xfId="8" applyFont="1" applyFill="1" applyBorder="1" applyAlignment="1">
      <alignment horizontal="center" vertical="center" shrinkToFit="1"/>
    </xf>
    <xf numFmtId="0" fontId="77" fillId="18" borderId="3" xfId="8" applyFont="1" applyFill="1" applyBorder="1" applyAlignment="1" applyProtection="1">
      <alignment horizontal="left" vertical="center" shrinkToFit="1"/>
      <protection locked="0"/>
    </xf>
    <xf numFmtId="0" fontId="79" fillId="18" borderId="3" xfId="8" applyFont="1" applyFill="1" applyBorder="1" applyAlignment="1" applyProtection="1">
      <alignment horizontal="center" vertical="center" shrinkToFit="1"/>
      <protection locked="0"/>
    </xf>
    <xf numFmtId="0" fontId="79" fillId="18" borderId="196" xfId="8" applyFont="1" applyFill="1" applyBorder="1" applyAlignment="1" applyProtection="1">
      <alignment horizontal="center" vertical="center" shrinkToFit="1"/>
      <protection locked="0"/>
    </xf>
    <xf numFmtId="0" fontId="81" fillId="0" borderId="111" xfId="8" applyFont="1" applyBorder="1" applyAlignment="1">
      <alignment horizontal="center" vertical="center"/>
    </xf>
    <xf numFmtId="0" fontId="81" fillId="0" borderId="12" xfId="8" applyFont="1" applyBorder="1" applyAlignment="1">
      <alignment horizontal="center" vertical="center"/>
    </xf>
    <xf numFmtId="0" fontId="81" fillId="0" borderId="13" xfId="8" applyFont="1" applyBorder="1" applyAlignment="1">
      <alignment vertical="center" wrapText="1"/>
    </xf>
    <xf numFmtId="0" fontId="81" fillId="0" borderId="0" xfId="8" applyFont="1">
      <alignment vertical="center"/>
    </xf>
    <xf numFmtId="0" fontId="81" fillId="0" borderId="111" xfId="8" applyFont="1" applyBorder="1">
      <alignment vertical="center"/>
    </xf>
    <xf numFmtId="0" fontId="81" fillId="0" borderId="13" xfId="8" applyFont="1" applyBorder="1">
      <alignment vertical="center"/>
    </xf>
    <xf numFmtId="0" fontId="81" fillId="0" borderId="11" xfId="8" applyFont="1" applyBorder="1">
      <alignment vertical="center"/>
    </xf>
    <xf numFmtId="0" fontId="81" fillId="0" borderId="10" xfId="8" applyFont="1" applyBorder="1">
      <alignment vertical="center"/>
    </xf>
    <xf numFmtId="0" fontId="81" fillId="0" borderId="12" xfId="8" applyFont="1" applyBorder="1">
      <alignment vertical="center"/>
    </xf>
    <xf numFmtId="0" fontId="81" fillId="0" borderId="112" xfId="8" applyFont="1" applyBorder="1" applyAlignment="1">
      <alignment horizontal="center" vertical="center"/>
    </xf>
    <xf numFmtId="0" fontId="77" fillId="0" borderId="56" xfId="8" applyFont="1" applyBorder="1">
      <alignment vertical="center"/>
    </xf>
    <xf numFmtId="0" fontId="77" fillId="0" borderId="59" xfId="8" applyFont="1" applyBorder="1">
      <alignment vertical="center"/>
    </xf>
    <xf numFmtId="0" fontId="77" fillId="0" borderId="106" xfId="8" applyFont="1" applyBorder="1">
      <alignment vertical="center"/>
    </xf>
    <xf numFmtId="0" fontId="77" fillId="0" borderId="13" xfId="8" applyFont="1" applyBorder="1">
      <alignment vertical="center"/>
    </xf>
    <xf numFmtId="0" fontId="77" fillId="0" borderId="0" xfId="8" applyFont="1">
      <alignment vertical="center"/>
    </xf>
    <xf numFmtId="0" fontId="77" fillId="0" borderId="111" xfId="8" applyFont="1" applyBorder="1">
      <alignment vertical="center"/>
    </xf>
    <xf numFmtId="0" fontId="77" fillId="0" borderId="121" xfId="8" applyFont="1" applyBorder="1">
      <alignment vertical="center"/>
    </xf>
    <xf numFmtId="0" fontId="77" fillId="0" borderId="68" xfId="8" applyFont="1" applyBorder="1">
      <alignment vertical="center"/>
    </xf>
    <xf numFmtId="0" fontId="77" fillId="0" borderId="108" xfId="8" applyFont="1" applyBorder="1">
      <alignment vertical="center"/>
    </xf>
    <xf numFmtId="0" fontId="77" fillId="0" borderId="59" xfId="8" applyFont="1" applyBorder="1" applyAlignment="1">
      <alignment horizontal="center" vertical="center"/>
    </xf>
    <xf numFmtId="0" fontId="77" fillId="0" borderId="106" xfId="8" applyFont="1" applyBorder="1" applyAlignment="1">
      <alignment horizontal="center" vertical="center"/>
    </xf>
    <xf numFmtId="0" fontId="77" fillId="0" borderId="0" xfId="8" applyFont="1" applyAlignment="1">
      <alignment horizontal="center" vertical="center"/>
    </xf>
    <xf numFmtId="0" fontId="77" fillId="0" borderId="111" xfId="8" applyFont="1" applyBorder="1" applyAlignment="1">
      <alignment horizontal="center" vertical="center"/>
    </xf>
    <xf numFmtId="0" fontId="77" fillId="0" borderId="68" xfId="8" applyFont="1" applyBorder="1" applyAlignment="1">
      <alignment horizontal="center" vertical="center"/>
    </xf>
    <xf numFmtId="0" fontId="77" fillId="0" borderId="108" xfId="8" applyFont="1" applyBorder="1" applyAlignment="1">
      <alignment horizontal="center" vertical="center"/>
    </xf>
    <xf numFmtId="0" fontId="77" fillId="7" borderId="13" xfId="8" applyFont="1" applyFill="1" applyBorder="1" applyAlignment="1">
      <alignment horizontal="center" vertical="center" shrinkToFit="1"/>
    </xf>
    <xf numFmtId="0" fontId="77" fillId="7" borderId="0" xfId="8" applyFont="1" applyFill="1" applyAlignment="1">
      <alignment horizontal="center" vertical="center" shrinkToFit="1"/>
    </xf>
    <xf numFmtId="0" fontId="77" fillId="7" borderId="111" xfId="8" applyFont="1" applyFill="1" applyBorder="1" applyAlignment="1">
      <alignment horizontal="center" vertical="center" shrinkToFit="1"/>
    </xf>
    <xf numFmtId="0" fontId="77" fillId="18" borderId="0" xfId="8" applyFont="1" applyFill="1" applyAlignment="1" applyProtection="1">
      <alignment horizontal="left" vertical="center" shrinkToFit="1"/>
      <protection locked="0"/>
    </xf>
    <xf numFmtId="0" fontId="77" fillId="18" borderId="111" xfId="8" applyFont="1" applyFill="1" applyBorder="1" applyAlignment="1" applyProtection="1">
      <alignment horizontal="left" vertical="center" shrinkToFit="1"/>
      <protection locked="0"/>
    </xf>
    <xf numFmtId="0" fontId="89" fillId="16" borderId="0" xfId="8" applyFont="1" applyFill="1" applyAlignment="1" applyProtection="1">
      <alignment horizontal="center" vertical="center"/>
      <protection locked="0"/>
    </xf>
    <xf numFmtId="0" fontId="77" fillId="16" borderId="13" xfId="8" applyFont="1" applyFill="1" applyBorder="1" applyAlignment="1" applyProtection="1">
      <alignment horizontal="left" vertical="center" shrinkToFit="1"/>
      <protection locked="0"/>
    </xf>
    <xf numFmtId="0" fontId="77" fillId="16" borderId="0" xfId="8" applyFont="1" applyFill="1" applyAlignment="1" applyProtection="1">
      <alignment horizontal="left" vertical="center" shrinkToFit="1"/>
      <protection locked="0"/>
    </xf>
    <xf numFmtId="0" fontId="77" fillId="16" borderId="111" xfId="8" applyFont="1" applyFill="1" applyBorder="1" applyAlignment="1" applyProtection="1">
      <alignment horizontal="left" vertical="center" shrinkToFit="1"/>
      <protection locked="0"/>
    </xf>
    <xf numFmtId="0" fontId="89" fillId="16" borderId="13" xfId="8" applyFont="1" applyFill="1" applyBorder="1" applyAlignment="1" applyProtection="1">
      <alignment horizontal="center" vertical="center"/>
      <protection locked="0"/>
    </xf>
    <xf numFmtId="0" fontId="79" fillId="0" borderId="121" xfId="8" applyFont="1" applyBorder="1" applyAlignment="1">
      <alignment horizontal="right" vertical="top" shrinkToFit="1"/>
    </xf>
    <xf numFmtId="0" fontId="79" fillId="0" borderId="68" xfId="8" applyFont="1" applyBorder="1" applyAlignment="1">
      <alignment horizontal="right" vertical="top" shrinkToFit="1"/>
    </xf>
    <xf numFmtId="0" fontId="79" fillId="0" borderId="108" xfId="8" applyFont="1" applyBorder="1" applyAlignment="1">
      <alignment horizontal="right" vertical="top" shrinkToFit="1"/>
    </xf>
    <xf numFmtId="0" fontId="79" fillId="18" borderId="0" xfId="8" applyFont="1" applyFill="1" applyAlignment="1" applyProtection="1">
      <alignment horizontal="center" vertical="center" shrinkToFit="1"/>
      <protection locked="0"/>
    </xf>
    <xf numFmtId="0" fontId="79" fillId="18" borderId="110" xfId="8" applyFont="1" applyFill="1" applyBorder="1" applyAlignment="1" applyProtection="1">
      <alignment horizontal="center" vertical="center" shrinkToFit="1"/>
      <protection locked="0"/>
    </xf>
    <xf numFmtId="0" fontId="89" fillId="17" borderId="13" xfId="8" applyFont="1" applyFill="1" applyBorder="1" applyAlignment="1">
      <alignment horizontal="center" vertical="center"/>
    </xf>
    <xf numFmtId="0" fontId="89" fillId="17" borderId="0" xfId="8" applyFont="1" applyFill="1" applyAlignment="1">
      <alignment horizontal="center" vertical="center"/>
    </xf>
    <xf numFmtId="191" fontId="79" fillId="16" borderId="13" xfId="8" applyNumberFormat="1" applyFont="1" applyFill="1" applyBorder="1" applyAlignment="1" applyProtection="1">
      <alignment horizontal="center" vertical="center" shrinkToFit="1"/>
      <protection locked="0"/>
    </xf>
    <xf numFmtId="191" fontId="79" fillId="16" borderId="195" xfId="8" applyNumberFormat="1" applyFont="1" applyFill="1" applyBorder="1" applyAlignment="1" applyProtection="1">
      <alignment horizontal="center" vertical="center" shrinkToFit="1"/>
      <protection locked="0"/>
    </xf>
    <xf numFmtId="0" fontId="77" fillId="18" borderId="13" xfId="8" applyFont="1" applyFill="1" applyBorder="1" applyAlignment="1" applyProtection="1">
      <alignment horizontal="left" vertical="center" shrinkToFit="1"/>
      <protection locked="0"/>
    </xf>
    <xf numFmtId="0" fontId="79" fillId="18" borderId="13" xfId="8" applyFont="1" applyFill="1" applyBorder="1" applyAlignment="1" applyProtection="1">
      <alignment horizontal="center" vertical="center" shrinkToFit="1"/>
      <protection locked="0"/>
    </xf>
    <xf numFmtId="0" fontId="89" fillId="16" borderId="68" xfId="8" applyFont="1" applyFill="1" applyBorder="1" applyAlignment="1" applyProtection="1">
      <alignment horizontal="center" vertical="center"/>
      <protection locked="0"/>
    </xf>
    <xf numFmtId="0" fontId="81" fillId="0" borderId="0" xfId="8" applyFont="1" applyAlignment="1">
      <alignment horizontal="left" vertical="center"/>
    </xf>
    <xf numFmtId="0" fontId="81" fillId="0" borderId="105" xfId="8" applyFont="1" applyBorder="1" applyAlignment="1">
      <alignment horizontal="left" vertical="center"/>
    </xf>
    <xf numFmtId="0" fontId="82" fillId="0" borderId="56" xfId="8" applyFont="1" applyBorder="1" applyAlignment="1">
      <alignment horizontal="center" vertical="top" wrapText="1"/>
    </xf>
    <xf numFmtId="0" fontId="82" fillId="0" borderId="59" xfId="8" applyFont="1" applyBorder="1" applyAlignment="1">
      <alignment horizontal="center" vertical="top" wrapText="1"/>
    </xf>
    <xf numFmtId="0" fontId="87" fillId="0" borderId="56" xfId="8" applyFont="1" applyBorder="1" applyAlignment="1">
      <alignment horizontal="center" vertical="center"/>
    </xf>
    <xf numFmtId="0" fontId="87" fillId="0" borderId="59" xfId="8" applyFont="1" applyBorder="1" applyAlignment="1">
      <alignment horizontal="center" vertical="center"/>
    </xf>
    <xf numFmtId="0" fontId="77" fillId="7" borderId="192" xfId="8" applyFont="1" applyFill="1" applyBorder="1" applyAlignment="1">
      <alignment horizontal="center" vertical="center"/>
    </xf>
    <xf numFmtId="0" fontId="77" fillId="7" borderId="191" xfId="8" applyFont="1" applyFill="1" applyBorder="1" applyAlignment="1">
      <alignment horizontal="center" vertical="center"/>
    </xf>
    <xf numFmtId="0" fontId="77" fillId="7" borderId="189" xfId="8" applyFont="1" applyFill="1" applyBorder="1" applyAlignment="1">
      <alignment horizontal="center" vertical="center"/>
    </xf>
    <xf numFmtId="0" fontId="77" fillId="7" borderId="85" xfId="8" applyFont="1" applyFill="1" applyBorder="1" applyAlignment="1">
      <alignment horizontal="center" vertical="center"/>
    </xf>
    <xf numFmtId="0" fontId="81" fillId="0" borderId="59" xfId="8" applyFont="1" applyBorder="1" applyAlignment="1">
      <alignment horizontal="left" vertical="center"/>
    </xf>
    <xf numFmtId="0" fontId="81" fillId="0" borderId="58" xfId="8" applyFont="1" applyBorder="1" applyAlignment="1">
      <alignment horizontal="left" vertical="center"/>
    </xf>
    <xf numFmtId="0" fontId="81" fillId="0" borderId="85" xfId="8" applyFont="1" applyBorder="1" applyAlignment="1">
      <alignment horizontal="left" vertical="center"/>
    </xf>
    <xf numFmtId="0" fontId="81" fillId="0" borderId="193" xfId="8" applyFont="1" applyBorder="1" applyAlignment="1">
      <alignment horizontal="left" vertical="center"/>
    </xf>
    <xf numFmtId="0" fontId="84" fillId="0" borderId="57" xfId="8" applyFont="1" applyBorder="1" applyAlignment="1">
      <alignment horizontal="center" vertical="center" wrapText="1"/>
    </xf>
    <xf numFmtId="0" fontId="84" fillId="0" borderId="59" xfId="8" applyFont="1" applyBorder="1" applyAlignment="1">
      <alignment horizontal="center" vertical="center" wrapText="1"/>
    </xf>
    <xf numFmtId="0" fontId="77" fillId="7" borderId="50" xfId="8" applyFont="1" applyFill="1" applyBorder="1" applyAlignment="1">
      <alignment horizontal="center" vertical="center"/>
    </xf>
    <xf numFmtId="0" fontId="77" fillId="7" borderId="48" xfId="8" applyFont="1" applyFill="1" applyBorder="1" applyAlignment="1">
      <alignment horizontal="center" vertical="center"/>
    </xf>
    <xf numFmtId="0" fontId="81" fillId="0" borderId="0" xfId="8" applyFont="1" applyAlignment="1">
      <alignment vertical="center" wrapText="1"/>
    </xf>
    <xf numFmtId="0" fontId="81" fillId="0" borderId="61" xfId="8" applyFont="1" applyBorder="1" applyAlignment="1">
      <alignment vertical="center" textRotation="255"/>
    </xf>
    <xf numFmtId="0" fontId="81" fillId="0" borderId="76" xfId="8" applyFont="1" applyBorder="1" applyAlignment="1">
      <alignment vertical="center" textRotation="255"/>
    </xf>
    <xf numFmtId="0" fontId="81" fillId="0" borderId="72" xfId="8" applyFont="1" applyBorder="1" applyAlignment="1">
      <alignment vertical="center" textRotation="255"/>
    </xf>
    <xf numFmtId="192" fontId="79" fillId="18" borderId="0" xfId="8" applyNumberFormat="1" applyFont="1" applyFill="1" applyAlignment="1" applyProtection="1">
      <alignment horizontal="center" vertical="center" shrinkToFit="1"/>
      <protection locked="0"/>
    </xf>
    <xf numFmtId="191" fontId="79" fillId="18" borderId="13" xfId="8" applyNumberFormat="1" applyFont="1" applyFill="1" applyBorder="1" applyAlignment="1" applyProtection="1">
      <alignment horizontal="center" vertical="center" shrinkToFit="1"/>
      <protection locked="0"/>
    </xf>
    <xf numFmtId="191" fontId="79" fillId="18" borderId="0" xfId="8" applyNumberFormat="1" applyFont="1" applyFill="1" applyAlignment="1" applyProtection="1">
      <alignment horizontal="center" vertical="center" shrinkToFit="1"/>
      <protection locked="0"/>
    </xf>
    <xf numFmtId="0" fontId="79" fillId="7" borderId="13" xfId="8" applyFont="1" applyFill="1" applyBorder="1" applyAlignment="1">
      <alignment horizontal="center" vertical="center" shrinkToFit="1"/>
    </xf>
    <xf numFmtId="0" fontId="79" fillId="7" borderId="0" xfId="8" applyFont="1" applyFill="1" applyAlignment="1">
      <alignment horizontal="center" vertical="center" shrinkToFit="1"/>
    </xf>
    <xf numFmtId="0" fontId="77" fillId="0" borderId="0" xfId="8" applyFont="1" applyAlignment="1">
      <alignment horizontal="left" vertical="center"/>
    </xf>
    <xf numFmtId="0" fontId="81" fillId="0" borderId="59" xfId="8" applyFont="1" applyBorder="1" applyAlignment="1">
      <alignment horizontal="left" vertical="center" wrapText="1"/>
    </xf>
    <xf numFmtId="0" fontId="81" fillId="0" borderId="106" xfId="8" applyFont="1" applyBorder="1" applyAlignment="1">
      <alignment horizontal="left" vertical="center" wrapText="1"/>
    </xf>
    <xf numFmtId="0" fontId="81" fillId="0" borderId="0" xfId="8" applyFont="1" applyAlignment="1">
      <alignment horizontal="left" vertical="center" wrapText="1"/>
    </xf>
    <xf numFmtId="0" fontId="81" fillId="0" borderId="111" xfId="8" applyFont="1" applyBorder="1" applyAlignment="1">
      <alignment horizontal="left" vertical="center" wrapText="1"/>
    </xf>
    <xf numFmtId="0" fontId="81" fillId="0" borderId="10" xfId="8" applyFont="1" applyBorder="1" applyAlignment="1">
      <alignment horizontal="left" vertical="center" wrapText="1"/>
    </xf>
    <xf numFmtId="0" fontId="81" fillId="0" borderId="12" xfId="8" applyFont="1" applyBorder="1" applyAlignment="1">
      <alignment horizontal="left" vertical="center" wrapText="1"/>
    </xf>
    <xf numFmtId="0" fontId="79" fillId="18" borderId="38" xfId="8" applyFont="1" applyFill="1" applyBorder="1" applyAlignment="1" applyProtection="1">
      <alignment horizontal="center" vertical="center" shrinkToFit="1"/>
      <protection locked="0"/>
    </xf>
    <xf numFmtId="0" fontId="27" fillId="0" borderId="57" xfId="2" applyFont="1" applyBorder="1" applyAlignment="1" applyProtection="1">
      <alignment horizontal="center" vertical="center" wrapText="1"/>
    </xf>
    <xf numFmtId="0" fontId="27" fillId="0" borderId="59" xfId="2" applyFont="1" applyBorder="1" applyAlignment="1" applyProtection="1">
      <alignment horizontal="center" vertical="center" wrapText="1"/>
    </xf>
    <xf numFmtId="0" fontId="27" fillId="0" borderId="58" xfId="2" applyFont="1" applyBorder="1" applyAlignment="1" applyProtection="1">
      <alignment horizontal="center" vertical="center" wrapText="1"/>
    </xf>
    <xf numFmtId="0" fontId="27" fillId="0" borderId="119" xfId="2" applyFont="1" applyBorder="1" applyAlignment="1" applyProtection="1">
      <alignment horizontal="center" vertical="center" wrapText="1"/>
    </xf>
    <xf numFmtId="0" fontId="27" fillId="0" borderId="10" xfId="2" applyFont="1" applyBorder="1" applyAlignment="1" applyProtection="1">
      <alignment horizontal="center" vertical="center" wrapText="1"/>
    </xf>
    <xf numFmtId="0" fontId="27" fillId="0" borderId="77" xfId="2" applyFont="1" applyBorder="1" applyAlignment="1" applyProtection="1">
      <alignment horizontal="center" vertical="center" wrapText="1"/>
    </xf>
    <xf numFmtId="0" fontId="27" fillId="0" borderId="92" xfId="2" applyFont="1" applyBorder="1" applyAlignment="1" applyProtection="1">
      <alignment horizontal="center" vertical="center"/>
    </xf>
    <xf numFmtId="0" fontId="27" fillId="0" borderId="60" xfId="2" applyFont="1" applyBorder="1" applyAlignment="1" applyProtection="1">
      <alignment horizontal="center" vertical="center"/>
    </xf>
    <xf numFmtId="0" fontId="35" fillId="0" borderId="0" xfId="2" applyFont="1" applyAlignment="1" applyProtection="1">
      <alignment horizontal="center" vertical="center"/>
    </xf>
    <xf numFmtId="0" fontId="27" fillId="0" borderId="10" xfId="2" applyFont="1" applyBorder="1" applyAlignment="1" applyProtection="1">
      <alignment horizontal="center" vertical="center" shrinkToFit="1"/>
    </xf>
    <xf numFmtId="0" fontId="28" fillId="0" borderId="67" xfId="2" applyFont="1" applyBorder="1" applyAlignment="1" applyProtection="1">
      <alignment horizontal="distributed" vertical="center"/>
    </xf>
    <xf numFmtId="0" fontId="27" fillId="0" borderId="66" xfId="2" applyFont="1" applyBorder="1" applyAlignment="1" applyProtection="1">
      <alignment vertical="center" shrinkToFit="1"/>
    </xf>
    <xf numFmtId="0" fontId="27" fillId="0" borderId="65" xfId="2" applyFont="1" applyBorder="1" applyAlignment="1" applyProtection="1">
      <alignment vertical="center" shrinkToFit="1"/>
    </xf>
    <xf numFmtId="0" fontId="27" fillId="0" borderId="54" xfId="2" applyFont="1" applyFill="1" applyBorder="1" applyAlignment="1" applyProtection="1">
      <alignment horizontal="center" vertical="center" wrapText="1"/>
    </xf>
    <xf numFmtId="0" fontId="27" fillId="0" borderId="52" xfId="2" applyFont="1" applyFill="1" applyBorder="1" applyAlignment="1" applyProtection="1">
      <alignment horizontal="center" vertical="center"/>
    </xf>
    <xf numFmtId="0" fontId="28" fillId="0" borderId="64" xfId="2" applyFont="1" applyBorder="1" applyAlignment="1" applyProtection="1">
      <alignment horizontal="distributed" vertical="center"/>
    </xf>
    <xf numFmtId="0" fontId="27" fillId="0" borderId="5" xfId="2" applyFont="1" applyFill="1" applyBorder="1" applyAlignment="1" applyProtection="1">
      <alignment vertical="center" shrinkToFit="1"/>
    </xf>
    <xf numFmtId="0" fontId="27" fillId="0" borderId="63" xfId="2" applyFont="1" applyFill="1" applyBorder="1" applyAlignment="1" applyProtection="1">
      <alignment vertical="center" shrinkToFit="1"/>
    </xf>
    <xf numFmtId="0" fontId="28" fillId="0" borderId="62" xfId="2" applyFont="1" applyBorder="1" applyAlignment="1" applyProtection="1">
      <alignment horizontal="distributed" vertical="center"/>
    </xf>
    <xf numFmtId="0" fontId="27" fillId="0" borderId="52" xfId="2" applyFont="1" applyFill="1" applyBorder="1" applyAlignment="1" applyProtection="1">
      <alignment vertical="center" shrinkToFit="1"/>
    </xf>
    <xf numFmtId="0" fontId="27" fillId="0" borderId="51" xfId="2" applyFont="1" applyFill="1" applyBorder="1" applyAlignment="1" applyProtection="1">
      <alignment vertical="center" shrinkToFit="1"/>
    </xf>
    <xf numFmtId="0" fontId="27" fillId="0" borderId="61" xfId="2" applyFont="1" applyBorder="1" applyAlignment="1" applyProtection="1">
      <alignment horizontal="center" vertical="center" wrapText="1"/>
    </xf>
    <xf numFmtId="0" fontId="27" fillId="0" borderId="7" xfId="2" applyFont="1" applyBorder="1" applyAlignment="1">
      <alignment horizontal="distributed" vertical="center"/>
    </xf>
    <xf numFmtId="0" fontId="27" fillId="2" borderId="7" xfId="2" applyFont="1" applyFill="1" applyBorder="1" applyAlignment="1" applyProtection="1">
      <alignment horizontal="center" vertical="center" shrinkToFit="1"/>
      <protection locked="0"/>
    </xf>
    <xf numFmtId="0" fontId="29" fillId="0" borderId="75" xfId="2" applyFont="1" applyBorder="1" applyAlignment="1">
      <alignment horizontal="left" vertical="center" wrapText="1"/>
    </xf>
    <xf numFmtId="0" fontId="29" fillId="0" borderId="74" xfId="2" applyFont="1" applyBorder="1" applyAlignment="1">
      <alignment horizontal="left" vertical="center" wrapText="1"/>
    </xf>
    <xf numFmtId="0" fontId="29" fillId="0" borderId="73" xfId="2" applyFont="1" applyBorder="1" applyAlignment="1">
      <alignment horizontal="left" vertical="center" wrapText="1"/>
    </xf>
    <xf numFmtId="58" fontId="27" fillId="0" borderId="0" xfId="2" applyNumberFormat="1" applyFont="1" applyAlignment="1">
      <alignment horizontal="center" vertical="center"/>
    </xf>
    <xf numFmtId="0" fontId="27" fillId="0" borderId="0" xfId="2" applyFont="1" applyAlignment="1">
      <alignment horizontal="center" vertical="center"/>
    </xf>
    <xf numFmtId="0" fontId="28" fillId="0" borderId="64" xfId="2" applyFont="1" applyBorder="1" applyAlignment="1">
      <alignment horizontal="distributed" vertical="center"/>
    </xf>
    <xf numFmtId="0" fontId="28" fillId="0" borderId="8" xfId="2" applyFont="1" applyBorder="1" applyAlignment="1">
      <alignment horizontal="distributed" vertical="center"/>
    </xf>
    <xf numFmtId="0" fontId="27" fillId="0" borderId="10" xfId="2" applyFont="1" applyBorder="1" applyAlignment="1">
      <alignment horizontal="distributed" vertical="center"/>
    </xf>
    <xf numFmtId="0" fontId="27" fillId="2" borderId="10" xfId="2" applyFont="1" applyFill="1" applyBorder="1" applyAlignment="1" applyProtection="1">
      <alignment horizontal="center" vertical="center" shrinkToFit="1"/>
      <protection locked="0"/>
    </xf>
    <xf numFmtId="0" fontId="27" fillId="0" borderId="5" xfId="2" applyFont="1" applyBorder="1" applyAlignment="1">
      <alignment vertical="center" shrinkToFit="1"/>
    </xf>
    <xf numFmtId="0" fontId="27" fillId="0" borderId="7" xfId="2" applyFont="1" applyBorder="1" applyAlignment="1">
      <alignment vertical="center" shrinkToFit="1"/>
    </xf>
    <xf numFmtId="0" fontId="27" fillId="0" borderId="93" xfId="2" applyFont="1" applyBorder="1" applyAlignment="1">
      <alignment vertical="center" shrinkToFit="1"/>
    </xf>
    <xf numFmtId="0" fontId="28" fillId="0" borderId="62" xfId="2" applyFont="1" applyBorder="1" applyAlignment="1">
      <alignment horizontal="distributed" vertical="center"/>
    </xf>
    <xf numFmtId="0" fontId="28" fillId="0" borderId="71" xfId="2" applyFont="1" applyBorder="1" applyAlignment="1">
      <alignment horizontal="distributed" vertical="center"/>
    </xf>
    <xf numFmtId="0" fontId="27" fillId="0" borderId="52" xfId="2" applyFont="1" applyBorder="1" applyAlignment="1">
      <alignment vertical="center" shrinkToFit="1"/>
    </xf>
    <xf numFmtId="0" fontId="27" fillId="0" borderId="92" xfId="2" applyFont="1" applyBorder="1" applyAlignment="1">
      <alignment vertical="center" shrinkToFit="1"/>
    </xf>
    <xf numFmtId="0" fontId="27" fillId="0" borderId="60" xfId="2" applyFont="1" applyBorder="1" applyAlignment="1">
      <alignment vertical="center" shrinkToFit="1"/>
    </xf>
    <xf numFmtId="38" fontId="28" fillId="2" borderId="80" xfId="3" applyFont="1" applyFill="1" applyBorder="1" applyAlignment="1" applyProtection="1">
      <alignment horizontal="center" vertical="center"/>
      <protection locked="0"/>
    </xf>
    <xf numFmtId="38" fontId="28" fillId="2" borderId="79" xfId="3" applyFont="1" applyFill="1" applyBorder="1" applyAlignment="1" applyProtection="1">
      <alignment horizontal="center" vertical="center"/>
      <protection locked="0"/>
    </xf>
    <xf numFmtId="38" fontId="28" fillId="2" borderId="78" xfId="3" applyFont="1" applyFill="1" applyBorder="1" applyAlignment="1" applyProtection="1">
      <alignment horizontal="center" vertical="center"/>
      <protection locked="0"/>
    </xf>
    <xf numFmtId="0" fontId="27" fillId="2" borderId="0" xfId="2" applyFont="1" applyFill="1" applyAlignment="1" applyProtection="1">
      <alignment horizontal="center" vertical="center" shrinkToFit="1"/>
      <protection locked="0"/>
    </xf>
    <xf numFmtId="0" fontId="28" fillId="2" borderId="11" xfId="2" applyFont="1" applyFill="1" applyBorder="1" applyAlignment="1" applyProtection="1">
      <alignment horizontal="left" vertical="center" wrapText="1"/>
      <protection locked="0"/>
    </xf>
    <xf numFmtId="0" fontId="28" fillId="2" borderId="10" xfId="2" applyFont="1" applyFill="1" applyBorder="1" applyAlignment="1" applyProtection="1">
      <alignment horizontal="left" vertical="center" wrapText="1"/>
      <protection locked="0"/>
    </xf>
    <xf numFmtId="0" fontId="28" fillId="2" borderId="77" xfId="2" applyFont="1" applyFill="1" applyBorder="1" applyAlignment="1" applyProtection="1">
      <alignment horizontal="left" vertical="center" wrapText="1"/>
      <protection locked="0"/>
    </xf>
    <xf numFmtId="0" fontId="7" fillId="0" borderId="0" xfId="2" applyAlignment="1">
      <alignment horizontal="center" vertical="center"/>
    </xf>
    <xf numFmtId="0" fontId="35" fillId="0" borderId="0" xfId="2" applyFont="1" applyAlignment="1">
      <alignment horizontal="center" vertical="center"/>
    </xf>
    <xf numFmtId="0" fontId="29" fillId="0" borderId="9" xfId="2" applyFont="1" applyBorder="1" applyAlignment="1">
      <alignment vertical="center" wrapText="1"/>
    </xf>
    <xf numFmtId="0" fontId="28" fillId="0" borderId="91" xfId="2" applyFont="1" applyBorder="1" applyAlignment="1">
      <alignment horizontal="center" vertical="top"/>
    </xf>
    <xf numFmtId="0" fontId="28" fillId="0" borderId="88" xfId="2" applyFont="1" applyBorder="1" applyAlignment="1">
      <alignment horizontal="center" vertical="top"/>
    </xf>
    <xf numFmtId="0" fontId="28" fillId="0" borderId="86" xfId="2" applyFont="1" applyBorder="1" applyAlignment="1">
      <alignment horizontal="center" vertical="top"/>
    </xf>
    <xf numFmtId="0" fontId="28" fillId="0" borderId="61" xfId="2" applyFont="1" applyBorder="1" applyAlignment="1">
      <alignment horizontal="center" vertical="top"/>
    </xf>
    <xf numFmtId="0" fontId="28" fillId="0" borderId="76" xfId="2" applyFont="1" applyBorder="1" applyAlignment="1">
      <alignment horizontal="center" vertical="top"/>
    </xf>
    <xf numFmtId="0" fontId="28" fillId="0" borderId="72" xfId="2" applyFont="1" applyBorder="1" applyAlignment="1">
      <alignment horizontal="center" vertical="top"/>
    </xf>
    <xf numFmtId="0" fontId="29" fillId="0" borderId="8" xfId="2" applyFont="1" applyBorder="1" applyAlignment="1">
      <alignment horizontal="left" vertical="center" wrapText="1"/>
    </xf>
    <xf numFmtId="0" fontId="29" fillId="0" borderId="63" xfId="2" applyFont="1" applyBorder="1" applyAlignment="1">
      <alignment horizontal="left" vertical="center" wrapText="1"/>
    </xf>
    <xf numFmtId="0" fontId="29" fillId="2" borderId="70" xfId="2" applyFont="1" applyFill="1" applyBorder="1" applyAlignment="1" applyProtection="1">
      <alignment horizontal="left" vertical="center" wrapText="1"/>
      <protection locked="0"/>
    </xf>
    <xf numFmtId="0" fontId="29" fillId="2" borderId="69" xfId="2" applyFont="1" applyFill="1" applyBorder="1" applyAlignment="1" applyProtection="1">
      <alignment horizontal="left" vertical="center" wrapText="1"/>
      <protection locked="0"/>
    </xf>
    <xf numFmtId="0" fontId="29" fillId="0" borderId="8" xfId="2" applyFont="1" applyBorder="1" applyAlignment="1">
      <alignment vertical="center" wrapText="1"/>
    </xf>
    <xf numFmtId="0" fontId="29" fillId="0" borderId="71" xfId="2" applyFont="1" applyBorder="1" applyAlignment="1">
      <alignment vertical="center" wrapText="1"/>
    </xf>
    <xf numFmtId="0" fontId="29" fillId="0" borderId="6" xfId="2" applyFont="1" applyBorder="1" applyAlignment="1">
      <alignment horizontal="center" vertical="center" wrapText="1"/>
    </xf>
    <xf numFmtId="0" fontId="29" fillId="0" borderId="53" xfId="2" applyFont="1" applyBorder="1" applyAlignment="1">
      <alignment horizontal="center" vertical="center" wrapText="1"/>
    </xf>
    <xf numFmtId="0" fontId="28" fillId="0" borderId="83" xfId="2" applyFont="1" applyBorder="1" applyAlignment="1">
      <alignment vertical="center" wrapText="1"/>
    </xf>
    <xf numFmtId="0" fontId="28" fillId="0" borderId="82" xfId="2" applyFont="1" applyBorder="1" applyAlignment="1">
      <alignment vertical="center" wrapText="1"/>
    </xf>
    <xf numFmtId="0" fontId="28" fillId="0" borderId="81" xfId="2" applyFont="1" applyBorder="1" applyAlignment="1">
      <alignment vertical="center" wrapText="1"/>
    </xf>
    <xf numFmtId="0" fontId="27" fillId="0" borderId="10" xfId="2" applyFont="1" applyBorder="1" applyAlignment="1">
      <alignment horizontal="center" vertical="center" shrinkToFit="1"/>
    </xf>
    <xf numFmtId="0" fontId="29" fillId="0" borderId="1" xfId="2" applyFont="1" applyBorder="1" applyAlignment="1">
      <alignment horizontal="center" vertical="center" wrapText="1"/>
    </xf>
    <xf numFmtId="0" fontId="29" fillId="0" borderId="70" xfId="2" applyFont="1" applyBorder="1" applyAlignment="1">
      <alignment horizontal="center" vertical="center" wrapText="1"/>
    </xf>
    <xf numFmtId="0" fontId="28" fillId="0" borderId="67" xfId="2" applyFont="1" applyBorder="1" applyAlignment="1">
      <alignment horizontal="distributed" vertical="center"/>
    </xf>
    <xf numFmtId="0" fontId="28" fillId="0" borderId="95" xfId="2" applyFont="1" applyBorder="1" applyAlignment="1">
      <alignment horizontal="distributed" vertical="center"/>
    </xf>
    <xf numFmtId="0" fontId="27" fillId="0" borderId="66" xfId="2" applyFont="1" applyBorder="1" applyAlignment="1">
      <alignment vertical="center" shrinkToFit="1"/>
    </xf>
    <xf numFmtId="0" fontId="27" fillId="0" borderId="82" xfId="2" applyFont="1" applyBorder="1" applyAlignment="1">
      <alignment vertical="center" shrinkToFit="1"/>
    </xf>
    <xf numFmtId="0" fontId="27" fillId="0" borderId="94" xfId="2" applyFont="1" applyBorder="1" applyAlignment="1">
      <alignment vertical="center" shrinkToFit="1"/>
    </xf>
    <xf numFmtId="0" fontId="42" fillId="0" borderId="0" xfId="2" applyFont="1" applyAlignment="1" applyProtection="1">
      <alignment horizontal="center" vertical="center"/>
    </xf>
    <xf numFmtId="0" fontId="28" fillId="0" borderId="95" xfId="2" applyFont="1" applyBorder="1" applyAlignment="1" applyProtection="1">
      <alignment horizontal="distributed" vertical="center"/>
    </xf>
    <xf numFmtId="0" fontId="27" fillId="0" borderId="95" xfId="2" applyFont="1" applyBorder="1" applyAlignment="1" applyProtection="1">
      <alignment vertical="center" shrinkToFit="1"/>
    </xf>
    <xf numFmtId="0" fontId="28" fillId="0" borderId="8" xfId="2" applyFont="1" applyBorder="1" applyAlignment="1" applyProtection="1">
      <alignment horizontal="distributed" vertical="center"/>
    </xf>
    <xf numFmtId="0" fontId="27" fillId="0" borderId="8" xfId="2" applyFont="1" applyBorder="1" applyAlignment="1" applyProtection="1">
      <alignment vertical="center" shrinkToFit="1"/>
    </xf>
    <xf numFmtId="0" fontId="27" fillId="0" borderId="63" xfId="2" applyFont="1" applyBorder="1" applyAlignment="1" applyProtection="1">
      <alignment vertical="center" shrinkToFit="1"/>
    </xf>
    <xf numFmtId="0" fontId="28" fillId="0" borderId="71" xfId="2" applyFont="1" applyBorder="1" applyAlignment="1" applyProtection="1">
      <alignment horizontal="distributed" vertical="center"/>
    </xf>
    <xf numFmtId="0" fontId="27" fillId="0" borderId="71" xfId="2" applyFont="1" applyBorder="1" applyAlignment="1" applyProtection="1">
      <alignment vertical="center" shrinkToFit="1"/>
    </xf>
    <xf numFmtId="0" fontId="27" fillId="0" borderId="51" xfId="2" applyFont="1" applyBorder="1" applyAlignment="1" applyProtection="1">
      <alignment vertical="center" shrinkToFit="1"/>
    </xf>
    <xf numFmtId="0" fontId="27" fillId="0" borderId="128" xfId="2" applyFont="1" applyBorder="1" applyAlignment="1" applyProtection="1">
      <alignment vertical="center" wrapText="1"/>
    </xf>
    <xf numFmtId="0" fontId="28" fillId="0" borderId="127" xfId="2" applyFont="1" applyBorder="1" applyAlignment="1" applyProtection="1">
      <alignment vertical="center" wrapText="1"/>
    </xf>
    <xf numFmtId="0" fontId="28" fillId="0" borderId="127" xfId="2" applyFont="1" applyBorder="1" applyProtection="1">
      <alignment vertical="center"/>
    </xf>
    <xf numFmtId="0" fontId="29" fillId="0" borderId="50" xfId="2" applyFont="1" applyBorder="1" applyAlignment="1" applyProtection="1">
      <alignment horizontal="center" vertical="center" wrapText="1"/>
    </xf>
    <xf numFmtId="0" fontId="29" fillId="0" borderId="49" xfId="2" applyFont="1" applyBorder="1" applyAlignment="1" applyProtection="1">
      <alignment horizontal="center" vertical="center" wrapText="1"/>
    </xf>
    <xf numFmtId="0" fontId="29" fillId="0" borderId="48" xfId="2" applyFont="1" applyBorder="1" applyAlignment="1" applyProtection="1">
      <alignment horizontal="center" vertical="center" wrapText="1"/>
    </xf>
    <xf numFmtId="0" fontId="27" fillId="0" borderId="50" xfId="2" applyFont="1" applyBorder="1" applyAlignment="1" applyProtection="1">
      <alignment horizontal="center" vertical="center"/>
    </xf>
    <xf numFmtId="0" fontId="27" fillId="0" borderId="49" xfId="2" applyFont="1" applyBorder="1" applyAlignment="1" applyProtection="1">
      <alignment horizontal="center" vertical="center"/>
    </xf>
    <xf numFmtId="0" fontId="27" fillId="7" borderId="49" xfId="2" applyFont="1" applyFill="1" applyBorder="1" applyAlignment="1" applyProtection="1">
      <alignment horizontal="center" vertical="center"/>
    </xf>
    <xf numFmtId="0" fontId="27" fillId="0" borderId="48" xfId="2" applyFont="1" applyBorder="1" applyAlignment="1" applyProtection="1">
      <alignment horizontal="center" vertical="center"/>
    </xf>
    <xf numFmtId="0" fontId="27" fillId="2" borderId="103" xfId="2" applyFont="1" applyFill="1" applyBorder="1" applyAlignment="1" applyProtection="1">
      <alignment horizontal="right" vertical="center"/>
      <protection locked="0"/>
    </xf>
    <xf numFmtId="0" fontId="27" fillId="2" borderId="102" xfId="2" applyFont="1" applyFill="1" applyBorder="1" applyAlignment="1" applyProtection="1">
      <alignment horizontal="right" vertical="center"/>
      <protection locked="0"/>
    </xf>
    <xf numFmtId="0" fontId="27" fillId="2" borderId="31" xfId="2" applyFont="1" applyFill="1" applyBorder="1" applyAlignment="1" applyProtection="1">
      <alignment horizontal="right" vertical="center"/>
      <protection locked="0"/>
    </xf>
    <xf numFmtId="0" fontId="28" fillId="2" borderId="40" xfId="2" applyFont="1" applyFill="1" applyBorder="1" applyAlignment="1" applyProtection="1">
      <alignment horizontal="right" vertical="center"/>
      <protection locked="0"/>
    </xf>
    <xf numFmtId="0" fontId="27" fillId="0" borderId="129" xfId="2" applyFont="1" applyBorder="1" applyAlignment="1" applyProtection="1">
      <alignment horizontal="left" vertical="center" wrapText="1"/>
    </xf>
    <xf numFmtId="0" fontId="27" fillId="0" borderId="97" xfId="2" applyFont="1" applyBorder="1" applyAlignment="1" applyProtection="1">
      <alignment horizontal="left" vertical="center" wrapText="1"/>
    </xf>
    <xf numFmtId="0" fontId="27" fillId="0" borderId="107" xfId="2" applyFont="1" applyBorder="1" applyAlignment="1" applyProtection="1">
      <alignment horizontal="left" vertical="center" wrapText="1"/>
    </xf>
    <xf numFmtId="0" fontId="27" fillId="2" borderId="121" xfId="2" applyFont="1" applyFill="1" applyBorder="1" applyAlignment="1" applyProtection="1">
      <alignment horizontal="right" vertical="center"/>
      <protection locked="0"/>
    </xf>
    <xf numFmtId="0" fontId="28" fillId="2" borderId="68" xfId="2" applyFont="1" applyFill="1" applyBorder="1" applyAlignment="1" applyProtection="1">
      <alignment horizontal="right" vertical="center"/>
      <protection locked="0"/>
    </xf>
    <xf numFmtId="0" fontId="91" fillId="0" borderId="0" xfId="0" applyFont="1" applyAlignment="1">
      <alignment horizontal="center" vertical="center"/>
    </xf>
    <xf numFmtId="0" fontId="27" fillId="0" borderId="178" xfId="2" applyFont="1" applyFill="1" applyBorder="1" applyAlignment="1" applyProtection="1">
      <alignment horizontal="center" vertical="center"/>
    </xf>
    <xf numFmtId="0" fontId="27" fillId="0" borderId="179" xfId="2" applyFont="1" applyFill="1" applyBorder="1" applyAlignment="1" applyProtection="1">
      <alignment horizontal="center" vertical="center"/>
    </xf>
    <xf numFmtId="0" fontId="27" fillId="0" borderId="180" xfId="2" applyFont="1" applyFill="1" applyBorder="1" applyAlignment="1" applyProtection="1">
      <alignment horizontal="center" vertical="center"/>
    </xf>
    <xf numFmtId="0" fontId="27" fillId="0" borderId="167" xfId="2" applyFont="1" applyFill="1" applyBorder="1" applyAlignment="1" applyProtection="1">
      <alignment horizontal="center" vertical="center"/>
    </xf>
    <xf numFmtId="0" fontId="27" fillId="0" borderId="168" xfId="2" applyFont="1" applyFill="1" applyBorder="1" applyAlignment="1" applyProtection="1">
      <alignment horizontal="center" vertical="center"/>
    </xf>
    <xf numFmtId="0" fontId="27" fillId="0" borderId="176" xfId="2" applyFont="1" applyFill="1" applyBorder="1" applyAlignment="1" applyProtection="1">
      <alignment horizontal="center" vertical="center"/>
    </xf>
    <xf numFmtId="0" fontId="27" fillId="0" borderId="177" xfId="2" applyFont="1" applyFill="1" applyBorder="1" applyAlignment="1" applyProtection="1">
      <alignment horizontal="center" vertical="center"/>
    </xf>
    <xf numFmtId="0" fontId="27" fillId="0" borderId="57" xfId="2" applyFont="1" applyBorder="1" applyProtection="1">
      <alignment vertical="center"/>
    </xf>
    <xf numFmtId="0" fontId="7" fillId="0" borderId="59" xfId="2" applyBorder="1" applyProtection="1">
      <alignment vertical="center"/>
    </xf>
    <xf numFmtId="0" fontId="7" fillId="0" borderId="58" xfId="2" applyBorder="1" applyProtection="1">
      <alignment vertical="center"/>
    </xf>
    <xf numFmtId="0" fontId="7" fillId="0" borderId="76" xfId="2" applyBorder="1" applyProtection="1">
      <alignment vertical="center"/>
    </xf>
    <xf numFmtId="0" fontId="7" fillId="0" borderId="72" xfId="2" applyBorder="1" applyProtection="1">
      <alignment vertical="center"/>
    </xf>
    <xf numFmtId="0" fontId="27" fillId="0" borderId="95" xfId="2" applyFont="1" applyBorder="1" applyAlignment="1" applyProtection="1">
      <alignment horizontal="center" vertical="center" wrapText="1"/>
    </xf>
    <xf numFmtId="0" fontId="28" fillId="0" borderId="95" xfId="2" applyFont="1" applyBorder="1" applyProtection="1">
      <alignment vertical="center"/>
    </xf>
    <xf numFmtId="38" fontId="27" fillId="0" borderId="159" xfId="3" applyFont="1" applyFill="1" applyBorder="1" applyAlignment="1" applyProtection="1">
      <alignment horizontal="right" vertical="center"/>
    </xf>
    <xf numFmtId="38" fontId="27" fillId="0" borderId="158" xfId="3" applyFont="1" applyFill="1" applyBorder="1" applyAlignment="1" applyProtection="1">
      <alignment horizontal="right" vertical="center"/>
    </xf>
    <xf numFmtId="38" fontId="27" fillId="0" borderId="160" xfId="3" applyFont="1" applyFill="1" applyBorder="1" applyAlignment="1" applyProtection="1">
      <alignment horizontal="right" vertical="center"/>
    </xf>
    <xf numFmtId="38" fontId="27" fillId="0" borderId="161" xfId="3" applyFont="1" applyFill="1" applyBorder="1" applyAlignment="1" applyProtection="1">
      <alignment horizontal="right" vertical="center"/>
    </xf>
    <xf numFmtId="38" fontId="27" fillId="0" borderId="162" xfId="3" applyFont="1" applyFill="1" applyBorder="1" applyAlignment="1" applyProtection="1">
      <alignment horizontal="right" vertical="center"/>
    </xf>
    <xf numFmtId="38" fontId="27" fillId="0" borderId="163" xfId="3" applyFont="1" applyFill="1" applyBorder="1" applyAlignment="1" applyProtection="1">
      <alignment horizontal="right" vertical="center"/>
    </xf>
    <xf numFmtId="0" fontId="31" fillId="0" borderId="165" xfId="2" applyFont="1" applyFill="1" applyBorder="1" applyAlignment="1" applyProtection="1">
      <alignment horizontal="center" vertical="center"/>
    </xf>
    <xf numFmtId="0" fontId="27" fillId="0" borderId="5" xfId="2" applyFont="1" applyBorder="1" applyAlignment="1" applyProtection="1">
      <alignment horizontal="center" vertical="center" wrapText="1"/>
    </xf>
    <xf numFmtId="0" fontId="27" fillId="0" borderId="7" xfId="2" applyFont="1" applyBorder="1" applyAlignment="1" applyProtection="1">
      <alignment horizontal="center" vertical="center" wrapText="1"/>
    </xf>
    <xf numFmtId="0" fontId="27" fillId="0" borderId="6" xfId="2" applyFont="1" applyBorder="1" applyAlignment="1" applyProtection="1">
      <alignment horizontal="center" vertical="center" wrapText="1"/>
    </xf>
    <xf numFmtId="0" fontId="27" fillId="0" borderId="104" xfId="2" applyFont="1" applyFill="1" applyBorder="1" applyAlignment="1" applyProtection="1">
      <alignment horizontal="right" vertical="center"/>
    </xf>
    <xf numFmtId="0" fontId="7" fillId="0" borderId="49" xfId="2" applyFill="1" applyBorder="1" applyAlignment="1" applyProtection="1">
      <alignment horizontal="right" vertical="center"/>
    </xf>
    <xf numFmtId="0" fontId="27" fillId="0" borderId="126" xfId="2" applyFont="1" applyBorder="1" applyAlignment="1" applyProtection="1">
      <alignment horizontal="center" vertical="center" wrapText="1"/>
    </xf>
    <xf numFmtId="38" fontId="27" fillId="0" borderId="153" xfId="3" applyFont="1" applyFill="1" applyBorder="1" applyAlignment="1" applyProtection="1">
      <alignment horizontal="right" vertical="center"/>
    </xf>
    <xf numFmtId="38" fontId="27" fillId="0" borderId="164" xfId="3" applyFont="1" applyFill="1" applyBorder="1" applyAlignment="1" applyProtection="1">
      <alignment horizontal="right" vertical="center"/>
    </xf>
    <xf numFmtId="0" fontId="27" fillId="0" borderId="169" xfId="2" applyFont="1" applyFill="1" applyBorder="1" applyAlignment="1" applyProtection="1">
      <alignment horizontal="center" vertical="center"/>
    </xf>
    <xf numFmtId="0" fontId="27" fillId="0" borderId="170" xfId="2" applyFont="1" applyFill="1" applyBorder="1" applyAlignment="1" applyProtection="1">
      <alignment horizontal="center" vertical="center"/>
    </xf>
    <xf numFmtId="0" fontId="27" fillId="0" borderId="171" xfId="2" applyFont="1" applyFill="1" applyBorder="1" applyAlignment="1" applyProtection="1">
      <alignment horizontal="center" vertical="center"/>
    </xf>
    <xf numFmtId="0" fontId="32" fillId="0" borderId="59" xfId="2" applyFont="1" applyBorder="1" applyAlignment="1" applyProtection="1">
      <alignment vertical="center" wrapText="1"/>
    </xf>
    <xf numFmtId="0" fontId="7" fillId="0" borderId="59" xfId="2" applyBorder="1" applyAlignment="1" applyProtection="1">
      <alignment vertical="center" wrapText="1"/>
    </xf>
    <xf numFmtId="0" fontId="7" fillId="0" borderId="68" xfId="2" applyBorder="1" applyAlignment="1" applyProtection="1">
      <alignment vertical="center" wrapText="1"/>
    </xf>
    <xf numFmtId="0" fontId="28" fillId="2" borderId="57" xfId="2" applyFont="1" applyFill="1" applyBorder="1" applyAlignment="1" applyProtection="1">
      <alignment horizontal="center" vertical="center"/>
      <protection locked="0"/>
    </xf>
    <xf numFmtId="0" fontId="28" fillId="2" borderId="59" xfId="2" applyFont="1" applyFill="1" applyBorder="1" applyAlignment="1" applyProtection="1">
      <alignment horizontal="center" vertical="center"/>
      <protection locked="0"/>
    </xf>
    <xf numFmtId="0" fontId="28" fillId="2" borderId="58" xfId="2" applyFont="1" applyFill="1" applyBorder="1" applyAlignment="1" applyProtection="1">
      <alignment horizontal="center" vertical="center"/>
      <protection locked="0"/>
    </xf>
    <xf numFmtId="0" fontId="28" fillId="2" borderId="100" xfId="2" applyFont="1" applyFill="1" applyBorder="1" applyAlignment="1" applyProtection="1">
      <alignment horizontal="center" vertical="center"/>
      <protection locked="0"/>
    </xf>
    <xf numFmtId="0" fontId="28" fillId="2" borderId="68" xfId="2" applyFont="1" applyFill="1" applyBorder="1" applyAlignment="1" applyProtection="1">
      <alignment horizontal="center" vertical="center"/>
      <protection locked="0"/>
    </xf>
    <xf numFmtId="0" fontId="28" fillId="2" borderId="99" xfId="2" applyFont="1" applyFill="1" applyBorder="1" applyAlignment="1" applyProtection="1">
      <alignment horizontal="center" vertical="center"/>
      <protection locked="0"/>
    </xf>
    <xf numFmtId="0" fontId="28" fillId="0" borderId="65" xfId="2" applyFont="1" applyBorder="1" applyProtection="1">
      <alignment vertical="center"/>
    </xf>
    <xf numFmtId="0" fontId="27" fillId="0" borderId="181" xfId="2" applyFont="1" applyFill="1" applyBorder="1" applyAlignment="1" applyProtection="1">
      <alignment horizontal="center" vertical="center"/>
    </xf>
    <xf numFmtId="0" fontId="27" fillId="0" borderId="182" xfId="2" applyFont="1" applyFill="1" applyBorder="1" applyAlignment="1" applyProtection="1">
      <alignment horizontal="center" vertical="center"/>
    </xf>
    <xf numFmtId="0" fontId="27" fillId="0" borderId="183" xfId="2" applyFont="1" applyFill="1" applyBorder="1" applyAlignment="1" applyProtection="1">
      <alignment horizontal="center" vertical="center"/>
    </xf>
    <xf numFmtId="0" fontId="28" fillId="0" borderId="4" xfId="2" applyFont="1" applyBorder="1" applyAlignment="1" applyProtection="1">
      <alignment horizontal="center" vertical="center"/>
    </xf>
    <xf numFmtId="0" fontId="28" fillId="0" borderId="111" xfId="2" applyFont="1" applyBorder="1" applyAlignment="1" applyProtection="1">
      <alignment horizontal="center" vertical="center"/>
    </xf>
    <xf numFmtId="0" fontId="28" fillId="0" borderId="108" xfId="2" applyFont="1" applyBorder="1" applyAlignment="1" applyProtection="1">
      <alignment horizontal="center" vertical="center"/>
    </xf>
    <xf numFmtId="0" fontId="27" fillId="0" borderId="103" xfId="2" applyFont="1" applyFill="1" applyBorder="1" applyAlignment="1" applyProtection="1">
      <alignment horizontal="right" vertical="center"/>
    </xf>
    <xf numFmtId="0" fontId="27" fillId="0" borderId="102" xfId="2" applyFont="1" applyFill="1" applyBorder="1" applyAlignment="1" applyProtection="1">
      <alignment horizontal="right" vertical="center"/>
    </xf>
    <xf numFmtId="0" fontId="27" fillId="0" borderId="112" xfId="2" applyFont="1" applyBorder="1" applyAlignment="1" applyProtection="1">
      <alignment horizontal="center" vertical="center" wrapText="1"/>
    </xf>
    <xf numFmtId="0" fontId="27" fillId="0" borderId="0" xfId="2" applyFont="1" applyAlignment="1" applyProtection="1">
      <alignment horizontal="center" vertical="center" wrapText="1"/>
    </xf>
    <xf numFmtId="0" fontId="27" fillId="0" borderId="105" xfId="2" applyFont="1" applyBorder="1" applyAlignment="1" applyProtection="1">
      <alignment horizontal="center" vertical="center" wrapText="1"/>
    </xf>
    <xf numFmtId="0" fontId="27" fillId="0" borderId="100" xfId="2" applyFont="1" applyBorder="1" applyAlignment="1" applyProtection="1">
      <alignment horizontal="center" vertical="center" wrapText="1"/>
    </xf>
    <xf numFmtId="0" fontId="27" fillId="0" borderId="68" xfId="2" applyFont="1" applyBorder="1" applyAlignment="1" applyProtection="1">
      <alignment horizontal="center" vertical="center" wrapText="1"/>
    </xf>
    <xf numFmtId="0" fontId="27" fillId="0" borderId="99" xfId="2" applyFont="1" applyBorder="1" applyAlignment="1" applyProtection="1">
      <alignment horizontal="center" vertical="center" wrapText="1"/>
    </xf>
    <xf numFmtId="0" fontId="37" fillId="0" borderId="37" xfId="2" applyFont="1" applyBorder="1" applyAlignment="1" applyProtection="1">
      <alignment horizontal="left" vertical="center" wrapText="1"/>
    </xf>
    <xf numFmtId="0" fontId="37" fillId="0" borderId="38" xfId="2" applyFont="1" applyBorder="1" applyAlignment="1" applyProtection="1">
      <alignment horizontal="left" vertical="center" wrapText="1"/>
    </xf>
    <xf numFmtId="0" fontId="37" fillId="0" borderId="114" xfId="2" applyFont="1" applyBorder="1" applyAlignment="1" applyProtection="1">
      <alignment horizontal="left" vertical="center" wrapText="1"/>
    </xf>
    <xf numFmtId="0" fontId="27" fillId="2" borderId="59" xfId="2" applyFont="1" applyFill="1" applyBorder="1" applyAlignment="1" applyProtection="1">
      <alignment horizontal="center" vertical="center"/>
      <protection locked="0"/>
    </xf>
    <xf numFmtId="0" fontId="7" fillId="2" borderId="59" xfId="2" applyFill="1" applyBorder="1" applyAlignment="1" applyProtection="1">
      <alignment horizontal="center" vertical="center"/>
      <protection locked="0"/>
    </xf>
    <xf numFmtId="0" fontId="27" fillId="0" borderId="165" xfId="2" applyFont="1" applyFill="1" applyBorder="1" applyAlignment="1" applyProtection="1">
      <alignment horizontal="center" vertical="center"/>
    </xf>
    <xf numFmtId="0" fontId="7" fillId="0" borderId="165" xfId="2" applyFill="1" applyBorder="1" applyAlignment="1" applyProtection="1">
      <alignment horizontal="center" vertical="center"/>
    </xf>
    <xf numFmtId="0" fontId="27" fillId="0" borderId="175" xfId="2" applyFont="1" applyFill="1" applyBorder="1" applyAlignment="1" applyProtection="1">
      <alignment horizontal="center" vertical="center"/>
    </xf>
    <xf numFmtId="0" fontId="37" fillId="0" borderId="98" xfId="2" applyFont="1" applyBorder="1" applyAlignment="1" applyProtection="1">
      <alignment horizontal="left" vertical="center" shrinkToFit="1"/>
    </xf>
    <xf numFmtId="0" fontId="27" fillId="0" borderId="97" xfId="2" applyFont="1" applyBorder="1" applyAlignment="1" applyProtection="1">
      <alignment horizontal="left" vertical="center" shrinkToFit="1"/>
    </xf>
    <xf numFmtId="0" fontId="27" fillId="0" borderId="96" xfId="2" applyFont="1" applyBorder="1" applyAlignment="1" applyProtection="1">
      <alignment horizontal="left" vertical="center" shrinkToFit="1"/>
    </xf>
    <xf numFmtId="0" fontId="27" fillId="0" borderId="187" xfId="2" applyFont="1" applyFill="1" applyBorder="1" applyAlignment="1" applyProtection="1">
      <alignment horizontal="center" vertical="center"/>
    </xf>
    <xf numFmtId="0" fontId="27" fillId="0" borderId="188" xfId="2" applyFont="1" applyFill="1" applyBorder="1" applyAlignment="1" applyProtection="1">
      <alignment horizontal="center" vertical="center"/>
    </xf>
    <xf numFmtId="38" fontId="27" fillId="0" borderId="3" xfId="3" applyFont="1" applyFill="1" applyBorder="1" applyAlignment="1" applyProtection="1">
      <alignment horizontal="right" vertical="center"/>
    </xf>
    <xf numFmtId="38" fontId="27" fillId="0" borderId="2" xfId="3" applyFont="1" applyFill="1" applyBorder="1" applyAlignment="1" applyProtection="1">
      <alignment horizontal="right" vertical="center"/>
    </xf>
    <xf numFmtId="38" fontId="27" fillId="0" borderId="13" xfId="3" applyFont="1" applyFill="1" applyBorder="1" applyAlignment="1" applyProtection="1">
      <alignment horizontal="right" vertical="center"/>
    </xf>
    <xf numFmtId="38" fontId="27" fillId="0" borderId="0" xfId="3" applyFont="1" applyFill="1" applyBorder="1" applyAlignment="1" applyProtection="1">
      <alignment horizontal="right" vertical="center"/>
    </xf>
    <xf numFmtId="38" fontId="27" fillId="0" borderId="121" xfId="3" applyFont="1" applyFill="1" applyBorder="1" applyAlignment="1" applyProtection="1">
      <alignment horizontal="right" vertical="center"/>
    </xf>
    <xf numFmtId="38" fontId="27" fillId="0" borderId="68" xfId="3" applyFont="1" applyFill="1" applyBorder="1" applyAlignment="1" applyProtection="1">
      <alignment horizontal="right" vertical="center"/>
    </xf>
    <xf numFmtId="0" fontId="28" fillId="0" borderId="125" xfId="2" applyFont="1" applyBorder="1" applyAlignment="1" applyProtection="1">
      <alignment horizontal="center" vertical="center"/>
    </xf>
    <xf numFmtId="0" fontId="28" fillId="0" borderId="105" xfId="2" applyFont="1" applyBorder="1" applyAlignment="1" applyProtection="1">
      <alignment horizontal="center" vertical="center"/>
    </xf>
    <xf numFmtId="0" fontId="28" fillId="0" borderId="99" xfId="2" applyFont="1" applyBorder="1" applyAlignment="1" applyProtection="1">
      <alignment horizontal="center" vertical="center"/>
    </xf>
    <xf numFmtId="0" fontId="27" fillId="0" borderId="57" xfId="2" applyFont="1" applyBorder="1" applyAlignment="1" applyProtection="1">
      <alignment vertical="center" wrapText="1"/>
    </xf>
    <xf numFmtId="0" fontId="28" fillId="0" borderId="59" xfId="2" applyFont="1" applyBorder="1" applyAlignment="1" applyProtection="1">
      <alignment vertical="center" wrapText="1"/>
    </xf>
    <xf numFmtId="0" fontId="28" fillId="0" borderId="58" xfId="2" applyFont="1" applyBorder="1" applyAlignment="1" applyProtection="1">
      <alignment vertical="center" wrapText="1"/>
    </xf>
    <xf numFmtId="0" fontId="28" fillId="0" borderId="100" xfId="2" applyFont="1" applyBorder="1" applyAlignment="1" applyProtection="1">
      <alignment vertical="center" wrapText="1"/>
    </xf>
    <xf numFmtId="0" fontId="28" fillId="0" borderId="68" xfId="2" applyFont="1" applyBorder="1" applyAlignment="1" applyProtection="1">
      <alignment vertical="center" wrapText="1"/>
    </xf>
    <xf numFmtId="0" fontId="28" fillId="0" borderId="99" xfId="2" applyFont="1" applyBorder="1" applyAlignment="1" applyProtection="1">
      <alignment vertical="center" wrapText="1"/>
    </xf>
    <xf numFmtId="0" fontId="27" fillId="0" borderId="67" xfId="2" applyFont="1" applyBorder="1" applyAlignment="1" applyProtection="1">
      <alignment horizontal="left" vertical="center" wrapText="1"/>
    </xf>
    <xf numFmtId="0" fontId="28" fillId="0" borderId="95" xfId="2" applyFont="1" applyBorder="1" applyAlignment="1" applyProtection="1">
      <alignment horizontal="left" vertical="center" wrapText="1"/>
    </xf>
    <xf numFmtId="0" fontId="28" fillId="0" borderId="65" xfId="2" applyFont="1" applyBorder="1" applyAlignment="1" applyProtection="1">
      <alignment horizontal="left" vertical="center" wrapText="1"/>
    </xf>
    <xf numFmtId="0" fontId="27" fillId="0" borderId="124" xfId="2" applyFont="1" applyBorder="1" applyAlignment="1" applyProtection="1">
      <alignment horizontal="left" vertical="center" wrapText="1"/>
    </xf>
    <xf numFmtId="0" fontId="28" fillId="0" borderId="14" xfId="2" applyFont="1" applyBorder="1" applyAlignment="1" applyProtection="1">
      <alignment horizontal="left" vertical="center" wrapText="1"/>
    </xf>
    <xf numFmtId="0" fontId="28" fillId="0" borderId="123" xfId="2" applyFont="1" applyBorder="1" applyAlignment="1" applyProtection="1">
      <alignment horizontal="left" vertical="center" wrapText="1"/>
    </xf>
    <xf numFmtId="0" fontId="28" fillId="0" borderId="62" xfId="2" applyFont="1" applyBorder="1" applyAlignment="1" applyProtection="1">
      <alignment horizontal="left" vertical="center" wrapText="1"/>
    </xf>
    <xf numFmtId="0" fontId="28" fillId="0" borderId="71" xfId="2" applyFont="1" applyBorder="1" applyAlignment="1" applyProtection="1">
      <alignment horizontal="left" vertical="center" wrapText="1"/>
    </xf>
    <xf numFmtId="0" fontId="28" fillId="0" borderId="51" xfId="2" applyFont="1" applyBorder="1" applyAlignment="1" applyProtection="1">
      <alignment horizontal="left" vertical="center" wrapText="1"/>
    </xf>
    <xf numFmtId="0" fontId="27" fillId="0" borderId="173" xfId="2" applyFont="1" applyFill="1" applyBorder="1" applyAlignment="1" applyProtection="1">
      <alignment horizontal="center" vertical="center"/>
    </xf>
    <xf numFmtId="0" fontId="27" fillId="0" borderId="174" xfId="2" applyFont="1" applyFill="1" applyBorder="1" applyAlignment="1" applyProtection="1">
      <alignment horizontal="center" vertical="center"/>
    </xf>
    <xf numFmtId="0" fontId="27" fillId="0" borderId="57" xfId="2" applyFont="1" applyBorder="1" applyAlignment="1" applyProtection="1">
      <alignment horizontal="center" vertical="center" textRotation="255" wrapText="1" shrinkToFit="1"/>
    </xf>
    <xf numFmtId="0" fontId="27" fillId="0" borderId="106" xfId="2" applyFont="1" applyBorder="1" applyAlignment="1" applyProtection="1">
      <alignment horizontal="center" vertical="center" textRotation="255" wrapText="1" shrinkToFit="1"/>
    </xf>
    <xf numFmtId="0" fontId="27" fillId="0" borderId="112" xfId="2" applyFont="1" applyBorder="1" applyAlignment="1" applyProtection="1">
      <alignment horizontal="center" vertical="center" textRotation="255" wrapText="1" shrinkToFit="1"/>
    </xf>
    <xf numFmtId="0" fontId="27" fillId="0" borderId="111" xfId="2" applyFont="1" applyBorder="1" applyAlignment="1" applyProtection="1">
      <alignment horizontal="center" vertical="center" textRotation="255" wrapText="1" shrinkToFit="1"/>
    </xf>
    <xf numFmtId="0" fontId="27" fillId="0" borderId="100" xfId="2" applyFont="1" applyBorder="1" applyAlignment="1" applyProtection="1">
      <alignment horizontal="center" vertical="center" textRotation="255" wrapText="1" shrinkToFit="1"/>
    </xf>
    <xf numFmtId="0" fontId="27" fillId="0" borderId="108" xfId="2" applyFont="1" applyBorder="1" applyAlignment="1" applyProtection="1">
      <alignment horizontal="center" vertical="center" textRotation="255" wrapText="1" shrinkToFit="1"/>
    </xf>
    <xf numFmtId="0" fontId="27" fillId="0" borderId="107" xfId="2" applyFont="1" applyBorder="1" applyAlignment="1" applyProtection="1">
      <alignment horizontal="left" vertical="center" shrinkToFit="1"/>
    </xf>
    <xf numFmtId="0" fontId="27" fillId="0" borderId="184" xfId="2" applyFont="1" applyFill="1" applyBorder="1" applyAlignment="1" applyProtection="1">
      <alignment horizontal="center" vertical="center"/>
    </xf>
    <xf numFmtId="0" fontId="28" fillId="0" borderId="185" xfId="2" applyFont="1" applyFill="1" applyBorder="1" applyAlignment="1" applyProtection="1">
      <alignment horizontal="center" vertical="center"/>
    </xf>
    <xf numFmtId="0" fontId="28" fillId="0" borderId="186" xfId="2" applyFont="1" applyFill="1" applyBorder="1" applyAlignment="1" applyProtection="1">
      <alignment horizontal="center" vertical="center"/>
    </xf>
    <xf numFmtId="0" fontId="27" fillId="0" borderId="98" xfId="2" applyFont="1" applyFill="1" applyBorder="1" applyAlignment="1" applyProtection="1">
      <alignment horizontal="right" vertical="center"/>
    </xf>
    <xf numFmtId="0" fontId="28" fillId="0" borderId="97" xfId="2" applyFont="1" applyFill="1" applyBorder="1" applyAlignment="1" applyProtection="1">
      <alignment horizontal="right" vertical="center"/>
    </xf>
    <xf numFmtId="0" fontId="27" fillId="0" borderId="119" xfId="2" applyFont="1" applyBorder="1" applyAlignment="1" applyProtection="1">
      <alignment horizontal="center" vertical="center" textRotation="255" wrapText="1" shrinkToFit="1"/>
    </xf>
    <xf numFmtId="0" fontId="27" fillId="0" borderId="12" xfId="2" applyFont="1" applyBorder="1" applyAlignment="1" applyProtection="1">
      <alignment horizontal="center" vertical="center" textRotation="255" wrapText="1" shrinkToFit="1"/>
    </xf>
    <xf numFmtId="0" fontId="27" fillId="0" borderId="57" xfId="2" applyFont="1" applyBorder="1" applyAlignment="1" applyProtection="1">
      <alignment horizontal="center" vertical="center" textRotation="255" shrinkToFit="1"/>
    </xf>
    <xf numFmtId="0" fontId="27" fillId="0" borderId="106" xfId="2" applyFont="1" applyBorder="1" applyAlignment="1" applyProtection="1">
      <alignment horizontal="center" vertical="center" textRotation="255" shrinkToFit="1"/>
    </xf>
    <xf numFmtId="0" fontId="27" fillId="0" borderId="112" xfId="2" applyFont="1" applyBorder="1" applyAlignment="1" applyProtection="1">
      <alignment horizontal="center" vertical="center" textRotation="255" shrinkToFit="1"/>
    </xf>
    <xf numFmtId="0" fontId="27" fillId="0" borderId="111" xfId="2" applyFont="1" applyBorder="1" applyAlignment="1" applyProtection="1">
      <alignment horizontal="center" vertical="center" textRotation="255" shrinkToFit="1"/>
    </xf>
    <xf numFmtId="0" fontId="27" fillId="0" borderId="119" xfId="2" applyFont="1" applyBorder="1" applyAlignment="1" applyProtection="1">
      <alignment horizontal="center" vertical="center" textRotation="255" shrinkToFit="1"/>
    </xf>
    <xf numFmtId="0" fontId="27" fillId="0" borderId="12" xfId="2" applyFont="1" applyBorder="1" applyAlignment="1" applyProtection="1">
      <alignment horizontal="center" vertical="center" textRotation="255" shrinkToFit="1"/>
    </xf>
    <xf numFmtId="0" fontId="27" fillId="0" borderId="166" xfId="2" applyFont="1" applyFill="1" applyBorder="1" applyAlignment="1" applyProtection="1">
      <alignment horizontal="center" vertical="center"/>
    </xf>
    <xf numFmtId="0" fontId="37" fillId="0" borderId="117" xfId="2" applyFont="1" applyBorder="1" applyAlignment="1" applyProtection="1">
      <alignment horizontal="left" vertical="center" shrinkToFit="1"/>
    </xf>
    <xf numFmtId="0" fontId="27" fillId="0" borderId="116" xfId="2" applyFont="1" applyBorder="1" applyAlignment="1" applyProtection="1">
      <alignment horizontal="left" vertical="center" shrinkToFit="1"/>
    </xf>
    <xf numFmtId="0" fontId="27" fillId="0" borderId="118" xfId="2" applyFont="1" applyBorder="1" applyAlignment="1" applyProtection="1">
      <alignment horizontal="left" vertical="center" shrinkToFit="1"/>
    </xf>
    <xf numFmtId="0" fontId="27" fillId="0" borderId="172" xfId="2" applyFont="1" applyFill="1" applyBorder="1" applyAlignment="1" applyProtection="1">
      <alignment horizontal="center" vertical="center"/>
    </xf>
    <xf numFmtId="0" fontId="7" fillId="0" borderId="58" xfId="2" applyBorder="1" applyAlignment="1" applyProtection="1">
      <alignment vertical="center" wrapText="1"/>
    </xf>
    <xf numFmtId="0" fontId="7" fillId="0" borderId="100" xfId="2" applyBorder="1" applyAlignment="1" applyProtection="1">
      <alignment vertical="center" wrapText="1"/>
    </xf>
    <xf numFmtId="0" fontId="7" fillId="0" borderId="99" xfId="2" applyBorder="1" applyAlignment="1" applyProtection="1">
      <alignment vertical="center" wrapText="1"/>
    </xf>
    <xf numFmtId="0" fontId="7" fillId="0" borderId="106" xfId="2" applyBorder="1" applyProtection="1">
      <alignment vertical="center"/>
    </xf>
    <xf numFmtId="0" fontId="27" fillId="0" borderId="54" xfId="2" applyFont="1" applyBorder="1" applyProtection="1">
      <alignment vertical="center"/>
    </xf>
    <xf numFmtId="0" fontId="7" fillId="0" borderId="92" xfId="2" applyBorder="1" applyProtection="1">
      <alignment vertical="center"/>
    </xf>
    <xf numFmtId="0" fontId="7" fillId="0" borderId="53" xfId="2" applyBorder="1" applyProtection="1">
      <alignment vertical="center"/>
    </xf>
    <xf numFmtId="0" fontId="28" fillId="0" borderId="56" xfId="2" applyFont="1" applyBorder="1" applyAlignment="1" applyProtection="1">
      <alignment horizontal="center" vertical="center" wrapText="1"/>
    </xf>
    <xf numFmtId="0" fontId="7" fillId="0" borderId="59" xfId="2" applyBorder="1" applyAlignment="1" applyProtection="1">
      <alignment horizontal="center" vertical="center"/>
    </xf>
    <xf numFmtId="0" fontId="28" fillId="0" borderId="52" xfId="2" applyFont="1" applyBorder="1" applyAlignment="1" applyProtection="1">
      <alignment horizontal="center" vertical="center" wrapText="1"/>
    </xf>
    <xf numFmtId="0" fontId="7" fillId="0" borderId="92" xfId="2" applyBorder="1" applyAlignment="1" applyProtection="1">
      <alignment horizontal="center" vertical="center"/>
    </xf>
    <xf numFmtId="0" fontId="27" fillId="0" borderId="89" xfId="2" applyFont="1" applyBorder="1" applyAlignment="1" applyProtection="1">
      <alignment horizontal="center" vertical="center" textRotation="255" shrinkToFit="1"/>
    </xf>
    <xf numFmtId="0" fontId="27" fillId="0" borderId="4" xfId="2" applyFont="1" applyBorder="1" applyAlignment="1" applyProtection="1">
      <alignment horizontal="center" vertical="center" textRotation="255" shrinkToFit="1"/>
    </xf>
    <xf numFmtId="0" fontId="27" fillId="0" borderId="100" xfId="2" applyFont="1" applyBorder="1" applyAlignment="1" applyProtection="1">
      <alignment horizontal="center" vertical="center" textRotation="255" shrinkToFit="1"/>
    </xf>
    <xf numFmtId="0" fontId="27" fillId="0" borderId="108" xfId="2" applyFont="1" applyBorder="1" applyAlignment="1" applyProtection="1">
      <alignment horizontal="center" vertical="center" textRotation="255" shrinkToFit="1"/>
    </xf>
    <xf numFmtId="0" fontId="27" fillId="0" borderId="201" xfId="4" applyFont="1" applyBorder="1" applyAlignment="1">
      <alignment horizontal="left" vertical="center"/>
    </xf>
    <xf numFmtId="0" fontId="27" fillId="0" borderId="202" xfId="4" applyFont="1" applyBorder="1" applyAlignment="1">
      <alignment horizontal="left" vertical="center"/>
    </xf>
    <xf numFmtId="184" fontId="92" fillId="19" borderId="203" xfId="4" applyNumberFormat="1" applyFont="1" applyFill="1" applyBorder="1" applyAlignment="1">
      <alignment horizontal="right" vertical="center"/>
    </xf>
    <xf numFmtId="184" fontId="92" fillId="19" borderId="202" xfId="4" applyNumberFormat="1" applyFont="1" applyFill="1" applyBorder="1" applyAlignment="1">
      <alignment horizontal="right" vertical="center"/>
    </xf>
    <xf numFmtId="0" fontId="27" fillId="0" borderId="57" xfId="4" applyFont="1" applyBorder="1" applyAlignment="1">
      <alignment vertical="center"/>
    </xf>
    <xf numFmtId="0" fontId="45" fillId="0" borderId="59" xfId="4" applyBorder="1" applyAlignment="1">
      <alignment vertical="center"/>
    </xf>
    <xf numFmtId="0" fontId="45" fillId="0" borderId="58" xfId="4" applyBorder="1" applyAlignment="1">
      <alignment vertical="center"/>
    </xf>
    <xf numFmtId="0" fontId="45" fillId="0" borderId="76" xfId="4" applyBorder="1" applyAlignment="1">
      <alignment vertical="center"/>
    </xf>
    <xf numFmtId="0" fontId="45" fillId="0" borderId="72" xfId="4" applyBorder="1" applyAlignment="1">
      <alignment vertical="center"/>
    </xf>
    <xf numFmtId="0" fontId="32" fillId="0" borderId="59" xfId="4" applyFont="1" applyBorder="1" applyAlignment="1">
      <alignment vertical="center" wrapText="1"/>
    </xf>
    <xf numFmtId="0" fontId="45" fillId="0" borderId="59" xfId="4" applyBorder="1" applyAlignment="1">
      <alignment vertical="center" wrapText="1"/>
    </xf>
    <xf numFmtId="0" fontId="45" fillId="0" borderId="58" xfId="4" applyBorder="1" applyAlignment="1">
      <alignment vertical="center" wrapText="1"/>
    </xf>
    <xf numFmtId="0" fontId="45" fillId="0" borderId="68" xfId="4" applyBorder="1" applyAlignment="1">
      <alignment vertical="center" wrapText="1"/>
    </xf>
    <xf numFmtId="0" fontId="45" fillId="0" borderId="99" xfId="4" applyBorder="1" applyAlignment="1">
      <alignment vertical="center" wrapText="1"/>
    </xf>
    <xf numFmtId="0" fontId="28" fillId="19" borderId="57" xfId="4" applyFont="1" applyFill="1" applyBorder="1" applyAlignment="1" applyProtection="1">
      <alignment horizontal="center" vertical="center"/>
      <protection locked="0"/>
    </xf>
    <xf numFmtId="0" fontId="28" fillId="19" borderId="59" xfId="4" applyFont="1" applyFill="1" applyBorder="1" applyAlignment="1" applyProtection="1">
      <alignment horizontal="center" vertical="center"/>
      <protection locked="0"/>
    </xf>
    <xf numFmtId="0" fontId="28" fillId="19" borderId="58" xfId="4" applyFont="1" applyFill="1" applyBorder="1" applyAlignment="1" applyProtection="1">
      <alignment horizontal="center" vertical="center"/>
      <protection locked="0"/>
    </xf>
    <xf numFmtId="0" fontId="28" fillId="19" borderId="100" xfId="4" applyFont="1" applyFill="1" applyBorder="1" applyAlignment="1" applyProtection="1">
      <alignment horizontal="center" vertical="center"/>
      <protection locked="0"/>
    </xf>
    <xf numFmtId="0" fontId="28" fillId="19" borderId="68" xfId="4" applyFont="1" applyFill="1" applyBorder="1" applyAlignment="1" applyProtection="1">
      <alignment horizontal="center" vertical="center"/>
      <protection locked="0"/>
    </xf>
    <xf numFmtId="0" fontId="28" fillId="19" borderId="99" xfId="4" applyFont="1" applyFill="1" applyBorder="1" applyAlignment="1" applyProtection="1">
      <alignment horizontal="center" vertical="center"/>
      <protection locked="0"/>
    </xf>
    <xf numFmtId="0" fontId="27" fillId="0" borderId="5" xfId="4" applyFont="1" applyBorder="1" applyAlignment="1">
      <alignment horizontal="left" vertical="center" wrapText="1"/>
    </xf>
    <xf numFmtId="0" fontId="27" fillId="0" borderId="7" xfId="4" applyFont="1" applyBorder="1" applyAlignment="1">
      <alignment horizontal="left" vertical="center"/>
    </xf>
    <xf numFmtId="184" fontId="27" fillId="0" borderId="5" xfId="4" applyNumberFormat="1" applyFont="1" applyBorder="1" applyAlignment="1">
      <alignment horizontal="right" vertical="center"/>
    </xf>
    <xf numFmtId="184" fontId="27" fillId="0" borderId="7" xfId="4" applyNumberFormat="1" applyFont="1" applyBorder="1" applyAlignment="1">
      <alignment horizontal="right" vertical="center"/>
    </xf>
    <xf numFmtId="0" fontId="27" fillId="0" borderId="3" xfId="4" applyFont="1" applyBorder="1" applyAlignment="1">
      <alignment horizontal="left" vertical="center"/>
    </xf>
    <xf numFmtId="0" fontId="27" fillId="0" borderId="2" xfId="4" applyFont="1" applyBorder="1" applyAlignment="1">
      <alignment horizontal="left" vertical="center"/>
    </xf>
    <xf numFmtId="184" fontId="27" fillId="0" borderId="3" xfId="4" applyNumberFormat="1" applyFont="1" applyBorder="1" applyAlignment="1">
      <alignment horizontal="right" vertical="center"/>
    </xf>
    <xf numFmtId="184" fontId="27" fillId="0" borderId="2" xfId="4" applyNumberFormat="1" applyFont="1" applyBorder="1" applyAlignment="1">
      <alignment horizontal="right" vertical="center"/>
    </xf>
    <xf numFmtId="0" fontId="27" fillId="0" borderId="197" xfId="4" applyFont="1" applyBorder="1" applyAlignment="1">
      <alignment horizontal="left" vertical="center"/>
    </xf>
    <xf numFmtId="0" fontId="27" fillId="0" borderId="198" xfId="4" applyFont="1" applyBorder="1" applyAlignment="1">
      <alignment horizontal="left" vertical="center"/>
    </xf>
    <xf numFmtId="184" fontId="92" fillId="0" borderId="199" xfId="4" applyNumberFormat="1" applyFont="1" applyBorder="1" applyAlignment="1">
      <alignment horizontal="right" vertical="center"/>
    </xf>
    <xf numFmtId="184" fontId="92" fillId="0" borderId="198" xfId="4" applyNumberFormat="1" applyFont="1" applyBorder="1" applyAlignment="1">
      <alignment horizontal="right" vertical="center"/>
    </xf>
    <xf numFmtId="0" fontId="28" fillId="20" borderId="7" xfId="2" applyFont="1" applyFill="1" applyBorder="1" applyAlignment="1" applyProtection="1">
      <alignment horizontal="left" vertical="center" wrapText="1"/>
    </xf>
    <xf numFmtId="0" fontId="28" fillId="20" borderId="6" xfId="2" applyFont="1" applyFill="1" applyBorder="1" applyAlignment="1" applyProtection="1">
      <alignment horizontal="left" vertical="center" wrapText="1"/>
    </xf>
    <xf numFmtId="38" fontId="43" fillId="7" borderId="5" xfId="2" applyNumberFormat="1" applyFont="1" applyFill="1" applyBorder="1" applyAlignment="1" applyProtection="1">
      <alignment horizontal="right"/>
    </xf>
    <xf numFmtId="38" fontId="43" fillId="7" borderId="7" xfId="2" applyNumberFormat="1" applyFont="1" applyFill="1" applyBorder="1" applyAlignment="1" applyProtection="1">
      <alignment horizontal="right"/>
    </xf>
    <xf numFmtId="38" fontId="43" fillId="7" borderId="6" xfId="2" applyNumberFormat="1" applyFont="1" applyFill="1" applyBorder="1" applyAlignment="1" applyProtection="1">
      <alignment horizontal="right"/>
    </xf>
    <xf numFmtId="0" fontId="28" fillId="0" borderId="0" xfId="2" applyFont="1" applyAlignment="1" applyProtection="1">
      <alignment horizontal="center" vertical="center"/>
    </xf>
    <xf numFmtId="0" fontId="28" fillId="0" borderId="3" xfId="2" applyFont="1" applyBorder="1" applyAlignment="1" applyProtection="1">
      <alignment horizontal="left" vertical="center" wrapText="1"/>
    </xf>
    <xf numFmtId="0" fontId="28" fillId="0" borderId="2" xfId="2" applyFont="1" applyBorder="1" applyAlignment="1" applyProtection="1">
      <alignment horizontal="left" vertical="center" wrapText="1"/>
    </xf>
    <xf numFmtId="0" fontId="28" fillId="0" borderId="4" xfId="2" applyFont="1" applyBorder="1" applyAlignment="1" applyProtection="1">
      <alignment horizontal="left" vertical="center" wrapText="1"/>
    </xf>
    <xf numFmtId="0" fontId="27" fillId="0" borderId="7" xfId="2" applyFont="1" applyBorder="1" applyAlignment="1" applyProtection="1">
      <alignment horizontal="distributed"/>
    </xf>
    <xf numFmtId="0" fontId="32" fillId="0" borderId="0" xfId="2" applyFont="1" applyAlignment="1" applyProtection="1">
      <alignment horizontal="left" vertical="top" wrapText="1"/>
    </xf>
    <xf numFmtId="0" fontId="7" fillId="0" borderId="0" xfId="2" applyAlignment="1" applyProtection="1">
      <alignment horizontal="left" vertical="top" wrapText="1"/>
    </xf>
    <xf numFmtId="0" fontId="27" fillId="2" borderId="0" xfId="2" applyFont="1" applyFill="1" applyAlignment="1" applyProtection="1">
      <alignment horizontal="left" shrinkToFit="1"/>
      <protection locked="0"/>
    </xf>
    <xf numFmtId="0" fontId="27" fillId="0" borderId="0" xfId="2" applyFont="1" applyAlignment="1" applyProtection="1">
      <alignment horizontal="center" vertical="center"/>
    </xf>
    <xf numFmtId="0" fontId="27" fillId="0" borderId="10" xfId="2" applyFont="1" applyBorder="1" applyAlignment="1" applyProtection="1">
      <alignment horizontal="distributed"/>
    </xf>
    <xf numFmtId="184" fontId="43" fillId="0" borderId="7" xfId="2" applyNumberFormat="1" applyFont="1" applyBorder="1" applyAlignment="1" applyProtection="1">
      <alignment horizontal="right" vertical="center"/>
    </xf>
    <xf numFmtId="0" fontId="28" fillId="0" borderId="5" xfId="2" applyFont="1" applyBorder="1" applyAlignment="1" applyProtection="1">
      <alignment horizontal="left" vertical="center" wrapText="1"/>
    </xf>
    <xf numFmtId="0" fontId="28" fillId="0" borderId="7" xfId="2" applyFont="1" applyBorder="1" applyAlignment="1" applyProtection="1">
      <alignment horizontal="left" vertical="center" wrapText="1"/>
    </xf>
    <xf numFmtId="0" fontId="28" fillId="0" borderId="6" xfId="2" applyFont="1" applyBorder="1" applyAlignment="1" applyProtection="1">
      <alignment horizontal="left" vertical="center" wrapText="1"/>
    </xf>
    <xf numFmtId="0" fontId="28" fillId="2" borderId="5" xfId="2" applyFont="1" applyFill="1" applyBorder="1" applyAlignment="1" applyProtection="1">
      <alignment horizontal="center" vertical="center" wrapText="1"/>
      <protection locked="0"/>
    </xf>
    <xf numFmtId="0" fontId="28" fillId="2" borderId="7" xfId="2" applyFont="1" applyFill="1" applyBorder="1" applyAlignment="1" applyProtection="1">
      <alignment horizontal="center" vertical="center" wrapText="1"/>
      <protection locked="0"/>
    </xf>
    <xf numFmtId="0" fontId="28" fillId="2" borderId="6" xfId="2" applyFont="1" applyFill="1" applyBorder="1" applyAlignment="1" applyProtection="1">
      <alignment horizontal="center" vertical="center" wrapText="1"/>
      <protection locked="0"/>
    </xf>
    <xf numFmtId="184" fontId="43" fillId="2" borderId="7" xfId="2" applyNumberFormat="1" applyFont="1" applyFill="1" applyBorder="1" applyAlignment="1" applyProtection="1">
      <alignment horizontal="right" vertical="center"/>
      <protection locked="0"/>
    </xf>
    <xf numFmtId="0" fontId="44" fillId="12" borderId="7" xfId="2" applyFont="1" applyFill="1" applyBorder="1" applyAlignment="1" applyProtection="1">
      <alignment horizontal="left" vertical="center" wrapText="1"/>
    </xf>
    <xf numFmtId="0" fontId="44" fillId="12" borderId="6" xfId="2" applyFont="1" applyFill="1" applyBorder="1" applyAlignment="1" applyProtection="1">
      <alignment horizontal="left" vertical="center" wrapText="1"/>
    </xf>
    <xf numFmtId="0" fontId="28" fillId="20" borderId="5" xfId="2" applyFont="1" applyFill="1" applyBorder="1" applyAlignment="1" applyProtection="1">
      <alignment horizontal="left" vertical="center" wrapText="1"/>
    </xf>
    <xf numFmtId="184" fontId="43" fillId="7" borderId="7" xfId="2" applyNumberFormat="1" applyFont="1" applyFill="1" applyBorder="1" applyAlignment="1" applyProtection="1">
      <alignment horizontal="right" vertical="center"/>
    </xf>
    <xf numFmtId="0" fontId="27" fillId="0" borderId="135" xfId="2" applyFont="1" applyBorder="1" applyAlignment="1" applyProtection="1">
      <alignment horizontal="left" vertical="center"/>
    </xf>
    <xf numFmtId="0" fontId="27" fillId="0" borderId="134" xfId="2" applyFont="1" applyBorder="1" applyAlignment="1" applyProtection="1">
      <alignment horizontal="left" vertical="center"/>
    </xf>
    <xf numFmtId="0" fontId="27" fillId="0" borderId="133" xfId="2" applyFont="1" applyBorder="1" applyAlignment="1" applyProtection="1">
      <alignment horizontal="left" vertical="center"/>
    </xf>
    <xf numFmtId="0" fontId="28" fillId="0" borderId="8" xfId="2" applyFont="1" applyBorder="1" applyAlignment="1" applyProtection="1">
      <alignment horizontal="left" vertical="center" wrapText="1"/>
    </xf>
    <xf numFmtId="184" fontId="43" fillId="0" borderId="7" xfId="2" applyNumberFormat="1" applyFont="1" applyFill="1" applyBorder="1" applyAlignment="1" applyProtection="1">
      <alignment horizontal="right" vertical="center"/>
    </xf>
    <xf numFmtId="0" fontId="27" fillId="0" borderId="132" xfId="2" applyFont="1" applyBorder="1" applyAlignment="1" applyProtection="1">
      <alignment horizontal="left" vertical="center"/>
    </xf>
    <xf numFmtId="0" fontId="27" fillId="0" borderId="70" xfId="2" applyFont="1" applyBorder="1" applyAlignment="1" applyProtection="1">
      <alignment horizontal="left" vertical="center"/>
    </xf>
    <xf numFmtId="0" fontId="27" fillId="0" borderId="69" xfId="2" applyFont="1" applyBorder="1" applyAlignment="1" applyProtection="1">
      <alignment horizontal="left" vertical="center"/>
    </xf>
    <xf numFmtId="0" fontId="27" fillId="0" borderId="5" xfId="2" applyFont="1" applyBorder="1" applyAlignment="1" applyProtection="1">
      <alignment horizontal="center" vertical="center"/>
    </xf>
    <xf numFmtId="0" fontId="27" fillId="0" borderId="7" xfId="2" applyFont="1" applyBorder="1" applyAlignment="1" applyProtection="1">
      <alignment horizontal="center" vertical="center"/>
    </xf>
    <xf numFmtId="0" fontId="27" fillId="0" borderId="6" xfId="2" applyFont="1" applyBorder="1" applyAlignment="1" applyProtection="1">
      <alignment horizontal="center" vertical="center"/>
    </xf>
    <xf numFmtId="0" fontId="27" fillId="0" borderId="121" xfId="2" applyFont="1" applyBorder="1" applyAlignment="1" applyProtection="1">
      <alignment vertical="center" shrinkToFit="1"/>
    </xf>
    <xf numFmtId="0" fontId="27" fillId="0" borderId="68" xfId="2" applyFont="1" applyBorder="1" applyAlignment="1" applyProtection="1">
      <alignment vertical="center" shrinkToFit="1"/>
    </xf>
    <xf numFmtId="0" fontId="27" fillId="0" borderId="99" xfId="2" applyFont="1" applyBorder="1" applyAlignment="1" applyProtection="1">
      <alignment vertical="center" shrinkToFit="1"/>
    </xf>
    <xf numFmtId="0" fontId="27" fillId="0" borderId="82" xfId="2" applyFont="1" applyBorder="1" applyAlignment="1" applyProtection="1">
      <alignment vertical="center" shrinkToFit="1"/>
    </xf>
    <xf numFmtId="0" fontId="27" fillId="0" borderId="94" xfId="2" applyFont="1" applyBorder="1" applyAlignment="1" applyProtection="1">
      <alignment vertical="center" shrinkToFit="1"/>
    </xf>
    <xf numFmtId="0" fontId="27" fillId="0" borderId="11" xfId="2" applyFont="1" applyBorder="1" applyAlignment="1" applyProtection="1">
      <alignment vertical="center" shrinkToFit="1"/>
    </xf>
    <xf numFmtId="0" fontId="27" fillId="0" borderId="10" xfId="2" applyFont="1" applyBorder="1" applyAlignment="1" applyProtection="1">
      <alignment vertical="center" shrinkToFit="1"/>
    </xf>
    <xf numFmtId="0" fontId="27" fillId="0" borderId="77" xfId="2" applyFont="1" applyBorder="1" applyAlignment="1" applyProtection="1">
      <alignment vertical="center" shrinkToFit="1"/>
    </xf>
    <xf numFmtId="0" fontId="56" fillId="20" borderId="1" xfId="7" applyFont="1" applyFill="1" applyBorder="1" applyAlignment="1">
      <alignment horizontal="center" vertical="center" wrapText="1" shrinkToFit="1"/>
    </xf>
    <xf numFmtId="0" fontId="56" fillId="20" borderId="14" xfId="7" applyFont="1" applyFill="1" applyBorder="1" applyAlignment="1">
      <alignment horizontal="center" vertical="center" wrapText="1" shrinkToFit="1"/>
    </xf>
    <xf numFmtId="0" fontId="56" fillId="20" borderId="9" xfId="7" applyFont="1" applyFill="1" applyBorder="1" applyAlignment="1">
      <alignment horizontal="center" vertical="center" wrapText="1" shrinkToFit="1"/>
    </xf>
    <xf numFmtId="0" fontId="58" fillId="12" borderId="6" xfId="6" applyNumberFormat="1" applyFont="1" applyFill="1" applyBorder="1" applyAlignment="1" applyProtection="1">
      <alignment horizontal="left" vertical="center" shrinkToFit="1"/>
      <protection locked="0"/>
    </xf>
    <xf numFmtId="0" fontId="58" fillId="12" borderId="8" xfId="6" applyNumberFormat="1" applyFont="1" applyFill="1" applyBorder="1" applyAlignment="1" applyProtection="1">
      <alignment horizontal="left" vertical="center" shrinkToFit="1"/>
      <protection locked="0"/>
    </xf>
    <xf numFmtId="0" fontId="51" fillId="0" borderId="8" xfId="6" applyFont="1" applyBorder="1" applyAlignment="1" applyProtection="1">
      <alignment horizontal="left" vertical="center" shrinkToFit="1"/>
      <protection locked="0"/>
    </xf>
    <xf numFmtId="0" fontId="51" fillId="0" borderId="6" xfId="6" applyNumberFormat="1" applyFont="1" applyBorder="1" applyAlignment="1" applyProtection="1">
      <alignment horizontal="left" vertical="center" shrinkToFit="1"/>
      <protection locked="0"/>
    </xf>
    <xf numFmtId="0" fontId="51" fillId="0" borderId="8" xfId="6" applyNumberFormat="1" applyFont="1" applyBorder="1" applyAlignment="1" applyProtection="1">
      <alignment horizontal="left" vertical="center" shrinkToFit="1"/>
      <protection locked="0"/>
    </xf>
    <xf numFmtId="0" fontId="51" fillId="0" borderId="9" xfId="6" applyFont="1" applyBorder="1" applyAlignment="1" applyProtection="1">
      <alignment horizontal="left" vertical="center" shrinkToFit="1"/>
      <protection locked="0"/>
    </xf>
    <xf numFmtId="0" fontId="56" fillId="12" borderId="6" xfId="7" applyFont="1" applyFill="1" applyBorder="1" applyAlignment="1">
      <alignment horizontal="center" vertical="center" wrapText="1" shrinkToFit="1"/>
    </xf>
    <xf numFmtId="0" fontId="56" fillId="12" borderId="8" xfId="7" applyFont="1" applyFill="1" applyBorder="1" applyAlignment="1">
      <alignment horizontal="center" vertical="center" wrapText="1" shrinkToFit="1"/>
    </xf>
    <xf numFmtId="0" fontId="56" fillId="12" borderId="3" xfId="7" applyFont="1" applyFill="1" applyBorder="1" applyAlignment="1">
      <alignment horizontal="center" vertical="center" wrapText="1" shrinkToFit="1"/>
    </xf>
    <xf numFmtId="0" fontId="56" fillId="12" borderId="13" xfId="7" applyFont="1" applyFill="1" applyBorder="1" applyAlignment="1">
      <alignment horizontal="center" vertical="center" wrapText="1" shrinkToFit="1"/>
    </xf>
    <xf numFmtId="0" fontId="56" fillId="12" borderId="11" xfId="7" applyFont="1" applyFill="1" applyBorder="1" applyAlignment="1">
      <alignment horizontal="center" vertical="center" wrapText="1" shrinkToFit="1"/>
    </xf>
    <xf numFmtId="0" fontId="56" fillId="14" borderId="63" xfId="7" applyFont="1" applyFill="1" applyBorder="1" applyAlignment="1">
      <alignment horizontal="center" vertical="center" wrapText="1" shrinkToFit="1"/>
    </xf>
    <xf numFmtId="0" fontId="56" fillId="12" borderId="55" xfId="7" applyFont="1" applyFill="1" applyBorder="1" applyAlignment="1">
      <alignment horizontal="center" vertical="center" wrapText="1" shrinkToFit="1"/>
    </xf>
    <xf numFmtId="0" fontId="56" fillId="12" borderId="123" xfId="7" applyFont="1" applyFill="1" applyBorder="1" applyAlignment="1">
      <alignment horizontal="center" vertical="center" wrapText="1" shrinkToFit="1"/>
    </xf>
    <xf numFmtId="0" fontId="56" fillId="12" borderId="5" xfId="7" applyFont="1" applyFill="1" applyBorder="1" applyAlignment="1">
      <alignment horizontal="center" vertical="center" shrinkToFit="1"/>
    </xf>
    <xf numFmtId="0" fontId="56" fillId="12" borderId="7" xfId="7" applyFont="1" applyFill="1" applyBorder="1" applyAlignment="1">
      <alignment horizontal="center" vertical="center" shrinkToFit="1"/>
    </xf>
    <xf numFmtId="0" fontId="56" fillId="12" borderId="1" xfId="6" applyFont="1" applyFill="1" applyBorder="1" applyAlignment="1">
      <alignment horizontal="center" vertical="center" wrapText="1"/>
    </xf>
    <xf numFmtId="0" fontId="56" fillId="12" borderId="9" xfId="6" applyFont="1" applyFill="1" applyBorder="1" applyAlignment="1">
      <alignment horizontal="center" vertical="center" wrapText="1"/>
    </xf>
    <xf numFmtId="0" fontId="51" fillId="12" borderId="137" xfId="6" applyNumberFormat="1" applyFont="1" applyFill="1" applyBorder="1" applyAlignment="1">
      <alignment horizontal="left" vertical="center" shrinkToFit="1"/>
    </xf>
    <xf numFmtId="0" fontId="51" fillId="12" borderId="136" xfId="6" applyNumberFormat="1" applyFont="1" applyFill="1" applyBorder="1" applyAlignment="1">
      <alignment horizontal="left" vertical="center" shrinkToFit="1"/>
    </xf>
    <xf numFmtId="0" fontId="56" fillId="0" borderId="5" xfId="4" applyFont="1" applyBorder="1" applyAlignment="1">
      <alignment horizontal="left" vertical="center" wrapText="1"/>
    </xf>
    <xf numFmtId="0" fontId="56" fillId="0" borderId="7" xfId="4" applyFont="1" applyBorder="1" applyAlignment="1">
      <alignment horizontal="left" vertical="center" wrapText="1"/>
    </xf>
    <xf numFmtId="0" fontId="56" fillId="0" borderId="6" xfId="4" applyFont="1" applyBorder="1" applyAlignment="1">
      <alignment horizontal="left" vertical="center" wrapText="1"/>
    </xf>
    <xf numFmtId="0" fontId="51" fillId="0" borderId="14" xfId="6" applyFont="1" applyBorder="1" applyAlignment="1" applyProtection="1">
      <alignment horizontal="left" vertical="center" shrinkToFit="1"/>
      <protection locked="0"/>
    </xf>
    <xf numFmtId="0" fontId="51" fillId="0" borderId="50" xfId="6" applyFont="1" applyBorder="1" applyAlignment="1">
      <alignment horizontal="center" vertical="center" shrinkToFit="1"/>
    </xf>
    <xf numFmtId="0" fontId="51" fillId="0" borderId="49" xfId="6" applyFont="1" applyBorder="1" applyAlignment="1">
      <alignment horizontal="center" vertical="center" shrinkToFit="1"/>
    </xf>
    <xf numFmtId="0" fontId="51" fillId="0" borderId="0" xfId="4" applyFont="1" applyAlignment="1">
      <alignment horizontal="left" vertical="top" wrapText="1"/>
    </xf>
    <xf numFmtId="0" fontId="51" fillId="0" borderId="0" xfId="4" applyFont="1" applyAlignment="1">
      <alignment horizontal="left" vertical="top"/>
    </xf>
    <xf numFmtId="0" fontId="51" fillId="0" borderId="0" xfId="6" applyFont="1" applyAlignment="1">
      <alignment horizontal="left" vertical="top" wrapText="1" shrinkToFit="1"/>
    </xf>
    <xf numFmtId="0" fontId="51" fillId="0" borderId="0" xfId="6" applyFont="1" applyAlignment="1">
      <alignment horizontal="left" vertical="top" shrinkToFit="1"/>
    </xf>
    <xf numFmtId="0" fontId="51" fillId="0" borderId="5" xfId="6" applyFont="1" applyBorder="1" applyAlignment="1" applyProtection="1">
      <alignment horizontal="left" vertical="center" shrinkToFit="1"/>
      <protection locked="0"/>
    </xf>
    <xf numFmtId="0" fontId="51" fillId="0" borderId="7" xfId="6" applyFont="1" applyBorder="1" applyAlignment="1" applyProtection="1">
      <alignment horizontal="left" vertical="center" shrinkToFit="1"/>
      <protection locked="0"/>
    </xf>
    <xf numFmtId="0" fontId="51" fillId="0" borderId="6" xfId="6" applyFont="1" applyBorder="1" applyAlignment="1" applyProtection="1">
      <alignment horizontal="left" vertical="center" shrinkToFit="1"/>
      <protection locked="0"/>
    </xf>
    <xf numFmtId="38" fontId="51" fillId="12" borderId="154" xfId="6" applyNumberFormat="1" applyFont="1" applyFill="1" applyBorder="1" applyAlignment="1" applyProtection="1">
      <alignment horizontal="center" vertical="center" shrinkToFit="1"/>
    </xf>
    <xf numFmtId="38" fontId="51" fillId="12" borderId="142" xfId="6" applyNumberFormat="1" applyFont="1" applyFill="1" applyBorder="1" applyAlignment="1" applyProtection="1">
      <alignment horizontal="center" vertical="center" shrinkToFit="1"/>
    </xf>
    <xf numFmtId="0" fontId="51" fillId="12" borderId="154" xfId="6" applyFont="1" applyFill="1" applyBorder="1" applyAlignment="1" applyProtection="1">
      <alignment horizontal="center" vertical="center" shrinkToFit="1"/>
    </xf>
    <xf numFmtId="0" fontId="51" fillId="12" borderId="142" xfId="6" applyFont="1" applyFill="1" applyBorder="1" applyAlignment="1" applyProtection="1">
      <alignment horizontal="center" vertical="center" shrinkToFit="1"/>
    </xf>
    <xf numFmtId="0" fontId="51" fillId="12" borderId="141" xfId="6" applyFont="1" applyFill="1" applyBorder="1" applyAlignment="1" applyProtection="1">
      <alignment horizontal="center" vertical="center" shrinkToFit="1"/>
    </xf>
    <xf numFmtId="38" fontId="51" fillId="0" borderId="153" xfId="6" applyNumberFormat="1" applyFont="1" applyBorder="1" applyAlignment="1" applyProtection="1">
      <alignment horizontal="center" vertical="center" shrinkToFit="1"/>
    </xf>
    <xf numFmtId="38" fontId="51" fillId="0" borderId="148" xfId="6" applyNumberFormat="1" applyFont="1" applyBorder="1" applyAlignment="1" applyProtection="1">
      <alignment horizontal="center" vertical="center" shrinkToFit="1"/>
    </xf>
    <xf numFmtId="38" fontId="51" fillId="0" borderId="140" xfId="6" applyNumberFormat="1" applyFont="1" applyBorder="1" applyAlignment="1" applyProtection="1">
      <alignment horizontal="center" vertical="center" shrinkToFit="1"/>
    </xf>
    <xf numFmtId="0" fontId="58" fillId="12" borderId="6" xfId="6" applyNumberFormat="1" applyFont="1" applyFill="1" applyBorder="1" applyAlignment="1" applyProtection="1">
      <alignment horizontal="left" vertical="center" wrapText="1" shrinkToFit="1"/>
      <protection locked="0"/>
    </xf>
    <xf numFmtId="0" fontId="58" fillId="0" borderId="6" xfId="6" applyNumberFormat="1" applyFont="1" applyBorder="1" applyAlignment="1" applyProtection="1">
      <alignment horizontal="left" vertical="center" shrinkToFit="1"/>
      <protection locked="0"/>
    </xf>
    <xf numFmtId="0" fontId="58" fillId="0" borderId="8" xfId="6" applyNumberFormat="1" applyFont="1" applyBorder="1" applyAlignment="1" applyProtection="1">
      <alignment horizontal="left" vertical="center" shrinkToFit="1"/>
      <protection locked="0"/>
    </xf>
    <xf numFmtId="38" fontId="51" fillId="0" borderId="63" xfId="6" applyNumberFormat="1" applyFont="1" applyBorder="1" applyAlignment="1" applyProtection="1">
      <alignment horizontal="center" vertical="center" shrinkToFit="1"/>
    </xf>
    <xf numFmtId="0" fontId="56" fillId="12" borderId="147" xfId="7" applyFont="1" applyFill="1" applyBorder="1" applyAlignment="1">
      <alignment horizontal="center" vertical="center" wrapText="1" shrinkToFit="1"/>
    </xf>
    <xf numFmtId="0" fontId="56" fillId="12" borderId="5" xfId="6" applyFont="1" applyFill="1" applyBorder="1" applyAlignment="1">
      <alignment horizontal="center" vertical="center" wrapText="1"/>
    </xf>
    <xf numFmtId="0" fontId="56" fillId="12" borderId="7" xfId="6" applyFont="1" applyFill="1" applyBorder="1" applyAlignment="1">
      <alignment horizontal="center" vertical="center" wrapText="1"/>
    </xf>
    <xf numFmtId="0" fontId="56" fillId="12" borderId="6" xfId="6" applyFont="1" applyFill="1" applyBorder="1" applyAlignment="1">
      <alignment horizontal="center" vertical="center" wrapText="1"/>
    </xf>
    <xf numFmtId="38" fontId="51" fillId="0" borderId="152" xfId="6" applyNumberFormat="1" applyFont="1" applyBorder="1" applyAlignment="1" applyProtection="1">
      <alignment horizontal="center" vertical="center" shrinkToFit="1"/>
    </xf>
    <xf numFmtId="38" fontId="51" fillId="0" borderId="146" xfId="6" applyNumberFormat="1" applyFont="1" applyBorder="1" applyAlignment="1" applyProtection="1">
      <alignment horizontal="center" vertical="center" shrinkToFit="1"/>
    </xf>
    <xf numFmtId="38" fontId="51" fillId="0" borderId="139" xfId="6" applyNumberFormat="1" applyFont="1" applyBorder="1" applyAlignment="1" applyProtection="1">
      <alignment horizontal="center" vertical="center" shrinkToFit="1"/>
    </xf>
    <xf numFmtId="0" fontId="64" fillId="0" borderId="61" xfId="6" applyFont="1" applyBorder="1" applyAlignment="1">
      <alignment horizontal="center" vertical="center"/>
    </xf>
    <xf numFmtId="0" fontId="64" fillId="0" borderId="76" xfId="6" applyFont="1" applyBorder="1" applyAlignment="1">
      <alignment horizontal="center" vertical="center"/>
    </xf>
    <xf numFmtId="0" fontId="64" fillId="0" borderId="72" xfId="6" applyFont="1" applyBorder="1" applyAlignment="1">
      <alignment horizontal="center" vertical="center"/>
    </xf>
    <xf numFmtId="0" fontId="63" fillId="0" borderId="59" xfId="4" applyFont="1" applyBorder="1" applyAlignment="1">
      <alignment horizontal="center" vertical="center" wrapText="1"/>
    </xf>
    <xf numFmtId="0" fontId="63" fillId="0" borderId="58" xfId="4" applyFont="1" applyBorder="1" applyAlignment="1">
      <alignment horizontal="center" vertical="center" wrapText="1"/>
    </xf>
    <xf numFmtId="0" fontId="63" fillId="0" borderId="0" xfId="4" applyFont="1" applyAlignment="1">
      <alignment horizontal="center" vertical="center" wrapText="1"/>
    </xf>
    <xf numFmtId="0" fontId="63" fillId="0" borderId="105" xfId="4" applyFont="1" applyBorder="1" applyAlignment="1">
      <alignment horizontal="center" vertical="center" wrapText="1"/>
    </xf>
    <xf numFmtId="0" fontId="63" fillId="0" borderId="68" xfId="4" applyFont="1" applyBorder="1" applyAlignment="1">
      <alignment horizontal="center" vertical="center" wrapText="1"/>
    </xf>
    <xf numFmtId="0" fontId="63" fillId="0" borderId="99" xfId="4" applyFont="1" applyBorder="1" applyAlignment="1">
      <alignment horizontal="center" vertical="center" wrapText="1"/>
    </xf>
    <xf numFmtId="0" fontId="61" fillId="0" borderId="0" xfId="6" applyFont="1" applyAlignment="1">
      <alignment horizontal="left" vertical="center"/>
    </xf>
    <xf numFmtId="0" fontId="51" fillId="0" borderId="8" xfId="6" applyFont="1" applyBorder="1" applyAlignment="1">
      <alignment horizontal="center" vertical="center"/>
    </xf>
    <xf numFmtId="0" fontId="51" fillId="0" borderId="8" xfId="6" applyFont="1" applyBorder="1" applyAlignment="1">
      <alignment horizontal="center" vertical="center" wrapText="1"/>
    </xf>
    <xf numFmtId="0" fontId="51" fillId="0" borderId="6" xfId="6" applyFont="1" applyBorder="1" applyAlignment="1">
      <alignment horizontal="center" vertical="center" wrapText="1" shrinkToFit="1"/>
    </xf>
    <xf numFmtId="0" fontId="51" fillId="0" borderId="8" xfId="6" applyFont="1" applyBorder="1" applyAlignment="1">
      <alignment horizontal="center" vertical="center" wrapText="1" shrinkToFit="1"/>
    </xf>
    <xf numFmtId="0" fontId="60" fillId="12" borderId="125" xfId="6" applyFont="1" applyFill="1" applyBorder="1" applyAlignment="1">
      <alignment horizontal="center" vertical="center"/>
    </xf>
    <xf numFmtId="0" fontId="60" fillId="12" borderId="77" xfId="6" applyFont="1" applyFill="1" applyBorder="1" applyAlignment="1">
      <alignment horizontal="center" vertical="center"/>
    </xf>
    <xf numFmtId="0" fontId="60" fillId="12" borderId="5" xfId="4" applyFont="1" applyFill="1" applyBorder="1" applyAlignment="1">
      <alignment horizontal="center" vertical="center"/>
    </xf>
    <xf numFmtId="0" fontId="60" fillId="12" borderId="7" xfId="4" applyFont="1" applyFill="1" applyBorder="1" applyAlignment="1">
      <alignment horizontal="center" vertical="center"/>
    </xf>
    <xf numFmtId="0" fontId="60" fillId="12" borderId="6" xfId="4" applyFont="1" applyFill="1" applyBorder="1" applyAlignment="1">
      <alignment horizontal="center" vertical="center"/>
    </xf>
    <xf numFmtId="0" fontId="56" fillId="12" borderId="64" xfId="7" applyFont="1" applyFill="1" applyBorder="1" applyAlignment="1">
      <alignment horizontal="center" vertical="center" wrapText="1" shrinkToFit="1"/>
    </xf>
    <xf numFmtId="0" fontId="56" fillId="14" borderId="8" xfId="7" applyFont="1" applyFill="1" applyBorder="1" applyAlignment="1">
      <alignment horizontal="center" vertical="center" wrapText="1" shrinkToFit="1"/>
    </xf>
    <xf numFmtId="0" fontId="61" fillId="12" borderId="67" xfId="6" applyFont="1" applyFill="1" applyBorder="1" applyAlignment="1">
      <alignment horizontal="center" vertical="center"/>
    </xf>
    <xf numFmtId="0" fontId="61" fillId="12" borderId="95" xfId="6" applyFont="1" applyFill="1" applyBorder="1" applyAlignment="1">
      <alignment horizontal="center" vertical="center"/>
    </xf>
    <xf numFmtId="0" fontId="61" fillId="12" borderId="66" xfId="6" applyFont="1" applyFill="1" applyBorder="1" applyAlignment="1">
      <alignment horizontal="center" vertical="center"/>
    </xf>
    <xf numFmtId="0" fontId="61" fillId="12" borderId="65" xfId="6" applyFont="1" applyFill="1" applyBorder="1" applyAlignment="1">
      <alignment horizontal="center" vertical="center"/>
    </xf>
    <xf numFmtId="0" fontId="61" fillId="12" borderId="83" xfId="4" applyFont="1" applyFill="1" applyBorder="1" applyAlignment="1">
      <alignment horizontal="center" vertical="center"/>
    </xf>
    <xf numFmtId="0" fontId="61" fillId="12" borderId="59" xfId="4" applyFont="1" applyFill="1" applyBorder="1" applyAlignment="1">
      <alignment horizontal="center" vertical="center"/>
    </xf>
    <xf numFmtId="0" fontId="61" fillId="12" borderId="82" xfId="4" applyFont="1" applyFill="1" applyBorder="1" applyAlignment="1">
      <alignment horizontal="center" vertical="center"/>
    </xf>
    <xf numFmtId="0" fontId="61" fillId="12" borderId="94" xfId="4" applyFont="1" applyFill="1" applyBorder="1" applyAlignment="1">
      <alignment horizontal="center" vertical="center"/>
    </xf>
    <xf numFmtId="0" fontId="27" fillId="0" borderId="155" xfId="2" applyFont="1" applyBorder="1" applyAlignment="1">
      <alignment horizontal="center" vertical="center" wrapText="1"/>
    </xf>
    <xf numFmtId="0" fontId="27" fillId="0" borderId="69" xfId="2" applyFont="1" applyBorder="1" applyAlignment="1">
      <alignment horizontal="center" vertical="center" wrapText="1"/>
    </xf>
    <xf numFmtId="0" fontId="27" fillId="0" borderId="54" xfId="2" applyFont="1" applyBorder="1" applyAlignment="1">
      <alignment horizontal="center" vertical="center"/>
    </xf>
    <xf numFmtId="0" fontId="27" fillId="0" borderId="92" xfId="2" applyFont="1" applyBorder="1" applyAlignment="1">
      <alignment horizontal="center" vertical="center"/>
    </xf>
    <xf numFmtId="0" fontId="27" fillId="0" borderId="53" xfId="2" applyFont="1" applyBorder="1" applyAlignment="1">
      <alignment horizontal="center" vertical="center"/>
    </xf>
    <xf numFmtId="0" fontId="27" fillId="0" borderId="0" xfId="2" applyFont="1" applyAlignment="1">
      <alignment vertical="top" wrapText="1"/>
    </xf>
    <xf numFmtId="0" fontId="27" fillId="0" borderId="0" xfId="2" applyFont="1" applyAlignment="1">
      <alignment vertical="top"/>
    </xf>
    <xf numFmtId="0" fontId="27" fillId="0" borderId="50" xfId="2" applyFont="1" applyBorder="1" applyAlignment="1">
      <alignment horizontal="center" vertical="center"/>
    </xf>
    <xf numFmtId="0" fontId="27" fillId="0" borderId="48" xfId="2" applyFont="1" applyBorder="1" applyAlignment="1">
      <alignment horizontal="center" vertical="center"/>
    </xf>
    <xf numFmtId="0" fontId="27" fillId="0" borderId="128" xfId="2" applyFont="1" applyBorder="1" applyAlignment="1">
      <alignment horizontal="center" vertical="center"/>
    </xf>
    <xf numFmtId="0" fontId="27" fillId="0" borderId="132" xfId="2" applyFont="1" applyBorder="1" applyAlignment="1">
      <alignment horizontal="center" vertical="center"/>
    </xf>
    <xf numFmtId="0" fontId="27" fillId="0" borderId="127" xfId="2" applyFont="1" applyBorder="1" applyAlignment="1">
      <alignment horizontal="center" vertical="center"/>
    </xf>
    <xf numFmtId="0" fontId="27" fillId="0" borderId="70" xfId="2" applyFont="1" applyBorder="1" applyAlignment="1">
      <alignment horizontal="center" vertical="center"/>
    </xf>
    <xf numFmtId="0" fontId="27" fillId="0" borderId="127" xfId="2" applyFont="1" applyBorder="1" applyAlignment="1">
      <alignment horizontal="center" vertical="center" wrapText="1"/>
    </xf>
    <xf numFmtId="0" fontId="27" fillId="0" borderId="70" xfId="2" applyFont="1" applyBorder="1" applyAlignment="1">
      <alignment horizontal="center" vertical="center" wrapText="1"/>
    </xf>
    <xf numFmtId="0" fontId="28" fillId="0" borderId="5" xfId="2" applyFont="1" applyBorder="1" applyAlignment="1" applyProtection="1">
      <alignment horizontal="center" vertical="center" wrapText="1"/>
    </xf>
    <xf numFmtId="0" fontId="28" fillId="0" borderId="7" xfId="2" applyFont="1" applyBorder="1" applyAlignment="1" applyProtection="1">
      <alignment horizontal="center" vertical="center" wrapText="1"/>
    </xf>
    <xf numFmtId="0" fontId="28" fillId="0" borderId="6" xfId="2" applyFont="1" applyBorder="1" applyAlignment="1" applyProtection="1">
      <alignment horizontal="center" vertical="center" wrapText="1"/>
    </xf>
    <xf numFmtId="0" fontId="27" fillId="0" borderId="7" xfId="2" applyFont="1" applyBorder="1" applyAlignment="1" applyProtection="1">
      <alignment horizontal="distributed" vertical="center"/>
    </xf>
    <xf numFmtId="0" fontId="27" fillId="2" borderId="0" xfId="2" applyFont="1" applyFill="1" applyAlignment="1" applyProtection="1">
      <alignment horizontal="left" vertical="center" shrinkToFit="1"/>
      <protection locked="0"/>
    </xf>
    <xf numFmtId="0" fontId="27" fillId="0" borderId="0" xfId="2" applyFont="1" applyAlignment="1" applyProtection="1">
      <alignment horizontal="left" vertical="center" wrapText="1"/>
    </xf>
    <xf numFmtId="0" fontId="32" fillId="0" borderId="0" xfId="2" applyFont="1" applyAlignment="1" applyProtection="1">
      <alignment horizontal="left" vertical="center" wrapText="1"/>
    </xf>
    <xf numFmtId="0" fontId="28" fillId="2" borderId="8" xfId="2" applyFont="1" applyFill="1" applyBorder="1" applyAlignment="1" applyProtection="1">
      <alignment horizontal="center" vertical="center"/>
      <protection locked="0"/>
    </xf>
    <xf numFmtId="0" fontId="32" fillId="0" borderId="8" xfId="2" applyFont="1" applyBorder="1" applyAlignment="1" applyProtection="1">
      <alignment horizontal="left" vertical="center" wrapText="1"/>
    </xf>
    <xf numFmtId="0" fontId="29" fillId="0" borderId="0" xfId="2" applyFont="1" applyAlignment="1" applyProtection="1">
      <alignment horizontal="left" vertical="top" wrapText="1"/>
    </xf>
    <xf numFmtId="0" fontId="27" fillId="0" borderId="10" xfId="2" applyFont="1" applyBorder="1" applyAlignment="1" applyProtection="1">
      <alignment horizontal="distributed" vertical="center"/>
    </xf>
    <xf numFmtId="0" fontId="69" fillId="2" borderId="11" xfId="2" applyFont="1" applyFill="1" applyBorder="1" applyProtection="1">
      <alignment vertical="center"/>
      <protection locked="0"/>
    </xf>
    <xf numFmtId="0" fontId="69" fillId="2" borderId="10" xfId="2" applyFont="1" applyFill="1" applyBorder="1" applyProtection="1">
      <alignment vertical="center"/>
      <protection locked="0"/>
    </xf>
    <xf numFmtId="0" fontId="69" fillId="2" borderId="12" xfId="2" applyFont="1" applyFill="1" applyBorder="1" applyProtection="1">
      <alignment vertical="center"/>
      <protection locked="0"/>
    </xf>
    <xf numFmtId="0" fontId="69" fillId="2" borderId="5" xfId="2" applyFont="1" applyFill="1" applyBorder="1" applyProtection="1">
      <alignment vertical="center"/>
      <protection locked="0"/>
    </xf>
    <xf numFmtId="0" fontId="69" fillId="2" borderId="7" xfId="2" applyFont="1" applyFill="1" applyBorder="1" applyProtection="1">
      <alignment vertical="center"/>
      <protection locked="0"/>
    </xf>
    <xf numFmtId="0" fontId="69" fillId="2" borderId="6" xfId="2" applyFont="1" applyFill="1" applyBorder="1" applyProtection="1">
      <alignment vertical="center"/>
      <protection locked="0"/>
    </xf>
    <xf numFmtId="0" fontId="69" fillId="12" borderId="3" xfId="2" applyFont="1" applyFill="1" applyBorder="1" applyAlignment="1" applyProtection="1">
      <alignment horizontal="left" vertical="center" wrapText="1"/>
    </xf>
    <xf numFmtId="0" fontId="69" fillId="12" borderId="2" xfId="2" applyFont="1" applyFill="1" applyBorder="1" applyAlignment="1" applyProtection="1">
      <alignment horizontal="left" vertical="center" wrapText="1"/>
    </xf>
    <xf numFmtId="0" fontId="69" fillId="12" borderId="4" xfId="2" applyFont="1" applyFill="1" applyBorder="1" applyAlignment="1" applyProtection="1">
      <alignment horizontal="left" vertical="center" wrapText="1"/>
    </xf>
    <xf numFmtId="0" fontId="28" fillId="12" borderId="64" xfId="2" applyFont="1" applyFill="1" applyBorder="1" applyAlignment="1" applyProtection="1">
      <alignment horizontal="center" vertical="center"/>
    </xf>
    <xf numFmtId="0" fontId="28" fillId="12" borderId="8" xfId="2" applyFont="1" applyFill="1" applyBorder="1" applyAlignment="1" applyProtection="1">
      <alignment horizontal="center" vertical="center"/>
    </xf>
    <xf numFmtId="0" fontId="27" fillId="2" borderId="12" xfId="2" applyFont="1" applyFill="1" applyBorder="1" applyAlignment="1" applyProtection="1">
      <alignment vertical="center" shrinkToFit="1"/>
      <protection locked="0"/>
    </xf>
    <xf numFmtId="0" fontId="27" fillId="2" borderId="9" xfId="2" applyFont="1" applyFill="1" applyBorder="1" applyAlignment="1" applyProtection="1">
      <alignment vertical="center" shrinkToFit="1"/>
      <protection locked="0"/>
    </xf>
    <xf numFmtId="0" fontId="27" fillId="2" borderId="157" xfId="2" applyFont="1" applyFill="1" applyBorder="1" applyAlignment="1" applyProtection="1">
      <alignment vertical="center" shrinkToFit="1"/>
      <protection locked="0"/>
    </xf>
    <xf numFmtId="0" fontId="28" fillId="12" borderId="132" xfId="2" applyFont="1" applyFill="1" applyBorder="1" applyAlignment="1" applyProtection="1">
      <alignment horizontal="center" vertical="center"/>
    </xf>
    <xf numFmtId="0" fontId="28" fillId="12" borderId="70" xfId="2" applyFont="1" applyFill="1" applyBorder="1" applyAlignment="1" applyProtection="1">
      <alignment horizontal="center" vertical="center"/>
    </xf>
    <xf numFmtId="0" fontId="72" fillId="12" borderId="0" xfId="2" applyFont="1" applyFill="1" applyAlignment="1" applyProtection="1">
      <alignment horizontal="right" vertical="center" shrinkToFit="1"/>
    </xf>
    <xf numFmtId="0" fontId="72" fillId="12" borderId="0" xfId="2" applyFont="1" applyFill="1" applyAlignment="1" applyProtection="1">
      <alignment horizontal="center" vertical="center"/>
    </xf>
    <xf numFmtId="0" fontId="69" fillId="12" borderId="16" xfId="2" applyFont="1" applyFill="1" applyBorder="1" applyAlignment="1" applyProtection="1">
      <alignment horizontal="left" vertical="center" wrapText="1"/>
    </xf>
    <xf numFmtId="0" fontId="69" fillId="12" borderId="156" xfId="2" applyFont="1" applyFill="1" applyBorder="1" applyAlignment="1" applyProtection="1">
      <alignment horizontal="left" vertical="center" wrapText="1"/>
    </xf>
    <xf numFmtId="0" fontId="69" fillId="12" borderId="17" xfId="2" applyFont="1" applyFill="1" applyBorder="1" applyAlignment="1" applyProtection="1">
      <alignment horizontal="left" vertical="center" wrapText="1"/>
    </xf>
    <xf numFmtId="0" fontId="28" fillId="12" borderId="67" xfId="2" applyFont="1" applyFill="1" applyBorder="1" applyAlignment="1" applyProtection="1">
      <alignment horizontal="center" vertical="center"/>
    </xf>
    <xf numFmtId="0" fontId="28" fillId="12" borderId="95" xfId="2" applyFont="1" applyFill="1" applyBorder="1" applyAlignment="1" applyProtection="1">
      <alignment horizontal="center" vertical="center"/>
    </xf>
    <xf numFmtId="0" fontId="27" fillId="2" borderId="108" xfId="2" applyFont="1" applyFill="1" applyBorder="1" applyAlignment="1" applyProtection="1">
      <alignment vertical="center" shrinkToFit="1"/>
      <protection locked="0"/>
    </xf>
    <xf numFmtId="0" fontId="27" fillId="2" borderId="70" xfId="2" applyFont="1" applyFill="1" applyBorder="1" applyAlignment="1" applyProtection="1">
      <alignment vertical="center" shrinkToFit="1"/>
      <protection locked="0"/>
    </xf>
    <xf numFmtId="0" fontId="27" fillId="2" borderId="69" xfId="2" applyFont="1" applyFill="1" applyBorder="1" applyAlignment="1" applyProtection="1">
      <alignment vertical="center" shrinkToFit="1"/>
      <protection locked="0"/>
    </xf>
    <xf numFmtId="0" fontId="0" fillId="21" borderId="0" xfId="0" applyFill="1" applyAlignment="1">
      <alignment vertical="center" shrinkToFit="1"/>
    </xf>
    <xf numFmtId="0" fontId="0" fillId="21" borderId="0" xfId="0" applyFill="1">
      <alignment vertical="center"/>
    </xf>
  </cellXfs>
  <cellStyles count="9">
    <cellStyle name="桁区切り" xfId="1" builtinId="6"/>
    <cellStyle name="桁区切り 2" xfId="3" xr:uid="{B10754C9-B17A-4444-B47C-9C4C772DCD73}"/>
    <cellStyle name="標準" xfId="0" builtinId="0"/>
    <cellStyle name="標準 2 3" xfId="7" xr:uid="{DAC5DE42-C626-44DA-9B8C-D4B7AB63B070}"/>
    <cellStyle name="標準 3" xfId="4" xr:uid="{36DF2EDC-C935-4444-B9EA-B411077DDA09}"/>
    <cellStyle name="標準 3 2" xfId="5" xr:uid="{C6D7A581-609E-4964-BD49-53D0A0C71246}"/>
    <cellStyle name="標準 4" xfId="8" xr:uid="{06F1B1B7-1D0E-4635-84D5-B4C551F0741B}"/>
    <cellStyle name="標準 4 2" xfId="2" xr:uid="{779A6857-3F95-450B-AFA7-21CBB90FE4C2}"/>
    <cellStyle name="標準_賃金改善内訳表" xfId="6" xr:uid="{16AE3724-27FE-4E66-91D5-B38A52C2AB7A}"/>
  </cellStyles>
  <dxfs count="27">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top style="hair">
          <color indexed="64"/>
        </top>
        <bottom/>
        <vertical/>
        <horizontal/>
      </border>
    </dxf>
    <dxf>
      <font>
        <b val="0"/>
        <i val="0"/>
        <strike val="0"/>
        <condense val="0"/>
        <extend val="0"/>
        <outline val="0"/>
        <shadow val="0"/>
        <u val="none"/>
        <vertAlign val="baseline"/>
        <sz val="9"/>
        <color rgb="FFC00000"/>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border diagonalUp="0" diagonalDown="0">
        <left style="thin">
          <color theme="4" tint="0.39997558519241921"/>
        </left>
        <right/>
        <top style="hair">
          <color indexed="64"/>
        </top>
        <bottom/>
        <vertical/>
        <horizontal/>
      </border>
    </dxf>
    <dxf>
      <border outline="0">
        <top style="thin">
          <color theme="4" tint="0.39997558519241921"/>
        </top>
        <bottom style="thin">
          <color indexed="64"/>
        </bottom>
      </border>
    </dxf>
    <dxf>
      <font>
        <b val="0"/>
        <i val="0"/>
        <strike val="0"/>
        <condense val="0"/>
        <extend val="0"/>
        <outline val="0"/>
        <shadow val="0"/>
        <u val="none"/>
        <vertAlign val="baseline"/>
        <sz val="9"/>
        <color rgb="FFC00000"/>
        <name val="メイリオ"/>
        <family val="3"/>
        <charset val="128"/>
        <scheme val="none"/>
      </font>
      <fill>
        <patternFill patternType="solid">
          <fgColor theme="4" tint="0.79998168889431442"/>
          <bgColor theme="4" tint="0.79998168889431442"/>
        </patternFill>
      </fill>
      <alignment horizontal="general" vertical="center" textRotation="0" wrapText="0" indent="0" justifyLastLine="0" shrinkToFit="1" readingOrder="0"/>
    </dxf>
    <dxf>
      <font>
        <b/>
        <i val="0"/>
        <strike val="0"/>
        <condense val="0"/>
        <extend val="0"/>
        <outline val="0"/>
        <shadow val="0"/>
        <u val="none"/>
        <vertAlign val="baseline"/>
        <sz val="11"/>
        <color theme="0"/>
        <name val="游ゴシック"/>
        <family val="2"/>
        <charset val="128"/>
        <scheme val="minor"/>
      </font>
      <fill>
        <patternFill patternType="solid">
          <fgColor theme="4"/>
          <bgColor theme="4"/>
        </patternFill>
      </fill>
    </dxf>
    <dxf>
      <font>
        <b val="0"/>
        <i val="0"/>
        <strike val="0"/>
        <condense val="0"/>
        <extend val="0"/>
        <outline val="0"/>
        <shadow val="0"/>
        <u val="none"/>
        <vertAlign val="baseline"/>
        <sz val="9"/>
        <color auto="1"/>
        <name val="メイリオ"/>
        <family val="3"/>
        <charset val="128"/>
        <scheme val="none"/>
      </font>
      <numFmt numFmtId="177" formatCode="#,##0.0;&quot;▲ &quot;#,##0.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fill>
        <patternFill patternType="solid">
          <fgColor indexed="64"/>
          <bgColor theme="8" tint="0.79998168889431442"/>
        </patternFill>
      </fill>
      <alignment horizontal="general" vertical="center" textRotation="0" wrapText="0" indent="0" justifyLastLine="0" shrinkToFit="1" readingOrder="0"/>
      <border diagonalUp="0" diagonalDown="0">
        <left style="thin">
          <color indexed="64"/>
        </left>
        <right style="thin">
          <color indexed="64"/>
        </right>
        <top style="hair">
          <color indexed="64"/>
        </top>
        <bottom style="hair">
          <color indexed="64"/>
        </bottom>
        <vertical/>
        <horizontal/>
      </border>
    </dxf>
    <dxf>
      <font>
        <b val="0"/>
        <i val="0"/>
        <strike val="0"/>
        <condense val="0"/>
        <extend val="0"/>
        <outline val="0"/>
        <shadow val="0"/>
        <u val="none"/>
        <vertAlign val="baseline"/>
        <sz val="9"/>
        <color auto="1"/>
        <name val="メイリオ"/>
        <family val="3"/>
        <charset val="128"/>
        <scheme val="none"/>
      </font>
      <numFmt numFmtId="176" formatCode="#,##0;&quot;▲ &quot;#,##0"/>
      <alignment horizontal="general" vertical="center" textRotation="0" wrapText="0" indent="0" justifyLastLine="0" shrinkToFit="1" readingOrder="0"/>
      <border diagonalUp="0" diagonalDown="0">
        <left style="thin">
          <color indexed="64"/>
        </left>
        <right style="thin">
          <color indexed="64"/>
        </right>
        <top/>
        <bottom style="hair">
          <color indexed="64"/>
        </bottom>
        <vertical/>
        <horizontal/>
      </border>
    </dxf>
    <dxf>
      <border outline="0">
        <bottom style="thin">
          <color indexed="64"/>
        </bottom>
      </border>
    </dxf>
    <dxf>
      <font>
        <b val="0"/>
        <i val="0"/>
        <strike val="0"/>
        <condense val="0"/>
        <extend val="0"/>
        <outline val="0"/>
        <shadow val="0"/>
        <u val="none"/>
        <vertAlign val="baseline"/>
        <sz val="9"/>
        <color auto="1"/>
        <name val="メイリオ"/>
        <family val="3"/>
        <charset val="128"/>
        <scheme val="none"/>
      </font>
      <fill>
        <patternFill patternType="solid">
          <fgColor indexed="64"/>
          <bgColor theme="8" tint="0.79998168889431442"/>
        </patternFill>
      </fill>
      <alignment horizontal="general" vertical="center" textRotation="0" wrapText="0" indent="0" justifyLastLine="0" shrinkToFit="1" readingOrder="0"/>
    </dxf>
    <dxf>
      <font>
        <b val="0"/>
        <i val="0"/>
        <strike val="0"/>
        <condense val="0"/>
        <extend val="0"/>
        <outline val="0"/>
        <shadow val="0"/>
        <u val="none"/>
        <vertAlign val="baseline"/>
        <sz val="9"/>
        <color theme="1"/>
        <name val="メイリオ"/>
        <family val="3"/>
        <charset val="128"/>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9</xdr:col>
      <xdr:colOff>264460</xdr:colOff>
      <xdr:row>6</xdr:row>
      <xdr:rowOff>70037</xdr:rowOff>
    </xdr:from>
    <xdr:ext cx="4762499" cy="3397597"/>
    <xdr:sp macro="" textlink="">
      <xdr:nvSpPr>
        <xdr:cNvPr id="2" name="テキスト ボックス 1">
          <a:extLst>
            <a:ext uri="{FF2B5EF4-FFF2-40B4-BE49-F238E27FC236}">
              <a16:creationId xmlns:a16="http://schemas.microsoft.com/office/drawing/2014/main" id="{E8D30B46-4039-47DE-A8B8-24EA9390EC65}"/>
            </a:ext>
          </a:extLst>
        </xdr:cNvPr>
        <xdr:cNvSpPr txBox="1"/>
      </xdr:nvSpPr>
      <xdr:spPr>
        <a:xfrm>
          <a:off x="6436660" y="1498787"/>
          <a:ext cx="4762499" cy="339759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［キャリアパス要件とは］（詳細は国通知を参照すること）</a:t>
          </a:r>
          <a:endParaRPr kumimoji="1" lang="en-US" altLang="ja-JP" sz="1100"/>
        </a:p>
        <a:p>
          <a:r>
            <a:rPr kumimoji="1" lang="en-US" altLang="ja-JP" sz="1100"/>
            <a:t>(1)</a:t>
          </a:r>
          <a:r>
            <a:rPr kumimoji="1" lang="ja-JP" altLang="en-US" sz="1100"/>
            <a:t>　次のア・イに適合し、その内容について就業規則等の明確な根拠規定を書面で整備し、全ての職員に周知していること。</a:t>
          </a:r>
        </a:p>
        <a:p>
          <a:r>
            <a:rPr kumimoji="1" lang="ja-JP" altLang="en-US" sz="1100"/>
            <a:t>ア　職員の職位、職責又は職務内容等に応じた勤務条件等の要件（職員の賃金に関するものを含む。）を定めていること。</a:t>
          </a:r>
          <a:endParaRPr kumimoji="1" lang="en-US" altLang="ja-JP" sz="1100"/>
        </a:p>
        <a:p>
          <a:r>
            <a:rPr kumimoji="1" lang="ja-JP" altLang="en-US" sz="1100"/>
            <a:t>イ　アに掲げる職位、職責又は職務内容等に応じた賃金体系を定めていること。</a:t>
          </a:r>
        </a:p>
        <a:p>
          <a:r>
            <a:rPr kumimoji="1" lang="en-US" altLang="ja-JP" sz="1100"/>
            <a:t>(2)</a:t>
          </a:r>
          <a:r>
            <a:rPr kumimoji="1" lang="ja-JP" altLang="en-US" sz="1100"/>
            <a:t>　職員の職務内容等を踏まえ、職員と意見を交換しながら、資質向上の目標並びに次のア・イに掲げる具体的な計画を策定し、当該計画に係る研修の実施又は研修の機会を確保し、全ての職員に周知していること。</a:t>
          </a:r>
        </a:p>
        <a:p>
          <a:r>
            <a:rPr kumimoji="1" lang="ja-JP" altLang="en-US" sz="1100"/>
            <a:t>ア　資質向上のための計画に沿って、研修機会の提供又は技術指導等を実施するとともに、そのフィードバックを行うこと。</a:t>
          </a:r>
        </a:p>
        <a:p>
          <a:r>
            <a:rPr kumimoji="1" lang="ja-JP" altLang="en-US" sz="1100"/>
            <a:t>イ　幼稚園教諭免許状・保育士資格等を取得しようとする者がいる場合は、資格取得のための支援を実施すること。</a:t>
          </a:r>
        </a:p>
      </xdr:txBody>
    </xdr:sp>
    <xdr:clientData/>
  </xdr:oneCellAnchor>
  <xdr:oneCellAnchor>
    <xdr:from>
      <xdr:col>9</xdr:col>
      <xdr:colOff>264459</xdr:colOff>
      <xdr:row>23</xdr:row>
      <xdr:rowOff>2036</xdr:rowOff>
    </xdr:from>
    <xdr:ext cx="4762499" cy="2925416"/>
    <xdr:sp macro="" textlink="">
      <xdr:nvSpPr>
        <xdr:cNvPr id="3" name="テキスト ボックス 2">
          <a:extLst>
            <a:ext uri="{FF2B5EF4-FFF2-40B4-BE49-F238E27FC236}">
              <a16:creationId xmlns:a16="http://schemas.microsoft.com/office/drawing/2014/main" id="{B037E4A5-21AF-4FFB-A296-EDEA7EC0CFB4}"/>
            </a:ext>
          </a:extLst>
        </xdr:cNvPr>
        <xdr:cNvSpPr txBox="1"/>
      </xdr:nvSpPr>
      <xdr:spPr>
        <a:xfrm>
          <a:off x="6436659" y="5955161"/>
          <a:ext cx="4762499" cy="2925416"/>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［なお書きについて］（詳細は国通知を参照すること）</a:t>
          </a:r>
          <a:endParaRPr kumimoji="1" lang="en-US" altLang="ja-JP" sz="1100"/>
        </a:p>
        <a:p>
          <a:r>
            <a:rPr kumimoji="1" lang="ja-JP" altLang="en-US" sz="1100"/>
            <a:t>区分２・区分３の共通の要件として「①加算当年度の加算による改善額等の影響を除いた支払賃金総額」が「②基準年度における加算額等の影響を除いた支払賃金総額」を下回っていないことが求められます。</a:t>
          </a:r>
          <a:endParaRPr kumimoji="1" lang="en-US" altLang="ja-JP" sz="1100"/>
        </a:p>
        <a:p>
          <a:r>
            <a:rPr kumimoji="1" lang="ja-JP" altLang="en-US" sz="1100"/>
            <a:t>ただし、例外として、①が②を下回った場合、以下に掲げる必要事項を記載した特別な事情に係る届出（「特別な事情に係る申出書」）をした場合は要件を満たすものとして取り扱うことができるとされています。</a:t>
          </a:r>
          <a:endParaRPr kumimoji="1" lang="en-US" altLang="ja-JP" sz="1100"/>
        </a:p>
        <a:p>
          <a:r>
            <a:rPr kumimoji="1" lang="ja-JP" altLang="en-US" sz="1100"/>
            <a:t>（必要事項）</a:t>
          </a:r>
          <a:endParaRPr kumimoji="1" lang="en-US" altLang="ja-JP" sz="1100"/>
        </a:p>
        <a:p>
          <a:r>
            <a:rPr kumimoji="1" lang="ja-JP" altLang="en-US" sz="1100"/>
            <a:t>・事業の継続を図るために職員の賃金を引き下げる必要がある状況</a:t>
          </a:r>
          <a:endParaRPr kumimoji="1" lang="en-US" altLang="ja-JP" sz="1100"/>
        </a:p>
        <a:p>
          <a:r>
            <a:rPr kumimoji="1" lang="ja-JP" altLang="en-US" sz="1100"/>
            <a:t>・賃金水準の引き下げの内容</a:t>
          </a:r>
          <a:endParaRPr kumimoji="1" lang="en-US" altLang="ja-JP" sz="1100"/>
        </a:p>
        <a:p>
          <a:r>
            <a:rPr kumimoji="1" lang="ja-JP" altLang="en-US" sz="1100"/>
            <a:t>・経営及び賃金水準の改善の見込み</a:t>
          </a:r>
          <a:endParaRPr kumimoji="1" lang="en-US" altLang="ja-JP" sz="1100"/>
        </a:p>
        <a:p>
          <a:r>
            <a:rPr kumimoji="1" lang="ja-JP" altLang="en-US" sz="1100"/>
            <a:t>・賃金水準の引き下げについて労使の合意を得ていること　等</a:t>
          </a:r>
          <a:endParaRPr kumimoji="1" lang="en-US" altLang="ja-JP" sz="1100"/>
        </a:p>
      </xdr:txBody>
    </xdr:sp>
    <xdr:clientData/>
  </xdr:oneCellAnchor>
  <xdr:oneCellAnchor>
    <xdr:from>
      <xdr:col>7</xdr:col>
      <xdr:colOff>104775</xdr:colOff>
      <xdr:row>0</xdr:row>
      <xdr:rowOff>114300</xdr:rowOff>
    </xdr:from>
    <xdr:ext cx="2300630" cy="1036694"/>
    <xdr:sp macro="" textlink="">
      <xdr:nvSpPr>
        <xdr:cNvPr id="4" name="テキスト ボックス 3">
          <a:extLst>
            <a:ext uri="{FF2B5EF4-FFF2-40B4-BE49-F238E27FC236}">
              <a16:creationId xmlns:a16="http://schemas.microsoft.com/office/drawing/2014/main" id="{2DB179C3-BC8F-42BD-9206-F8B15A3DE6A1}"/>
            </a:ext>
          </a:extLst>
        </xdr:cNvPr>
        <xdr:cNvSpPr txBox="1"/>
      </xdr:nvSpPr>
      <xdr:spPr>
        <a:xfrm>
          <a:off x="4905375" y="114300"/>
          <a:ext cx="2300630" cy="1036694"/>
        </a:xfrm>
        <a:prstGeom prst="rect">
          <a:avLst/>
        </a:prstGeom>
        <a:solidFill>
          <a:schemeClr val="accent1">
            <a:lumMod val="20000"/>
            <a:lumOff val="80000"/>
          </a:schemeClr>
        </a:solidFill>
      </xdr:spPr>
      <xdr:style>
        <a:lnRef idx="2">
          <a:schemeClr val="dk1"/>
        </a:lnRef>
        <a:fillRef idx="1">
          <a:schemeClr val="lt1"/>
        </a:fillRef>
        <a:effectRef idx="0">
          <a:schemeClr val="dk1"/>
        </a:effectRef>
        <a:fontRef idx="minor">
          <a:schemeClr val="dk1"/>
        </a:fontRef>
      </xdr:style>
      <xdr:txBody>
        <a:bodyPr vertOverflow="clip" horzOverflow="clip" wrap="none" rtlCol="0" anchor="t">
          <a:spAutoFit/>
        </a:bodyPr>
        <a:lstStyle/>
        <a:p>
          <a:r>
            <a:rPr kumimoji="1" lang="ja-JP" altLang="en-US" sz="1100"/>
            <a:t>青色に塗りつぶされているセルに</a:t>
          </a:r>
          <a:endParaRPr kumimoji="1" lang="en-US" altLang="ja-JP" sz="1100"/>
        </a:p>
        <a:p>
          <a:r>
            <a:rPr kumimoji="1" lang="ja-JP" altLang="en-US" sz="1100"/>
            <a:t>必要事項をすべて入力することで</a:t>
          </a:r>
          <a:endParaRPr kumimoji="1" lang="en-US" altLang="ja-JP" sz="1100"/>
        </a:p>
        <a:p>
          <a:r>
            <a:rPr kumimoji="1" lang="ja-JP" altLang="en-US" sz="1100"/>
            <a:t>下部の表に申請に必要となる書類</a:t>
          </a:r>
          <a:endParaRPr kumimoji="1" lang="en-US" altLang="ja-JP" sz="1100"/>
        </a:p>
        <a:p>
          <a:r>
            <a:rPr kumimoji="1" lang="ja-JP" altLang="en-US" sz="1100"/>
            <a:t>が表示されます。</a:t>
          </a:r>
          <a:endParaRPr kumimoji="1" lang="en-US" altLang="ja-JP" sz="1100"/>
        </a:p>
      </xdr:txBody>
    </xdr:sp>
    <xdr:clientData/>
  </xdr:oneCellAnchor>
  <xdr:twoCellAnchor>
    <xdr:from>
      <xdr:col>7</xdr:col>
      <xdr:colOff>390525</xdr:colOff>
      <xdr:row>9</xdr:row>
      <xdr:rowOff>104775</xdr:rowOff>
    </xdr:from>
    <xdr:to>
      <xdr:col>9</xdr:col>
      <xdr:colOff>257175</xdr:colOff>
      <xdr:row>9</xdr:row>
      <xdr:rowOff>104775</xdr:rowOff>
    </xdr:to>
    <xdr:cxnSp macro="">
      <xdr:nvCxnSpPr>
        <xdr:cNvPr id="5" name="直線矢印コネクタ 4">
          <a:extLst>
            <a:ext uri="{FF2B5EF4-FFF2-40B4-BE49-F238E27FC236}">
              <a16:creationId xmlns:a16="http://schemas.microsoft.com/office/drawing/2014/main" id="{6117E486-55C1-4B68-9FAC-3EEA9C9CDBA7}"/>
            </a:ext>
          </a:extLst>
        </xdr:cNvPr>
        <xdr:cNvCxnSpPr/>
      </xdr:nvCxnSpPr>
      <xdr:spPr>
        <a:xfrm flipH="1">
          <a:off x="5191125" y="2724150"/>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twoCellAnchor>
    <xdr:from>
      <xdr:col>7</xdr:col>
      <xdr:colOff>390525</xdr:colOff>
      <xdr:row>26</xdr:row>
      <xdr:rowOff>104775</xdr:rowOff>
    </xdr:from>
    <xdr:to>
      <xdr:col>9</xdr:col>
      <xdr:colOff>257175</xdr:colOff>
      <xdr:row>26</xdr:row>
      <xdr:rowOff>104775</xdr:rowOff>
    </xdr:to>
    <xdr:cxnSp macro="">
      <xdr:nvCxnSpPr>
        <xdr:cNvPr id="6" name="直線矢印コネクタ 5">
          <a:extLst>
            <a:ext uri="{FF2B5EF4-FFF2-40B4-BE49-F238E27FC236}">
              <a16:creationId xmlns:a16="http://schemas.microsoft.com/office/drawing/2014/main" id="{9BC70776-768A-490B-9F20-F03BA1857514}"/>
            </a:ext>
          </a:extLst>
        </xdr:cNvPr>
        <xdr:cNvCxnSpPr/>
      </xdr:nvCxnSpPr>
      <xdr:spPr>
        <a:xfrm flipH="1">
          <a:off x="5191125" y="6772275"/>
          <a:ext cx="1238250" cy="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48</xdr:col>
      <xdr:colOff>66675</xdr:colOff>
      <xdr:row>46</xdr:row>
      <xdr:rowOff>152400</xdr:rowOff>
    </xdr:from>
    <xdr:to>
      <xdr:col>51</xdr:col>
      <xdr:colOff>352425</xdr:colOff>
      <xdr:row>53</xdr:row>
      <xdr:rowOff>19050</xdr:rowOff>
    </xdr:to>
    <xdr:sp macro="" textlink="">
      <xdr:nvSpPr>
        <xdr:cNvPr id="2" name="テキスト ボックス 1">
          <a:extLst>
            <a:ext uri="{FF2B5EF4-FFF2-40B4-BE49-F238E27FC236}">
              <a16:creationId xmlns:a16="http://schemas.microsoft.com/office/drawing/2014/main" id="{1380A37B-88F3-4BAC-94CB-304C6E55844C}"/>
            </a:ext>
          </a:extLst>
        </xdr:cNvPr>
        <xdr:cNvSpPr txBox="1"/>
      </xdr:nvSpPr>
      <xdr:spPr>
        <a:xfrm>
          <a:off x="31613475" y="11106150"/>
          <a:ext cx="2343150"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メイリオ" panose="020B0604030504040204" pitchFamily="50" charset="-128"/>
              <a:ea typeface="メイリオ" panose="020B0604030504040204" pitchFamily="50" charset="-128"/>
            </a:rPr>
            <a:t>対象職員全員を記入できない場合、子育て支援課にご連絡ください。</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40</xdr:col>
      <xdr:colOff>190500</xdr:colOff>
      <xdr:row>14</xdr:row>
      <xdr:rowOff>19050</xdr:rowOff>
    </xdr:from>
    <xdr:ext cx="5372100" cy="857249"/>
    <xdr:sp macro="" textlink="">
      <xdr:nvSpPr>
        <xdr:cNvPr id="2" name="テキスト ボックス 1">
          <a:extLst>
            <a:ext uri="{FF2B5EF4-FFF2-40B4-BE49-F238E27FC236}">
              <a16:creationId xmlns:a16="http://schemas.microsoft.com/office/drawing/2014/main" id="{7B5A7AB1-CA38-42C1-931C-5A44F1D90474}"/>
            </a:ext>
          </a:extLst>
        </xdr:cNvPr>
        <xdr:cNvSpPr txBox="1"/>
      </xdr:nvSpPr>
      <xdr:spPr>
        <a:xfrm>
          <a:off x="27622500" y="2590800"/>
          <a:ext cx="5372100" cy="857249"/>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様式４別添１「賃金改善明細書（職員別）」を作成する場合（区分２・３について誓約書の提出で足りる場合は作成不要）は、明細書に記載された情報から</a:t>
          </a:r>
          <a:r>
            <a:rPr kumimoji="1" lang="en-US" altLang="ja-JP" sz="1100"/>
            <a:t>ⅰ</a:t>
          </a:r>
          <a:r>
            <a:rPr kumimoji="1" lang="ja-JP" altLang="en-US" sz="1100"/>
            <a:t>～</a:t>
          </a:r>
          <a:r>
            <a:rPr kumimoji="1" lang="en-US" altLang="ja-JP" sz="1100"/>
            <a:t>ⅲ</a:t>
          </a:r>
          <a:r>
            <a:rPr kumimoji="1" lang="ja-JP" altLang="en-US" sz="1100"/>
            <a:t>に該当する職員数を算出していますので活用してください。</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39</xdr:col>
      <xdr:colOff>422228</xdr:colOff>
      <xdr:row>37</xdr:row>
      <xdr:rowOff>105973</xdr:rowOff>
    </xdr:from>
    <xdr:ext cx="4448735" cy="264560"/>
    <xdr:sp macro="" textlink="">
      <xdr:nvSpPr>
        <xdr:cNvPr id="2" name="テキスト ボックス 1">
          <a:extLst>
            <a:ext uri="{FF2B5EF4-FFF2-40B4-BE49-F238E27FC236}">
              <a16:creationId xmlns:a16="http://schemas.microsoft.com/office/drawing/2014/main" id="{5FBF7019-EFA2-44A0-8B38-4E5F5858EAFA}"/>
            </a:ext>
          </a:extLst>
        </xdr:cNvPr>
        <xdr:cNvSpPr txBox="1"/>
      </xdr:nvSpPr>
      <xdr:spPr>
        <a:xfrm>
          <a:off x="27168428" y="6278173"/>
          <a:ext cx="4448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a:p>
      </xdr:txBody>
    </xdr:sp>
    <xdr:clientData/>
  </xdr:oneCellAnchor>
  <xdr:oneCellAnchor>
    <xdr:from>
      <xdr:col>42</xdr:col>
      <xdr:colOff>137583</xdr:colOff>
      <xdr:row>7</xdr:row>
      <xdr:rowOff>42333</xdr:rowOff>
    </xdr:from>
    <xdr:ext cx="4762499" cy="3097643"/>
    <xdr:sp macro="" textlink="">
      <xdr:nvSpPr>
        <xdr:cNvPr id="3" name="テキスト ボックス 2">
          <a:extLst>
            <a:ext uri="{FF2B5EF4-FFF2-40B4-BE49-F238E27FC236}">
              <a16:creationId xmlns:a16="http://schemas.microsoft.com/office/drawing/2014/main" id="{37EB4201-215F-447D-B877-BFD56C9E5026}"/>
            </a:ext>
          </a:extLst>
        </xdr:cNvPr>
        <xdr:cNvSpPr txBox="1"/>
      </xdr:nvSpPr>
      <xdr:spPr>
        <a:xfrm>
          <a:off x="9696201" y="2025774"/>
          <a:ext cx="4762499" cy="309764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spAutoFit/>
        </a:bodyPr>
        <a:lstStyle/>
        <a:p>
          <a:r>
            <a:rPr kumimoji="1" lang="ja-JP" altLang="en-US" sz="1100"/>
            <a:t>［事業主負担増加見込総額］</a:t>
          </a:r>
          <a:endParaRPr kumimoji="1" lang="en-US" altLang="ja-JP" sz="1100"/>
        </a:p>
        <a:p>
          <a:r>
            <a:rPr kumimoji="1" lang="ja-JP" altLang="en-US" sz="1100"/>
            <a:t>各職員について「加算による改善見込額」に応じて増加することが見込まれる法定福利費等の事業主負担分の額を合算して得た額をいい、次の＜算式＞により算定することを標準とする。</a:t>
          </a:r>
          <a:endParaRPr kumimoji="1" lang="en-US" altLang="ja-JP" sz="1100"/>
        </a:p>
        <a:p>
          <a:r>
            <a:rPr kumimoji="1" lang="ja-JP" altLang="en-US" sz="1100"/>
            <a:t>＜算式＞</a:t>
          </a:r>
          <a:endParaRPr kumimoji="1" lang="en-US" altLang="ja-JP" sz="1100"/>
        </a:p>
        <a:p>
          <a:r>
            <a:rPr kumimoji="1" lang="ja-JP" altLang="en-US" sz="1100"/>
            <a:t>「加算前年度における法定福利費等の事業主負担分の総額」</a:t>
          </a:r>
          <a:endParaRPr kumimoji="1" lang="en-US" altLang="ja-JP" sz="1100"/>
        </a:p>
        <a:p>
          <a:r>
            <a:rPr kumimoji="1" lang="ja-JP" altLang="en-US" sz="1100"/>
            <a:t>　</a:t>
          </a:r>
          <a:r>
            <a:rPr kumimoji="1" lang="en-US" altLang="ja-JP" sz="1100"/>
            <a:t>÷</a:t>
          </a:r>
          <a:r>
            <a:rPr kumimoji="1" lang="ja-JP" altLang="en-US" sz="1100"/>
            <a:t>「加算前年度における賃金の総額」</a:t>
          </a:r>
          <a:endParaRPr kumimoji="1" lang="en-US" altLang="ja-JP" sz="1100"/>
        </a:p>
        <a:p>
          <a:r>
            <a:rPr kumimoji="1" lang="ja-JP" altLang="en-US" sz="1100"/>
            <a:t>　</a:t>
          </a:r>
          <a:r>
            <a:rPr kumimoji="1" lang="en-US" altLang="ja-JP" sz="1100"/>
            <a:t>×</a:t>
          </a:r>
          <a:r>
            <a:rPr kumimoji="1" lang="ja-JP" altLang="en-US" sz="1100"/>
            <a:t>「加算当年度の加算による改善見込額」</a:t>
          </a:r>
          <a:endParaRPr kumimoji="1" lang="en-US" altLang="ja-JP" sz="1100"/>
        </a:p>
        <a:p>
          <a:endParaRPr kumimoji="1" lang="en-US" altLang="ja-JP" sz="1100"/>
        </a:p>
        <a:p>
          <a:r>
            <a:rPr kumimoji="1" lang="en-US" altLang="ja-JP" sz="1100"/>
            <a:t>【</a:t>
          </a:r>
          <a:r>
            <a:rPr kumimoji="1" lang="ja-JP" altLang="en-US" sz="1100"/>
            <a:t>注</a:t>
          </a:r>
          <a:r>
            <a:rPr kumimoji="1" lang="en-US" altLang="ja-JP" sz="1100"/>
            <a:t>】</a:t>
          </a:r>
        </a:p>
        <a:p>
          <a:r>
            <a:rPr kumimoji="1" lang="ja-JP" altLang="en-US" sz="1100"/>
            <a:t>以下に「前年度の事業主負担分」と「賃金」の総額を入力いただければ、上述の算式の考え方を活用して簡易的に事業主負担増加見込総額を算出できますので、必要に応じて活用してください。</a:t>
          </a:r>
        </a:p>
      </xdr:txBody>
    </xdr:sp>
    <xdr:clientData/>
  </xdr:oneCellAnchor>
  <xdr:twoCellAnchor>
    <xdr:from>
      <xdr:col>30</xdr:col>
      <xdr:colOff>232833</xdr:colOff>
      <xdr:row>13</xdr:row>
      <xdr:rowOff>190500</xdr:rowOff>
    </xdr:from>
    <xdr:to>
      <xdr:col>42</xdr:col>
      <xdr:colOff>137583</xdr:colOff>
      <xdr:row>13</xdr:row>
      <xdr:rowOff>201083</xdr:rowOff>
    </xdr:to>
    <xdr:cxnSp macro="">
      <xdr:nvCxnSpPr>
        <xdr:cNvPr id="4" name="直線矢印コネクタ 3">
          <a:extLst>
            <a:ext uri="{FF2B5EF4-FFF2-40B4-BE49-F238E27FC236}">
              <a16:creationId xmlns:a16="http://schemas.microsoft.com/office/drawing/2014/main" id="{1CC0F932-BC1D-4809-A08D-18C6E84D0194}"/>
            </a:ext>
          </a:extLst>
        </xdr:cNvPr>
        <xdr:cNvCxnSpPr/>
      </xdr:nvCxnSpPr>
      <xdr:spPr>
        <a:xfrm flipH="1">
          <a:off x="20806833" y="2571750"/>
          <a:ext cx="8134350" cy="1058"/>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oneCellAnchor>
    <xdr:from>
      <xdr:col>13</xdr:col>
      <xdr:colOff>173184</xdr:colOff>
      <xdr:row>75</xdr:row>
      <xdr:rowOff>69272</xdr:rowOff>
    </xdr:from>
    <xdr:ext cx="4762499" cy="1471027"/>
    <xdr:sp macro="" textlink="">
      <xdr:nvSpPr>
        <xdr:cNvPr id="2" name="テキスト ボックス 1">
          <a:extLst>
            <a:ext uri="{FF2B5EF4-FFF2-40B4-BE49-F238E27FC236}">
              <a16:creationId xmlns:a16="http://schemas.microsoft.com/office/drawing/2014/main" id="{DA858D1A-9F07-45B0-8D9F-1DC05460CF46}"/>
            </a:ext>
          </a:extLst>
        </xdr:cNvPr>
        <xdr:cNvSpPr txBox="1"/>
      </xdr:nvSpPr>
      <xdr:spPr>
        <a:xfrm>
          <a:off x="9212409" y="12928022"/>
          <a:ext cx="4762499" cy="147102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区分２と区分３の加算額（合計）のみで、区分１は含みませんのでご注意ください。（基準年度が令和６年度以前の場合は処遇改善等加算</a:t>
          </a:r>
          <a:r>
            <a:rPr kumimoji="1" lang="en-US" altLang="ja-JP" sz="1200"/>
            <a:t>Ⅰ</a:t>
          </a:r>
          <a:r>
            <a:rPr kumimoji="1" lang="ja-JP" altLang="en-US" sz="1200"/>
            <a:t>（賃金改善要件分）、</a:t>
          </a:r>
          <a:r>
            <a:rPr kumimoji="1" lang="en-US" altLang="ja-JP" sz="1200"/>
            <a:t>Ⅱ</a:t>
          </a:r>
          <a:r>
            <a:rPr kumimoji="1" lang="ja-JP" altLang="en-US" sz="1200"/>
            <a:t>、</a:t>
          </a:r>
          <a:r>
            <a:rPr kumimoji="1" lang="en-US" altLang="ja-JP" sz="1200"/>
            <a:t>Ⅲ</a:t>
          </a:r>
          <a:r>
            <a:rPr kumimoji="1" lang="ja-JP" altLang="en-US" sz="1200"/>
            <a:t>の加算額（合計）で、加算</a:t>
          </a:r>
          <a:r>
            <a:rPr kumimoji="1" lang="en-US" altLang="ja-JP" sz="1200"/>
            <a:t>Ⅰ</a:t>
          </a:r>
          <a:r>
            <a:rPr kumimoji="1" lang="ja-JP" altLang="en-US" sz="1200"/>
            <a:t>の基礎分は含みません。</a:t>
          </a:r>
        </a:p>
      </xdr:txBody>
    </xdr:sp>
    <xdr:clientData/>
  </xdr:oneCellAnchor>
  <xdr:twoCellAnchor>
    <xdr:from>
      <xdr:col>11</xdr:col>
      <xdr:colOff>1472046</xdr:colOff>
      <xdr:row>60</xdr:row>
      <xdr:rowOff>363682</xdr:rowOff>
    </xdr:from>
    <xdr:to>
      <xdr:col>13</xdr:col>
      <xdr:colOff>415639</xdr:colOff>
      <xdr:row>75</xdr:row>
      <xdr:rowOff>46182</xdr:rowOff>
    </xdr:to>
    <xdr:cxnSp macro="">
      <xdr:nvCxnSpPr>
        <xdr:cNvPr id="3" name="直線矢印コネクタ 2">
          <a:extLst>
            <a:ext uri="{FF2B5EF4-FFF2-40B4-BE49-F238E27FC236}">
              <a16:creationId xmlns:a16="http://schemas.microsoft.com/office/drawing/2014/main" id="{D3B35340-7F2A-4A2C-9F9E-37ABF603DD8F}"/>
            </a:ext>
          </a:extLst>
        </xdr:cNvPr>
        <xdr:cNvCxnSpPr/>
      </xdr:nvCxnSpPr>
      <xdr:spPr>
        <a:xfrm flipH="1" flipV="1">
          <a:off x="8339571" y="10460182"/>
          <a:ext cx="1115293" cy="2444750"/>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oneCellAnchor>
    <xdr:from>
      <xdr:col>17</xdr:col>
      <xdr:colOff>277093</xdr:colOff>
      <xdr:row>75</xdr:row>
      <xdr:rowOff>66216</xdr:rowOff>
    </xdr:from>
    <xdr:ext cx="4762499" cy="3098937"/>
    <xdr:sp macro="" textlink="">
      <xdr:nvSpPr>
        <xdr:cNvPr id="4" name="テキスト ボックス 3">
          <a:extLst>
            <a:ext uri="{FF2B5EF4-FFF2-40B4-BE49-F238E27FC236}">
              <a16:creationId xmlns:a16="http://schemas.microsoft.com/office/drawing/2014/main" id="{9CA09245-F9EB-4D08-B62B-BF3C1D4270AB}"/>
            </a:ext>
          </a:extLst>
        </xdr:cNvPr>
        <xdr:cNvSpPr txBox="1"/>
      </xdr:nvSpPr>
      <xdr:spPr>
        <a:xfrm>
          <a:off x="11402293" y="12924966"/>
          <a:ext cx="4762499" cy="3098937"/>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200"/>
            <a:t>次の＜算式＞により算定することを標準とする。</a:t>
          </a:r>
          <a:endParaRPr kumimoji="1" lang="en-US" altLang="ja-JP" sz="1200"/>
        </a:p>
        <a:p>
          <a:r>
            <a:rPr kumimoji="1" lang="ja-JP" altLang="en-US" sz="1200"/>
            <a:t>＜算式＞</a:t>
          </a:r>
          <a:endParaRPr kumimoji="1" lang="en-US" altLang="ja-JP" sz="1200"/>
        </a:p>
        <a:p>
          <a:r>
            <a:rPr kumimoji="1" lang="ja-JP" altLang="en-US" sz="1200"/>
            <a:t>「基準年度における法定福利費等の事業主負担分の総額」</a:t>
          </a:r>
          <a:endParaRPr kumimoji="1" lang="en-US" altLang="ja-JP" sz="1200"/>
        </a:p>
        <a:p>
          <a:r>
            <a:rPr kumimoji="1" lang="ja-JP" altLang="en-US" sz="1200"/>
            <a:t>　</a:t>
          </a:r>
          <a:r>
            <a:rPr kumimoji="1" lang="en-US" altLang="ja-JP" sz="1100">
              <a:solidFill>
                <a:schemeClr val="lt1"/>
              </a:solidFill>
              <a:effectLst/>
              <a:latin typeface="+mn-lt"/>
              <a:ea typeface="+mn-ea"/>
              <a:cs typeface="+mn-cs"/>
            </a:rPr>
            <a:t>÷</a:t>
          </a:r>
          <a:r>
            <a:rPr kumimoji="1" lang="ja-JP" altLang="ja-JP" sz="1100">
              <a:solidFill>
                <a:schemeClr val="lt1"/>
              </a:solidFill>
              <a:effectLst/>
              <a:latin typeface="+mn-lt"/>
              <a:ea typeface="+mn-ea"/>
              <a:cs typeface="+mn-cs"/>
            </a:rPr>
            <a:t>「基準年度における賃金の総額</a:t>
          </a:r>
          <a:r>
            <a:rPr lang="ja-JP" altLang="ja-JP" sz="1100">
              <a:solidFill>
                <a:schemeClr val="lt1"/>
              </a:solidFill>
              <a:effectLst/>
              <a:latin typeface="+mn-lt"/>
              <a:ea typeface="+mn-ea"/>
              <a:cs typeface="+mn-cs"/>
            </a:rPr>
            <a:t>及び法定福利費等の事業主負担分の総額の合計額</a:t>
          </a:r>
          <a:r>
            <a:rPr kumimoji="1" lang="ja-JP" altLang="ja-JP" sz="1100">
              <a:solidFill>
                <a:schemeClr val="lt1"/>
              </a:solidFill>
              <a:effectLst/>
              <a:latin typeface="+mn-lt"/>
              <a:ea typeface="+mn-ea"/>
              <a:cs typeface="+mn-cs"/>
            </a:rPr>
            <a:t>」</a:t>
          </a:r>
          <a:r>
            <a:rPr kumimoji="1" lang="ja-JP" altLang="en-US" sz="1200"/>
            <a:t>　</a:t>
          </a:r>
          <a:r>
            <a:rPr kumimoji="1" lang="en-US" altLang="ja-JP" sz="1200"/>
            <a:t>×</a:t>
          </a:r>
          <a:r>
            <a:rPr kumimoji="1" lang="ja-JP" altLang="en-US" sz="1200"/>
            <a:t>「基準年度の処遇改善等加算の加算額」</a:t>
          </a:r>
          <a:endParaRPr kumimoji="1" lang="en-US" altLang="ja-JP" sz="1200"/>
        </a:p>
        <a:p>
          <a:endParaRPr kumimoji="1" lang="en-US" altLang="ja-JP" sz="1200"/>
        </a:p>
        <a:p>
          <a:r>
            <a:rPr kumimoji="1" lang="en-US" altLang="ja-JP" sz="1200"/>
            <a:t>【</a:t>
          </a:r>
          <a:r>
            <a:rPr kumimoji="1" lang="ja-JP" altLang="en-US" sz="1200"/>
            <a:t>注</a:t>
          </a:r>
          <a:r>
            <a:rPr kumimoji="1" lang="en-US" altLang="ja-JP" sz="1200"/>
            <a:t>】</a:t>
          </a:r>
        </a:p>
        <a:p>
          <a:r>
            <a:rPr kumimoji="1" lang="ja-JP" altLang="en-US" sz="1200"/>
            <a:t>「様式４」（前のシート）欄外への記入とこのシートのＬ列の処遇改善等加算の加算額を記入いただければ、標準の算式を用いた前年度の法定福利費分がこのコメントの右側に表示されますので、必要におうじて活用してください。</a:t>
          </a:r>
        </a:p>
      </xdr:txBody>
    </xdr:sp>
    <xdr:clientData/>
  </xdr:oneCellAnchor>
  <xdr:twoCellAnchor>
    <xdr:from>
      <xdr:col>12</xdr:col>
      <xdr:colOff>1515851</xdr:colOff>
      <xdr:row>60</xdr:row>
      <xdr:rowOff>386094</xdr:rowOff>
    </xdr:from>
    <xdr:to>
      <xdr:col>17</xdr:col>
      <xdr:colOff>519548</xdr:colOff>
      <xdr:row>75</xdr:row>
      <xdr:rowOff>43126</xdr:rowOff>
    </xdr:to>
    <xdr:cxnSp macro="">
      <xdr:nvCxnSpPr>
        <xdr:cNvPr id="5" name="直線矢印コネクタ 4">
          <a:extLst>
            <a:ext uri="{FF2B5EF4-FFF2-40B4-BE49-F238E27FC236}">
              <a16:creationId xmlns:a16="http://schemas.microsoft.com/office/drawing/2014/main" id="{E4C8C834-B79C-46C6-A2B1-3126A79D57BF}"/>
            </a:ext>
          </a:extLst>
        </xdr:cNvPr>
        <xdr:cNvCxnSpPr/>
      </xdr:nvCxnSpPr>
      <xdr:spPr>
        <a:xfrm flipH="1" flipV="1">
          <a:off x="9040601" y="10454019"/>
          <a:ext cx="2604147" cy="2447857"/>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oneCellAnchor>
    <xdr:from>
      <xdr:col>30</xdr:col>
      <xdr:colOff>132954</xdr:colOff>
      <xdr:row>9</xdr:row>
      <xdr:rowOff>277813</xdr:rowOff>
    </xdr:from>
    <xdr:ext cx="4762499" cy="1061640"/>
    <xdr:sp macro="" textlink="">
      <xdr:nvSpPr>
        <xdr:cNvPr id="2" name="テキスト ボックス 1">
          <a:extLst>
            <a:ext uri="{FF2B5EF4-FFF2-40B4-BE49-F238E27FC236}">
              <a16:creationId xmlns:a16="http://schemas.microsoft.com/office/drawing/2014/main" id="{593AB448-817D-4BB6-A1DF-578309136D06}"/>
            </a:ext>
          </a:extLst>
        </xdr:cNvPr>
        <xdr:cNvSpPr txBox="1"/>
      </xdr:nvSpPr>
      <xdr:spPr>
        <a:xfrm>
          <a:off x="20706954" y="1887538"/>
          <a:ext cx="4762499" cy="1061640"/>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wrap="square" rtlCol="0" anchor="t">
          <a:noAutofit/>
        </a:bodyPr>
        <a:lstStyle/>
        <a:p>
          <a:r>
            <a:rPr kumimoji="1" lang="ja-JP" altLang="en-US" sz="1100"/>
            <a:t>区分２の加算見込額には「区分</a:t>
          </a:r>
          <a:r>
            <a:rPr kumimoji="1" lang="en-US" altLang="ja-JP" sz="1100"/>
            <a:t>1</a:t>
          </a:r>
          <a:r>
            <a:rPr kumimoji="1" lang="ja-JP" altLang="en-US" sz="1100"/>
            <a:t>・</a:t>
          </a:r>
          <a:r>
            <a:rPr kumimoji="1" lang="en-US" altLang="ja-JP" sz="1100"/>
            <a:t>2</a:t>
          </a:r>
          <a:r>
            <a:rPr kumimoji="1" lang="ja-JP" altLang="en-US" sz="1100"/>
            <a:t>加算額見込み計算表」の結果を転記するように初期設定していますが、他の施設・事業所への拠出又は受入がある場合は当該配分額を反映するようにしてください。（拠出がある場合は拠出額をマイナス、受入がある場合は受入額をプラス）</a:t>
          </a:r>
        </a:p>
      </xdr:txBody>
    </xdr:sp>
    <xdr:clientData/>
  </xdr:oneCellAnchor>
  <xdr:twoCellAnchor>
    <xdr:from>
      <xdr:col>17</xdr:col>
      <xdr:colOff>198438</xdr:colOff>
      <xdr:row>9</xdr:row>
      <xdr:rowOff>337343</xdr:rowOff>
    </xdr:from>
    <xdr:to>
      <xdr:col>30</xdr:col>
      <xdr:colOff>138906</xdr:colOff>
      <xdr:row>11</xdr:row>
      <xdr:rowOff>228203</xdr:rowOff>
    </xdr:to>
    <xdr:cxnSp macro="">
      <xdr:nvCxnSpPr>
        <xdr:cNvPr id="3" name="直線矢印コネクタ 2">
          <a:extLst>
            <a:ext uri="{FF2B5EF4-FFF2-40B4-BE49-F238E27FC236}">
              <a16:creationId xmlns:a16="http://schemas.microsoft.com/office/drawing/2014/main" id="{5BE7181F-B456-4C51-BE56-BBCB28409B5E}"/>
            </a:ext>
          </a:extLst>
        </xdr:cNvPr>
        <xdr:cNvCxnSpPr/>
      </xdr:nvCxnSpPr>
      <xdr:spPr>
        <a:xfrm flipH="1" flipV="1">
          <a:off x="11857038" y="1889918"/>
          <a:ext cx="8855868" cy="338535"/>
        </a:xfrm>
        <a:prstGeom prst="straightConnector1">
          <a:avLst/>
        </a:prstGeom>
        <a:ln>
          <a:tailEnd type="triangle"/>
        </a:ln>
      </xdr:spPr>
      <xdr:style>
        <a:lnRef idx="2">
          <a:schemeClr val="dk1"/>
        </a:lnRef>
        <a:fillRef idx="0">
          <a:schemeClr val="dk1"/>
        </a:fillRef>
        <a:effectRef idx="1">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1151215\Desktop\01&#65288;&#26045;&#35373;&#21517;&#65289;&#20445;&#32946;&#25152;&#20966;&#36935;&#25913;&#21892;&#30003;&#35531;&#27096;&#24335;.xlsx" TargetMode="External"/><Relationship Id="rId1" Type="http://schemas.openxmlformats.org/officeDocument/2006/relationships/externalLinkPath" Target="file:///C:\Users\1151215\Desktop\01&#65288;&#26045;&#35373;&#21517;&#65289;&#20445;&#32946;&#25152;&#20966;&#36935;&#25913;&#21892;&#30003;&#35531;&#27096;&#243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1110341\&#36939;&#21942;&#25351;&#23566;&#20418;\Documents%20and%20Settings\Takayuki%20Inagaki\Local%20Settings\Temporary%20Internet%20Files\Content.IE5\2HHS45RT\&#20445;&#32946;&#25152;&#36939;&#21942;&#36027;&#20107;&#26989;00&#65288;&#26368;&#32066;&#21407;&#26696;&#12381;&#12398;&#65299;&#65289;&#973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o1110341\&#36939;&#21942;&#25351;&#23566;&#20418;\WINDOWS\Profiles\Takayuki%20Inagaki\My%20Documents\&#20104;&#31639;&#12539;&#27770;&#31639;&#38306;&#20418;\&#24179;&#25104;17&#24180;&#24230;&#20104;&#31639;&#35201;&#27714;\&#9328;&#20107;&#26989;&#35336;&#30011;&#26360;&#65288;&#37197;&#20998;&#38989;&#31684;&#22258;&#20869;&#6528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o1110341\&#36939;&#21942;&#25351;&#23566;&#20418;\WINDOWS\Profiles\Takayuki%20Inagaki\My%20Documents\&#20104;&#31639;&#12539;&#27770;&#31639;&#38306;&#20418;\&#24179;&#25104;18&#24180;&#24230;&#20104;&#31639;&#35201;&#27714;\&#20107;&#26989;&#35336;&#30011;&#26360;\&#20445;&#32946;&#25152;&#36939;&#21942;&#36027;&#20107;&#26989;(&#35506;&#21407;&#26696;&#12539;&#21336;&#20385;&#35336;&#31639;&#20462;&#27491;&#24460;&#65289;20050929&#973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_基本情報"/>
      <sheetName val="1-1_児童数計算表"/>
      <sheetName val="1-2_児童数計算表_分園"/>
      <sheetName val="2_区分12加算額計算表"/>
      <sheetName val="処遇改善等加算に係る経験年数算定表"/>
      <sheetName val="3_区分3計算表"/>
      <sheetName val="【参考】計算結果"/>
      <sheetName val="様式1"/>
      <sheetName val="様式2"/>
      <sheetName val="様式3"/>
      <sheetName val="様式4"/>
      <sheetName val="様式4別添1"/>
      <sheetName val="様式4別添2"/>
      <sheetName val="様式5"/>
      <sheetName val="様式7"/>
      <sheetName val="区分12計算"/>
      <sheetName val="保育所単価"/>
      <sheetName val="【リスト】 (2)"/>
      <sheetName val="【リスト】"/>
    </sheetNames>
    <sheetDataSet>
      <sheetData sheetId="0"/>
      <sheetData sheetId="1"/>
      <sheetData sheetId="2"/>
      <sheetData sheetId="3">
        <row r="37">
          <cell r="F37" t="e">
            <v>#N/A</v>
          </cell>
        </row>
        <row r="38">
          <cell r="F38" t="e">
            <v>#N/A</v>
          </cell>
        </row>
        <row r="41">
          <cell r="C41">
            <v>12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１"/>
      <sheetName val="様式③歳出"/>
      <sheetName val="様式③ 歳入"/>
      <sheetName val="処遇加算分（⑰予算）"/>
      <sheetName val="機能強化分（⑰予算）"/>
      <sheetName val="定員の状況（⑰予算）"/>
      <sheetName val="保育所の状況(⑰予算）"/>
      <sheetName val="保育単価（⑯当初）"/>
      <sheetName val="運営費・法外積算（民設）"/>
      <sheetName val="運営費・法外積算（公設）"/>
      <sheetName val="児童数予測表⑯予算"/>
      <sheetName val="利用率の推移⑯予算"/>
      <sheetName val="入所人数と運営費の実績⑯予算"/>
      <sheetName val="未設置単価児童数 ⑰予算"/>
    </sheetNames>
    <sheetDataSet>
      <sheetData sheetId="0" refreshError="1">
        <row r="4">
          <cell r="F4">
            <v>1</v>
          </cell>
        </row>
        <row r="5">
          <cell r="B5" t="str">
            <v>保育所運営費</v>
          </cell>
        </row>
        <row r="11">
          <cell r="M11" t="str">
            <v>14款1項1目1節</v>
          </cell>
          <cell r="Y11" t="str">
            <v>12款1項1目2節</v>
          </cell>
        </row>
        <row r="12">
          <cell r="G12">
            <v>25817669</v>
          </cell>
          <cell r="M12">
            <v>5117487</v>
          </cell>
          <cell r="Y12">
            <v>8482004</v>
          </cell>
        </row>
        <row r="13">
          <cell r="G13">
            <v>21835624</v>
          </cell>
          <cell r="M13">
            <v>3721163</v>
          </cell>
          <cell r="Y13">
            <v>7466288</v>
          </cell>
        </row>
        <row r="16">
          <cell r="F16" t="str">
            <v>　児童福祉法に基づく要保育児童の保育所への保育の実施後の保護につき、児童福祉施設の最低基準を維持するための費用を支弁します。</v>
          </cell>
          <cell r="AC16">
            <v>18226480</v>
          </cell>
          <cell r="AH16">
            <v>18539179</v>
          </cell>
        </row>
        <row r="17">
          <cell r="AC17">
            <v>19559337</v>
          </cell>
          <cell r="AH17">
            <v>19592563</v>
          </cell>
        </row>
        <row r="18">
          <cell r="AC18">
            <v>20691960</v>
          </cell>
          <cell r="AH18">
            <v>20384239</v>
          </cell>
        </row>
        <row r="21">
          <cell r="B21" t="str">
            <v>【事業目的】</v>
          </cell>
        </row>
        <row r="22">
          <cell r="B22" t="str">
            <v>　児童福祉法に基づく要保育児童の保育所への保育の実施後の保護につき、児童福祉施設の最低基準を維持するための費用を支弁します。</v>
          </cell>
        </row>
        <row r="24">
          <cell r="B24" t="str">
            <v>【事業の推移】</v>
          </cell>
        </row>
        <row r="25">
          <cell r="B25" t="str">
            <v>　「児童福祉法による保育所運営費国庫負担金について（昭和51年４月16日厚生事務次官通知）」で定められているとおり適正な執行を図っています。今後の見直しの必要性等については、国の動向を踏まえながら考慮していきます。</v>
          </cell>
        </row>
        <row r="27">
          <cell r="B27" t="str">
            <v>【事業費の内訳】</v>
          </cell>
        </row>
        <row r="28">
          <cell r="C28" t="str">
            <v>（ １７ 年度）</v>
          </cell>
          <cell r="U28" t="str">
            <v>（ １６ 年度）</v>
          </cell>
        </row>
        <row r="29">
          <cell r="C29" t="str">
            <v>１　一般分</v>
          </cell>
          <cell r="J29">
            <v>25792086</v>
          </cell>
          <cell r="O29" t="str">
            <v>千円</v>
          </cell>
          <cell r="U29" t="str">
            <v>１　一般分</v>
          </cell>
          <cell r="AB29">
            <v>21799083</v>
          </cell>
          <cell r="AG29" t="str">
            <v>千円</v>
          </cell>
        </row>
        <row r="30">
          <cell r="F30" t="str">
            <v>か所数</v>
          </cell>
          <cell r="J30" t="str">
            <v>定員</v>
          </cell>
          <cell r="O30" t="str">
            <v>入所見込</v>
          </cell>
          <cell r="X30" t="str">
            <v>か所数</v>
          </cell>
          <cell r="AB30" t="str">
            <v>定員</v>
          </cell>
          <cell r="AG30" t="str">
            <v>入所見込</v>
          </cell>
        </row>
        <row r="31">
          <cell r="C31" t="str">
            <v>公立</v>
          </cell>
          <cell r="F31">
            <v>118</v>
          </cell>
          <cell r="H31" t="str">
            <v>か所</v>
          </cell>
          <cell r="J31">
            <v>10001</v>
          </cell>
          <cell r="M31" t="str">
            <v>人</v>
          </cell>
          <cell r="O31">
            <v>10250</v>
          </cell>
          <cell r="R31" t="str">
            <v>人</v>
          </cell>
          <cell r="U31" t="str">
            <v>公立</v>
          </cell>
          <cell r="X31">
            <v>123</v>
          </cell>
          <cell r="Z31" t="str">
            <v>か所</v>
          </cell>
          <cell r="AB31">
            <v>10339</v>
          </cell>
          <cell r="AE31" t="str">
            <v>人</v>
          </cell>
          <cell r="AG31">
            <v>10342</v>
          </cell>
          <cell r="AJ31" t="str">
            <v>人</v>
          </cell>
        </row>
        <row r="32">
          <cell r="C32" t="str">
            <v>私立</v>
          </cell>
          <cell r="F32">
            <v>212</v>
          </cell>
          <cell r="H32" t="str">
            <v>か所</v>
          </cell>
          <cell r="J32">
            <v>19947</v>
          </cell>
          <cell r="M32" t="str">
            <v>人</v>
          </cell>
          <cell r="O32">
            <v>20804</v>
          </cell>
          <cell r="R32" t="str">
            <v>人</v>
          </cell>
          <cell r="U32" t="str">
            <v>私立</v>
          </cell>
          <cell r="X32">
            <v>166</v>
          </cell>
          <cell r="Z32" t="str">
            <v>か所</v>
          </cell>
          <cell r="AB32">
            <v>16348</v>
          </cell>
          <cell r="AE32" t="str">
            <v>人</v>
          </cell>
          <cell r="AG32">
            <v>17049</v>
          </cell>
          <cell r="AJ32" t="str">
            <v>人</v>
          </cell>
        </row>
        <row r="33">
          <cell r="C33" t="str">
            <v>計</v>
          </cell>
          <cell r="F33">
            <v>330</v>
          </cell>
          <cell r="H33" t="str">
            <v>か所</v>
          </cell>
          <cell r="J33">
            <v>29948</v>
          </cell>
          <cell r="M33" t="str">
            <v>人</v>
          </cell>
          <cell r="O33">
            <v>31054</v>
          </cell>
          <cell r="R33" t="str">
            <v>人</v>
          </cell>
          <cell r="U33" t="str">
            <v>計</v>
          </cell>
          <cell r="X33">
            <v>289</v>
          </cell>
          <cell r="Z33" t="str">
            <v>か所</v>
          </cell>
          <cell r="AB33">
            <v>26687</v>
          </cell>
          <cell r="AE33" t="str">
            <v>人</v>
          </cell>
          <cell r="AG33">
            <v>27391</v>
          </cell>
          <cell r="AJ33" t="str">
            <v>人</v>
          </cell>
        </row>
        <row r="34">
          <cell r="C34" t="str">
            <v>※公設民営の２園は公立に含めています。
※施設数、定員は7月・10月開所見込みの私立4か所・300人を除きます。</v>
          </cell>
        </row>
        <row r="36">
          <cell r="C36" t="str">
            <v>２　処遇加算分</v>
          </cell>
          <cell r="J36">
            <v>15383</v>
          </cell>
          <cell r="O36" t="str">
            <v>千円</v>
          </cell>
          <cell r="U36" t="str">
            <v>２　処遇加算分</v>
          </cell>
          <cell r="AB36">
            <v>11641</v>
          </cell>
          <cell r="AG36" t="str">
            <v>千円</v>
          </cell>
        </row>
        <row r="37">
          <cell r="C37" t="str">
            <v>私立</v>
          </cell>
          <cell r="F37">
            <v>20</v>
          </cell>
          <cell r="H37" t="str">
            <v>か所</v>
          </cell>
          <cell r="U37" t="str">
            <v>私立</v>
          </cell>
          <cell r="X37">
            <v>15</v>
          </cell>
          <cell r="Z37" t="str">
            <v>か所</v>
          </cell>
        </row>
        <row r="38">
          <cell r="C38" t="str">
            <v>３　機能強化分</v>
          </cell>
          <cell r="J38">
            <v>10200</v>
          </cell>
          <cell r="O38" t="str">
            <v>千円</v>
          </cell>
          <cell r="U38" t="str">
            <v>３　機能強化分</v>
          </cell>
          <cell r="AB38">
            <v>22050</v>
          </cell>
          <cell r="AG38" t="str">
            <v>千円</v>
          </cell>
        </row>
        <row r="39">
          <cell r="C39" t="str">
            <v>私立</v>
          </cell>
          <cell r="F39">
            <v>68</v>
          </cell>
          <cell r="H39" t="str">
            <v>か所</v>
          </cell>
          <cell r="U39" t="str">
            <v>私立</v>
          </cell>
          <cell r="X39">
            <v>166</v>
          </cell>
          <cell r="Z39" t="str">
            <v>か所</v>
          </cell>
        </row>
        <row r="40">
          <cell r="B40" t="str">
            <v>【根拠法例】</v>
          </cell>
        </row>
        <row r="41">
          <cell r="B41" t="str">
            <v>　児童福祉法第24条（保育所への保育の実施)</v>
          </cell>
        </row>
        <row r="42">
          <cell r="B42" t="str">
            <v>　児童福祉法第51条（市町村の支弁）</v>
          </cell>
        </row>
        <row r="44">
          <cell r="AI44" t="str">
            <v>年度</v>
          </cell>
        </row>
        <row r="46">
          <cell r="AB46" t="str">
            <v>有（　年　月）　・　無</v>
          </cell>
        </row>
        <row r="68">
          <cell r="F68" t="str">
            <v>□廃止の検討　□最適供給主体の検討　□業務ﾌﾟﾛｾｽの検討　□当面現状維持　□その他・一次ﾁｪｯｸ中</v>
          </cell>
          <cell r="AH68" t="str">
            <v>□15年度　</v>
          </cell>
        </row>
        <row r="69">
          <cell r="AH69" t="str">
            <v>□16年度</v>
          </cell>
        </row>
        <row r="70">
          <cell r="AH70" t="str">
            <v>□17年度</v>
          </cell>
        </row>
      </sheetData>
      <sheetData sheetId="1" refreshError="1">
        <row r="3">
          <cell r="AG3" t="str">
            <v>稲垣</v>
          </cell>
          <cell r="AK3">
            <v>3564</v>
          </cell>
        </row>
        <row r="6">
          <cell r="B6" t="str">
            <v>4款2項1目20節</v>
          </cell>
          <cell r="G6" t="str">
            <v>一般分</v>
          </cell>
          <cell r="L6">
            <v>25792086</v>
          </cell>
          <cell r="Q6" t="str">
            <v>一般分</v>
          </cell>
          <cell r="V6">
            <v>21799083</v>
          </cell>
          <cell r="AA6">
            <v>3993003</v>
          </cell>
          <cell r="AF6" t="str">
            <v>（</v>
          </cell>
          <cell r="AG6">
            <v>15</v>
          </cell>
          <cell r="AH6" t="str">
            <v>年度決算）</v>
          </cell>
          <cell r="AI6">
            <v>0</v>
          </cell>
          <cell r="AJ6">
            <v>0</v>
          </cell>
          <cell r="AK6">
            <v>0</v>
          </cell>
          <cell r="AL6">
            <v>0</v>
          </cell>
        </row>
        <row r="7">
          <cell r="B7" t="str">
            <v>扶助費</v>
          </cell>
          <cell r="AF7">
            <v>20384239</v>
          </cell>
          <cell r="AG7">
            <v>0</v>
          </cell>
          <cell r="AH7">
            <v>0</v>
          </cell>
          <cell r="AK7" t="str">
            <v>千円</v>
          </cell>
        </row>
        <row r="8">
          <cell r="B8" t="str">
            <v>(2)保育所運営費</v>
          </cell>
          <cell r="G8" t="str">
            <v>私立計</v>
          </cell>
          <cell r="L8">
            <v>18531166</v>
          </cell>
          <cell r="Q8" t="str">
            <v>私立計</v>
          </cell>
          <cell r="V8">
            <v>14476691</v>
          </cell>
          <cell r="AA8">
            <v>4054475</v>
          </cell>
          <cell r="AF8" t="str">
            <v>◎入所予定人数見込みの減</v>
          </cell>
          <cell r="AG8">
            <v>0</v>
          </cell>
          <cell r="AH8">
            <v>0</v>
          </cell>
          <cell r="AI8">
            <v>0</v>
          </cell>
          <cell r="AJ8">
            <v>0</v>
          </cell>
          <cell r="AK8">
            <v>0</v>
          </cell>
          <cell r="AL8">
            <v>0</v>
          </cell>
        </row>
        <row r="9">
          <cell r="G9" t="str">
            <v>運営費・法外積算（民設）参照</v>
          </cell>
          <cell r="Q9" t="str">
            <v>（設置）</v>
          </cell>
        </row>
        <row r="10">
          <cell r="G10" t="str">
            <v>乳児</v>
          </cell>
          <cell r="Q10" t="str">
            <v>乳児</v>
          </cell>
          <cell r="AF10" t="str">
            <v>（内容）</v>
          </cell>
          <cell r="AG10">
            <v>0</v>
          </cell>
          <cell r="AH10">
            <v>0</v>
          </cell>
          <cell r="AI10">
            <v>0</v>
          </cell>
          <cell r="AJ10">
            <v>0</v>
          </cell>
          <cell r="AK10">
            <v>0</v>
          </cell>
          <cell r="AL10">
            <v>0</v>
          </cell>
        </row>
        <row r="11">
          <cell r="K11">
            <v>26653</v>
          </cell>
          <cell r="O11" t="str">
            <v>人</v>
          </cell>
          <cell r="R11">
            <v>171762</v>
          </cell>
          <cell r="U11" t="str">
            <v>×</v>
          </cell>
          <cell r="V11">
            <v>16089</v>
          </cell>
          <cell r="Y11" t="str">
            <v>人</v>
          </cell>
          <cell r="AF11">
            <v>330</v>
          </cell>
          <cell r="AG11">
            <v>0</v>
          </cell>
          <cell r="AH11">
            <v>0</v>
          </cell>
          <cell r="AI11" t="str">
            <v>か所</v>
          </cell>
          <cell r="AJ11">
            <v>0</v>
          </cell>
          <cell r="AK11">
            <v>0</v>
          </cell>
          <cell r="AL11">
            <v>0</v>
          </cell>
        </row>
        <row r="12">
          <cell r="J12">
            <v>4593537278</v>
          </cell>
          <cell r="O12" t="str">
            <v>円</v>
          </cell>
          <cell r="U12" t="str">
            <v>＝</v>
          </cell>
          <cell r="V12">
            <v>2763479</v>
          </cell>
          <cell r="AF12">
            <v>31054</v>
          </cell>
          <cell r="AG12">
            <v>0</v>
          </cell>
          <cell r="AH12">
            <v>0</v>
          </cell>
          <cell r="AI12" t="str">
            <v>人／月</v>
          </cell>
          <cell r="AJ12">
            <v>0</v>
          </cell>
          <cell r="AK12">
            <v>0</v>
          </cell>
          <cell r="AL12">
            <v>0</v>
          </cell>
        </row>
        <row r="13">
          <cell r="G13" t="str">
            <v>１・２歳児</v>
          </cell>
          <cell r="Q13" t="str">
            <v>１・２歳児</v>
          </cell>
          <cell r="AF13" t="str">
            <v>◎施設数には年度途中
　開所施設(４か所)を
　除きます。
◎定員に対する入所率
　公立：102.49%
　私立：103.21%</v>
          </cell>
          <cell r="AG13">
            <v>0</v>
          </cell>
          <cell r="AH13">
            <v>0</v>
          </cell>
          <cell r="AI13">
            <v>0</v>
          </cell>
          <cell r="AJ13">
            <v>0</v>
          </cell>
          <cell r="AK13">
            <v>0</v>
          </cell>
          <cell r="AL13">
            <v>0</v>
          </cell>
        </row>
        <row r="14">
          <cell r="K14">
            <v>77318</v>
          </cell>
          <cell r="O14" t="str">
            <v>人</v>
          </cell>
          <cell r="R14">
            <v>101056</v>
          </cell>
          <cell r="U14" t="str">
            <v>×</v>
          </cell>
          <cell r="V14">
            <v>64430</v>
          </cell>
          <cell r="Y14" t="str">
            <v>人</v>
          </cell>
        </row>
        <row r="15">
          <cell r="J15">
            <v>7794554018</v>
          </cell>
          <cell r="O15" t="str">
            <v>円</v>
          </cell>
          <cell r="U15" t="str">
            <v>＝</v>
          </cell>
          <cell r="V15">
            <v>6511038</v>
          </cell>
        </row>
        <row r="16">
          <cell r="G16" t="str">
            <v>３歳児</v>
          </cell>
          <cell r="Q16" t="str">
            <v>３歳児</v>
          </cell>
        </row>
        <row r="17">
          <cell r="K17">
            <v>47451</v>
          </cell>
          <cell r="O17" t="str">
            <v>人</v>
          </cell>
          <cell r="R17">
            <v>47137</v>
          </cell>
          <cell r="U17" t="str">
            <v>×</v>
          </cell>
          <cell r="V17">
            <v>40323</v>
          </cell>
          <cell r="Y17" t="str">
            <v>人</v>
          </cell>
        </row>
        <row r="18">
          <cell r="J18">
            <v>2231520582</v>
          </cell>
          <cell r="O18" t="str">
            <v>円</v>
          </cell>
          <cell r="U18" t="str">
            <v>＝</v>
          </cell>
          <cell r="V18">
            <v>1900705</v>
          </cell>
        </row>
        <row r="19">
          <cell r="G19" t="str">
            <v>４歳以上児</v>
          </cell>
          <cell r="Q19" t="str">
            <v>４歳以上児</v>
          </cell>
        </row>
        <row r="20">
          <cell r="K20">
            <v>98223</v>
          </cell>
          <cell r="O20" t="str">
            <v>人</v>
          </cell>
          <cell r="R20">
            <v>39421</v>
          </cell>
          <cell r="U20" t="str">
            <v>×</v>
          </cell>
          <cell r="V20">
            <v>83749</v>
          </cell>
          <cell r="Y20" t="str">
            <v>人</v>
          </cell>
        </row>
        <row r="21">
          <cell r="J21">
            <v>3911553526</v>
          </cell>
          <cell r="O21" t="str">
            <v>円</v>
          </cell>
          <cell r="U21" t="str">
            <v>＝</v>
          </cell>
          <cell r="V21">
            <v>3301469</v>
          </cell>
        </row>
        <row r="23">
          <cell r="G23" t="str">
            <v>市立計</v>
          </cell>
          <cell r="L23">
            <v>7260920</v>
          </cell>
          <cell r="Q23" t="str">
            <v>市立計</v>
          </cell>
          <cell r="V23">
            <v>7322392</v>
          </cell>
          <cell r="AA23">
            <v>-61472</v>
          </cell>
        </row>
        <row r="24">
          <cell r="B24" t="str">
            <v>市立保育所運営費
(従来の積算方法による)</v>
          </cell>
          <cell r="G24" t="str">
            <v>運営費・法外積算（公設）参照</v>
          </cell>
          <cell r="Q24" t="str">
            <v>（設置）</v>
          </cell>
        </row>
        <row r="25">
          <cell r="G25" t="str">
            <v>乳児</v>
          </cell>
          <cell r="Q25" t="str">
            <v>乳児</v>
          </cell>
        </row>
        <row r="26">
          <cell r="K26">
            <v>6553</v>
          </cell>
          <cell r="O26" t="str">
            <v>人</v>
          </cell>
          <cell r="R26">
            <v>157398</v>
          </cell>
          <cell r="U26" t="str">
            <v>×</v>
          </cell>
          <cell r="V26">
            <v>5918</v>
          </cell>
          <cell r="Y26" t="str">
            <v>人</v>
          </cell>
        </row>
        <row r="27">
          <cell r="J27">
            <v>1036352198</v>
          </cell>
          <cell r="O27" t="str">
            <v>円</v>
          </cell>
          <cell r="U27" t="str">
            <v>＝</v>
          </cell>
          <cell r="V27">
            <v>931481</v>
          </cell>
        </row>
        <row r="28">
          <cell r="G28" t="str">
            <v>１・２歳児</v>
          </cell>
          <cell r="Q28" t="str">
            <v>１・２歳児</v>
          </cell>
        </row>
        <row r="29">
          <cell r="K29">
            <v>29379</v>
          </cell>
          <cell r="O29" t="str">
            <v>人</v>
          </cell>
          <cell r="R29">
            <v>93898</v>
          </cell>
          <cell r="U29" t="str">
            <v>×</v>
          </cell>
          <cell r="V29">
            <v>30255</v>
          </cell>
          <cell r="Y29" t="str">
            <v>人</v>
          </cell>
        </row>
        <row r="30">
          <cell r="J30">
            <v>2740730054</v>
          </cell>
          <cell r="O30" t="str">
            <v>円</v>
          </cell>
          <cell r="U30" t="str">
            <v>＝</v>
          </cell>
          <cell r="V30">
            <v>2840884</v>
          </cell>
        </row>
        <row r="31">
          <cell r="G31" t="str">
            <v>３歳児</v>
          </cell>
          <cell r="Q31" t="str">
            <v>３歳児</v>
          </cell>
        </row>
        <row r="32">
          <cell r="K32">
            <v>25430</v>
          </cell>
          <cell r="O32" t="str">
            <v>人</v>
          </cell>
          <cell r="R32">
            <v>45065</v>
          </cell>
          <cell r="U32" t="str">
            <v>×</v>
          </cell>
          <cell r="V32">
            <v>25927</v>
          </cell>
          <cell r="Y32" t="str">
            <v>人</v>
          </cell>
        </row>
        <row r="33">
          <cell r="J33">
            <v>1140942480</v>
          </cell>
          <cell r="O33" t="str">
            <v>円</v>
          </cell>
          <cell r="U33" t="str">
            <v>＝</v>
          </cell>
          <cell r="V33">
            <v>1168400</v>
          </cell>
        </row>
        <row r="34">
          <cell r="G34" t="str">
            <v>４歳以上児</v>
          </cell>
          <cell r="Q34" t="str">
            <v>４歳以上児</v>
          </cell>
        </row>
        <row r="35">
          <cell r="K35">
            <v>61636</v>
          </cell>
          <cell r="O35" t="str">
            <v>人</v>
          </cell>
          <cell r="R35">
            <v>38409</v>
          </cell>
          <cell r="U35" t="str">
            <v>×</v>
          </cell>
          <cell r="V35">
            <v>62007</v>
          </cell>
          <cell r="Y35" t="str">
            <v>人</v>
          </cell>
        </row>
        <row r="36">
          <cell r="J36">
            <v>2342894472</v>
          </cell>
          <cell r="O36" t="str">
            <v>円</v>
          </cell>
          <cell r="U36" t="str">
            <v>＝</v>
          </cell>
          <cell r="V36">
            <v>2381627</v>
          </cell>
        </row>
        <row r="40">
          <cell r="G40" t="str">
            <v>処遇加算分</v>
          </cell>
          <cell r="L40">
            <v>15383</v>
          </cell>
          <cell r="Q40" t="str">
            <v>処遇加算分</v>
          </cell>
          <cell r="V40">
            <v>11641</v>
          </cell>
          <cell r="AB40">
            <v>3742</v>
          </cell>
          <cell r="AF40" t="str">
            <v>◎対象施設数の増</v>
          </cell>
          <cell r="AG40">
            <v>0</v>
          </cell>
          <cell r="AH40">
            <v>0</v>
          </cell>
          <cell r="AI40">
            <v>0</v>
          </cell>
          <cell r="AJ40">
            <v>0</v>
          </cell>
          <cell r="AK40">
            <v>0</v>
          </cell>
          <cell r="AL40">
            <v>0</v>
          </cell>
        </row>
        <row r="42">
          <cell r="G42">
            <v>435000</v>
          </cell>
          <cell r="K42" t="str">
            <v>円</v>
          </cell>
          <cell r="L42" t="str">
            <v>×</v>
          </cell>
          <cell r="M42">
            <v>7</v>
          </cell>
          <cell r="O42" t="str">
            <v>か所</v>
          </cell>
          <cell r="Q42">
            <v>431000</v>
          </cell>
          <cell r="U42" t="str">
            <v>円</v>
          </cell>
          <cell r="V42" t="str">
            <v>×</v>
          </cell>
          <cell r="W42">
            <v>5</v>
          </cell>
          <cell r="Y42" t="str">
            <v>か所</v>
          </cell>
        </row>
        <row r="43">
          <cell r="L43" t="str">
            <v>＝</v>
          </cell>
          <cell r="M43">
            <v>3045</v>
          </cell>
          <cell r="V43" t="str">
            <v>＝</v>
          </cell>
          <cell r="W43">
            <v>2155</v>
          </cell>
        </row>
        <row r="44">
          <cell r="G44">
            <v>726000</v>
          </cell>
          <cell r="K44" t="str">
            <v>円</v>
          </cell>
          <cell r="L44" t="str">
            <v>×</v>
          </cell>
          <cell r="M44">
            <v>3</v>
          </cell>
          <cell r="O44" t="str">
            <v>か所</v>
          </cell>
          <cell r="Q44">
            <v>719000</v>
          </cell>
          <cell r="U44" t="str">
            <v>円</v>
          </cell>
          <cell r="V44" t="str">
            <v>×</v>
          </cell>
          <cell r="W44">
            <v>2</v>
          </cell>
          <cell r="Y44" t="str">
            <v>か所</v>
          </cell>
        </row>
        <row r="45">
          <cell r="L45" t="str">
            <v>＝</v>
          </cell>
          <cell r="M45">
            <v>2178</v>
          </cell>
          <cell r="V45" t="str">
            <v>＝</v>
          </cell>
          <cell r="W45">
            <v>1438</v>
          </cell>
        </row>
        <row r="46">
          <cell r="G46">
            <v>1016000</v>
          </cell>
          <cell r="K46" t="str">
            <v>円</v>
          </cell>
          <cell r="L46" t="str">
            <v>×</v>
          </cell>
          <cell r="M46">
            <v>10</v>
          </cell>
          <cell r="O46" t="str">
            <v>か所</v>
          </cell>
          <cell r="Q46">
            <v>1006000</v>
          </cell>
          <cell r="U46" t="str">
            <v>円</v>
          </cell>
          <cell r="V46" t="str">
            <v>×</v>
          </cell>
          <cell r="W46">
            <v>8</v>
          </cell>
          <cell r="Y46" t="str">
            <v>か所</v>
          </cell>
        </row>
        <row r="47">
          <cell r="L47" t="str">
            <v>＝</v>
          </cell>
          <cell r="M47">
            <v>10160</v>
          </cell>
          <cell r="V47" t="str">
            <v>＝</v>
          </cell>
          <cell r="W47">
            <v>8048</v>
          </cell>
        </row>
        <row r="51">
          <cell r="G51" t="str">
            <v>機能強化分</v>
          </cell>
          <cell r="L51">
            <v>10200</v>
          </cell>
          <cell r="Q51" t="str">
            <v>機能強化分</v>
          </cell>
          <cell r="V51">
            <v>24900</v>
          </cell>
          <cell r="AB51">
            <v>-14700</v>
          </cell>
          <cell r="AF51" t="str">
            <v>◎対象施設数見込みの減</v>
          </cell>
          <cell r="AG51">
            <v>0</v>
          </cell>
          <cell r="AH51">
            <v>0</v>
          </cell>
          <cell r="AI51">
            <v>0</v>
          </cell>
          <cell r="AJ51">
            <v>0</v>
          </cell>
          <cell r="AK51">
            <v>0</v>
          </cell>
          <cell r="AL51">
            <v>0</v>
          </cell>
        </row>
        <row r="52">
          <cell r="AF52" t="str">
            <v>　今年度から、加算実績を反映するよう積算方法を変更したため</v>
          </cell>
        </row>
        <row r="53">
          <cell r="G53" t="str">
            <v>私立</v>
          </cell>
          <cell r="Q53" t="str">
            <v>私立</v>
          </cell>
        </row>
        <row r="54">
          <cell r="H54">
            <v>150000</v>
          </cell>
          <cell r="K54" t="str">
            <v>円</v>
          </cell>
          <cell r="L54" t="str">
            <v>×</v>
          </cell>
          <cell r="M54">
            <v>68</v>
          </cell>
          <cell r="O54" t="str">
            <v>か所</v>
          </cell>
          <cell r="R54">
            <v>150000</v>
          </cell>
          <cell r="U54" t="str">
            <v>円</v>
          </cell>
          <cell r="V54" t="str">
            <v>×</v>
          </cell>
          <cell r="W54">
            <v>166</v>
          </cell>
          <cell r="Y54" t="str">
            <v>か所</v>
          </cell>
        </row>
        <row r="55">
          <cell r="L55" t="str">
            <v>＝</v>
          </cell>
          <cell r="M55">
            <v>10200</v>
          </cell>
          <cell r="V55" t="str">
            <v>＝</v>
          </cell>
          <cell r="W55">
            <v>24900</v>
          </cell>
        </row>
        <row r="65">
          <cell r="G65">
            <v>25817669</v>
          </cell>
          <cell r="Q65">
            <v>21835624</v>
          </cell>
        </row>
      </sheetData>
      <sheetData sheetId="2" refreshError="1">
        <row r="3">
          <cell r="AG3" t="str">
            <v>稲垣</v>
          </cell>
          <cell r="AK3">
            <v>3564</v>
          </cell>
        </row>
        <row r="6">
          <cell r="B6" t="str">
            <v>12款1項1目2節</v>
          </cell>
          <cell r="G6" t="str">
            <v>保育所費
負担金</v>
          </cell>
          <cell r="L6">
            <v>8482004</v>
          </cell>
          <cell r="Q6" t="str">
            <v>保育所費
負担金</v>
          </cell>
          <cell r="V6">
            <v>7466288</v>
          </cell>
          <cell r="AA6">
            <v>1015716</v>
          </cell>
          <cell r="AF6" t="str">
            <v>（</v>
          </cell>
          <cell r="AG6">
            <v>15</v>
          </cell>
          <cell r="AH6" t="str">
            <v>年度決算）</v>
          </cell>
          <cell r="AI6">
            <v>0</v>
          </cell>
          <cell r="AJ6">
            <v>0</v>
          </cell>
          <cell r="AK6">
            <v>0</v>
          </cell>
          <cell r="AL6">
            <v>0</v>
          </cell>
        </row>
        <row r="7">
          <cell r="B7" t="str">
            <v>保育所費負担金</v>
          </cell>
        </row>
        <row r="8">
          <cell r="AF8">
            <v>5280414385</v>
          </cell>
          <cell r="AK8" t="str">
            <v>千円</v>
          </cell>
        </row>
        <row r="9">
          <cell r="G9" t="str">
            <v>私立保育所分</v>
          </cell>
          <cell r="L9">
            <v>5817813</v>
          </cell>
          <cell r="V9">
            <v>7466288</v>
          </cell>
        </row>
        <row r="11">
          <cell r="G11">
            <v>17</v>
          </cell>
          <cell r="H11" t="str">
            <v>年度国徴収金</v>
          </cell>
          <cell r="L11" t="str">
            <v>×</v>
          </cell>
          <cell r="M11">
            <v>0.65</v>
          </cell>
          <cell r="Q11">
            <v>16</v>
          </cell>
          <cell r="R11" t="str">
            <v>年度国徴収金</v>
          </cell>
          <cell r="V11" t="str">
            <v>×</v>
          </cell>
          <cell r="W11">
            <v>0.65</v>
          </cell>
        </row>
        <row r="12">
          <cell r="G12">
            <v>8296190650</v>
          </cell>
          <cell r="L12" t="str">
            <v>×</v>
          </cell>
          <cell r="M12">
            <v>0.65</v>
          </cell>
          <cell r="Q12">
            <v>10638404720</v>
          </cell>
          <cell r="V12" t="str">
            <v>×</v>
          </cell>
          <cell r="W12">
            <v>0.65</v>
          </cell>
        </row>
        <row r="13">
          <cell r="G13" t="str">
            <v>過年度保育料徴収</v>
          </cell>
          <cell r="Q13" t="str">
            <v>過年度保育料徴収</v>
          </cell>
        </row>
        <row r="14">
          <cell r="G14">
            <v>425288781</v>
          </cell>
          <cell r="L14" t="str">
            <v>円</v>
          </cell>
          <cell r="Q14">
            <v>551325190</v>
          </cell>
        </row>
        <row r="17">
          <cell r="G17" t="str">
            <v>公立保育所分</v>
          </cell>
          <cell r="L17">
            <v>2664191</v>
          </cell>
        </row>
        <row r="18">
          <cell r="G18">
            <v>17</v>
          </cell>
          <cell r="H18" t="str">
            <v>年度国徴収金</v>
          </cell>
          <cell r="L18" t="str">
            <v>×</v>
          </cell>
          <cell r="M18">
            <v>0.65</v>
          </cell>
          <cell r="Q18">
            <v>16</v>
          </cell>
          <cell r="R18" t="str">
            <v>年度国徴収金</v>
          </cell>
          <cell r="V18" t="str">
            <v>×</v>
          </cell>
          <cell r="W18">
            <v>0.65</v>
          </cell>
        </row>
        <row r="19">
          <cell r="G19">
            <v>3776391530</v>
          </cell>
          <cell r="L19" t="str">
            <v>×</v>
          </cell>
          <cell r="M19">
            <v>0.65</v>
          </cell>
        </row>
        <row r="20">
          <cell r="G20" t="str">
            <v>過年度保育料徴収</v>
          </cell>
        </row>
        <row r="21">
          <cell r="G21">
            <v>209536219</v>
          </cell>
          <cell r="L21" t="str">
            <v>円</v>
          </cell>
        </row>
        <row r="24">
          <cell r="B24" t="str">
            <v>14款1項1目1節</v>
          </cell>
          <cell r="L24">
            <v>5117487</v>
          </cell>
          <cell r="V24">
            <v>3721163</v>
          </cell>
          <cell r="AA24">
            <v>1396324</v>
          </cell>
          <cell r="AF24" t="str">
            <v>（</v>
          </cell>
          <cell r="AG24">
            <v>15</v>
          </cell>
          <cell r="AH24" t="str">
            <v>年度決算）</v>
          </cell>
          <cell r="AI24">
            <v>0</v>
          </cell>
          <cell r="AJ24">
            <v>0</v>
          </cell>
          <cell r="AK24">
            <v>0</v>
          </cell>
          <cell r="AL24">
            <v>0</v>
          </cell>
        </row>
        <row r="25">
          <cell r="B25" t="str">
            <v>児童福祉費</v>
          </cell>
        </row>
        <row r="26">
          <cell r="G26" t="str">
            <v>（</v>
          </cell>
          <cell r="H26">
            <v>17</v>
          </cell>
          <cell r="I26" t="str">
            <v>年度運営費総額</v>
          </cell>
          <cell r="N26" t="str">
            <v>－</v>
          </cell>
          <cell r="Q26" t="str">
            <v>（</v>
          </cell>
          <cell r="R26">
            <v>16</v>
          </cell>
          <cell r="S26" t="str">
            <v>年度運営費総額</v>
          </cell>
          <cell r="X26" t="str">
            <v>－</v>
          </cell>
          <cell r="AF26">
            <v>6964982960</v>
          </cell>
          <cell r="AG26">
            <v>0</v>
          </cell>
          <cell r="AH26">
            <v>0</v>
          </cell>
          <cell r="AI26">
            <v>0</v>
          </cell>
          <cell r="AJ26">
            <v>0</v>
          </cell>
          <cell r="AK26" t="str">
            <v>千円</v>
          </cell>
          <cell r="AL26">
            <v>0</v>
          </cell>
        </row>
        <row r="27">
          <cell r="G27">
            <v>17</v>
          </cell>
          <cell r="H27" t="str">
            <v>年度国徴収金総額）</v>
          </cell>
          <cell r="N27" t="str">
            <v>×</v>
          </cell>
          <cell r="O27" t="str">
            <v>1/2</v>
          </cell>
          <cell r="Q27">
            <v>16</v>
          </cell>
          <cell r="R27" t="str">
            <v>年度国徴収金総額）</v>
          </cell>
          <cell r="X27" t="str">
            <v>×</v>
          </cell>
          <cell r="Y27" t="str">
            <v>1/2</v>
          </cell>
        </row>
        <row r="29">
          <cell r="G29" t="str">
            <v>（</v>
          </cell>
          <cell r="H29">
            <v>18531165404</v>
          </cell>
          <cell r="N29" t="str">
            <v>－</v>
          </cell>
          <cell r="Q29" t="str">
            <v>（</v>
          </cell>
          <cell r="R29">
            <v>21835624950</v>
          </cell>
          <cell r="X29" t="str">
            <v>－</v>
          </cell>
        </row>
        <row r="30">
          <cell r="G30">
            <v>8296190650</v>
          </cell>
          <cell r="M30" t="str">
            <v>）</v>
          </cell>
          <cell r="N30" t="str">
            <v>×</v>
          </cell>
          <cell r="O30" t="str">
            <v>1/2</v>
          </cell>
          <cell r="Q30">
            <v>10638404720</v>
          </cell>
          <cell r="W30" t="str">
            <v>）</v>
          </cell>
          <cell r="X30" t="str">
            <v>×</v>
          </cell>
          <cell r="Y30" t="str">
            <v>1/2</v>
          </cell>
        </row>
        <row r="32">
          <cell r="Q32" t="str">
            <v>公立保育所運営費の一般財源化影響額</v>
          </cell>
          <cell r="V32">
            <v>-1877447</v>
          </cell>
        </row>
        <row r="65">
          <cell r="G65">
            <v>13599491</v>
          </cell>
          <cell r="Q65">
            <v>9310004</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１"/>
      <sheetName val="様式③歳出"/>
      <sheetName val="様式③ 歳入"/>
      <sheetName val="処遇加算分⑯予算"/>
      <sheetName val="機能強化分⑯予算"/>
      <sheetName val="児童数予測表⑯予算"/>
      <sheetName val="利用率の推移⑯予算"/>
      <sheetName val="単価見込み⑯予算"/>
      <sheetName val="入所人数と運営費の実績⑯予算"/>
      <sheetName val="未設置単価児童数 ⑰予算"/>
      <sheetName val="民改費の平均値⑰予算"/>
      <sheetName val="定員の状況⑯予算"/>
      <sheetName val="保育所の状況(⑯予算）"/>
    </sheetNames>
    <sheetDataSet>
      <sheetData sheetId="0" refreshError="1">
        <row r="4">
          <cell r="F4">
            <v>1</v>
          </cell>
        </row>
        <row r="5">
          <cell r="B5" t="str">
            <v>保育所運営費</v>
          </cell>
        </row>
        <row r="11">
          <cell r="M11" t="str">
            <v>14款1項1目1節</v>
          </cell>
          <cell r="Y11" t="str">
            <v>12款1項1目2節</v>
          </cell>
        </row>
        <row r="12">
          <cell r="G12">
            <v>18900369</v>
          </cell>
          <cell r="M12">
            <v>3794887</v>
          </cell>
          <cell r="Y12">
            <v>4370771</v>
          </cell>
        </row>
        <row r="13">
          <cell r="G13">
            <v>21835624</v>
          </cell>
          <cell r="M13">
            <v>3721163</v>
          </cell>
          <cell r="Y13">
            <v>7466288</v>
          </cell>
        </row>
        <row r="16">
          <cell r="F16" t="str">
            <v>　児童福祉法に基づく要保育児童の保育所への保育の実施後の保護につき、児童福祉施設の最低基準を維持するための費用を支弁します。</v>
          </cell>
          <cell r="AC16">
            <v>18226480</v>
          </cell>
          <cell r="AH16">
            <v>18539179</v>
          </cell>
        </row>
        <row r="17">
          <cell r="AC17">
            <v>19559337</v>
          </cell>
          <cell r="AH17">
            <v>19592563</v>
          </cell>
        </row>
        <row r="18">
          <cell r="AC18">
            <v>20691960</v>
          </cell>
          <cell r="AH18">
            <v>20384239</v>
          </cell>
        </row>
        <row r="21">
          <cell r="B21" t="str">
            <v>【事業目的】</v>
          </cell>
        </row>
        <row r="22">
          <cell r="B22" t="str">
            <v>　児童福祉法に基づく要保育児童の保育所への保育の実施後の保護につき、児童福祉施設の最低基準を維持するための費用を支弁します。</v>
          </cell>
        </row>
        <row r="24">
          <cell r="B24" t="str">
            <v>【事業の推移】</v>
          </cell>
        </row>
        <row r="25">
          <cell r="B25" t="str">
            <v>　「児童福祉法による保育所運営費国庫負担金について（昭和51年４月16日厚生事務次官通知）」で定められているとおり適正な執行を図っています。今後の見直しの必要性等については、国の動向を踏まえながら考慮していきます。</v>
          </cell>
        </row>
        <row r="27">
          <cell r="B27" t="str">
            <v>【事業費の内訳】</v>
          </cell>
        </row>
        <row r="28">
          <cell r="C28" t="str">
            <v>（ １７ 年度）</v>
          </cell>
          <cell r="U28" t="str">
            <v>（ １６ 年度）</v>
          </cell>
        </row>
        <row r="29">
          <cell r="C29" t="str">
            <v>１　一般分</v>
          </cell>
          <cell r="J29">
            <v>18875221</v>
          </cell>
          <cell r="O29" t="str">
            <v>千円</v>
          </cell>
          <cell r="U29" t="str">
            <v>１　一般分</v>
          </cell>
          <cell r="AB29">
            <v>21799083</v>
          </cell>
          <cell r="AG29" t="str">
            <v>千円</v>
          </cell>
        </row>
        <row r="30">
          <cell r="F30" t="str">
            <v>か所数</v>
          </cell>
          <cell r="J30" t="str">
            <v>定員</v>
          </cell>
          <cell r="O30" t="str">
            <v>入所見込</v>
          </cell>
          <cell r="X30" t="str">
            <v>か所数</v>
          </cell>
          <cell r="AB30" t="str">
            <v>定員</v>
          </cell>
          <cell r="AG30" t="str">
            <v>入所見込</v>
          </cell>
        </row>
        <row r="31">
          <cell r="C31" t="str">
            <v>公立</v>
          </cell>
          <cell r="F31">
            <v>118</v>
          </cell>
          <cell r="H31" t="str">
            <v>か所</v>
          </cell>
          <cell r="J31">
            <v>10001</v>
          </cell>
          <cell r="M31" t="str">
            <v>人</v>
          </cell>
          <cell r="O31">
            <v>7415.75</v>
          </cell>
          <cell r="R31" t="str">
            <v>人</v>
          </cell>
          <cell r="U31" t="str">
            <v>公立</v>
          </cell>
          <cell r="X31">
            <v>123</v>
          </cell>
          <cell r="Z31" t="str">
            <v>か所</v>
          </cell>
          <cell r="AB31">
            <v>10339</v>
          </cell>
          <cell r="AE31" t="str">
            <v>人</v>
          </cell>
          <cell r="AG31">
            <v>10342</v>
          </cell>
          <cell r="AJ31" t="str">
            <v>人</v>
          </cell>
        </row>
        <row r="32">
          <cell r="C32" t="str">
            <v>私立</v>
          </cell>
          <cell r="F32">
            <v>210</v>
          </cell>
          <cell r="H32" t="str">
            <v>か所</v>
          </cell>
          <cell r="J32">
            <v>19815</v>
          </cell>
          <cell r="M32" t="str">
            <v>人</v>
          </cell>
          <cell r="O32">
            <v>15379.5</v>
          </cell>
          <cell r="R32" t="str">
            <v>人</v>
          </cell>
          <cell r="U32" t="str">
            <v>私立</v>
          </cell>
          <cell r="X32">
            <v>166</v>
          </cell>
          <cell r="Z32" t="str">
            <v>か所</v>
          </cell>
          <cell r="AB32">
            <v>16348</v>
          </cell>
          <cell r="AE32" t="str">
            <v>人</v>
          </cell>
          <cell r="AG32">
            <v>17049</v>
          </cell>
          <cell r="AJ32" t="str">
            <v>人</v>
          </cell>
        </row>
        <row r="33">
          <cell r="C33" t="str">
            <v>計</v>
          </cell>
          <cell r="F33">
            <v>328</v>
          </cell>
          <cell r="H33" t="str">
            <v>か所</v>
          </cell>
          <cell r="J33">
            <v>29816</v>
          </cell>
          <cell r="M33" t="str">
            <v>人</v>
          </cell>
          <cell r="O33">
            <v>22795.25</v>
          </cell>
          <cell r="R33" t="str">
            <v>人</v>
          </cell>
          <cell r="U33" t="str">
            <v>計</v>
          </cell>
          <cell r="X33">
            <v>289</v>
          </cell>
          <cell r="Z33" t="str">
            <v>か所</v>
          </cell>
          <cell r="AB33">
            <v>26687</v>
          </cell>
          <cell r="AE33" t="str">
            <v>人</v>
          </cell>
          <cell r="AG33">
            <v>27391</v>
          </cell>
          <cell r="AJ33" t="str">
            <v>人</v>
          </cell>
        </row>
        <row r="34">
          <cell r="C34" t="str">
            <v>※公設民営の２園は公立に含めています。</v>
          </cell>
        </row>
        <row r="35">
          <cell r="C35" t="str">
            <v>２　処遇加算分</v>
          </cell>
          <cell r="J35">
            <v>14948</v>
          </cell>
          <cell r="O35" t="str">
            <v>千円</v>
          </cell>
          <cell r="U35" t="str">
            <v>２　処遇加算分</v>
          </cell>
          <cell r="AB35">
            <v>11641</v>
          </cell>
          <cell r="AG35" t="str">
            <v>千円</v>
          </cell>
        </row>
        <row r="36">
          <cell r="C36" t="str">
            <v>私立</v>
          </cell>
          <cell r="F36">
            <v>19</v>
          </cell>
          <cell r="H36" t="str">
            <v>か所</v>
          </cell>
          <cell r="U36" t="str">
            <v>私立</v>
          </cell>
          <cell r="X36">
            <v>15</v>
          </cell>
          <cell r="Z36" t="str">
            <v>か所</v>
          </cell>
        </row>
        <row r="37">
          <cell r="C37" t="str">
            <v>３　機能強化分</v>
          </cell>
          <cell r="J37">
            <v>10200</v>
          </cell>
          <cell r="O37" t="str">
            <v>千円</v>
          </cell>
          <cell r="U37" t="str">
            <v>３　機能強化分</v>
          </cell>
          <cell r="AB37">
            <v>22050</v>
          </cell>
          <cell r="AG37" t="str">
            <v>千円</v>
          </cell>
        </row>
        <row r="38">
          <cell r="C38" t="str">
            <v>私立</v>
          </cell>
          <cell r="F38">
            <v>68</v>
          </cell>
          <cell r="H38" t="str">
            <v>か所</v>
          </cell>
          <cell r="U38" t="str">
            <v>私立</v>
          </cell>
          <cell r="X38">
            <v>166</v>
          </cell>
          <cell r="Z38" t="str">
            <v>か所</v>
          </cell>
        </row>
        <row r="39">
          <cell r="B39" t="str">
            <v>【根拠法例】</v>
          </cell>
        </row>
        <row r="40">
          <cell r="B40" t="str">
            <v>　児童福祉法第24条（保育所への保育の実施)</v>
          </cell>
        </row>
        <row r="41">
          <cell r="B41" t="str">
            <v>　児童福祉法第51条（市町村の支弁）</v>
          </cell>
        </row>
        <row r="44">
          <cell r="AI44" t="str">
            <v>年度</v>
          </cell>
        </row>
        <row r="46">
          <cell r="AB46" t="str">
            <v>有（　年　月）　・　無</v>
          </cell>
        </row>
        <row r="68">
          <cell r="F68" t="str">
            <v>□廃止の検討　□最適供給主体の検討　□業務ﾌﾟﾛｾｽの検討　□当面現状維持　□その他・一次ﾁｪｯｸ中</v>
          </cell>
          <cell r="AH68" t="str">
            <v>□15年度　</v>
          </cell>
        </row>
        <row r="69">
          <cell r="AH69" t="str">
            <v>□16年度</v>
          </cell>
        </row>
        <row r="70">
          <cell r="AH70" t="str">
            <v>□17年度</v>
          </cell>
        </row>
      </sheetData>
      <sheetData sheetId="1" refreshError="1">
        <row r="3">
          <cell r="AG3" t="str">
            <v>稲垣</v>
          </cell>
          <cell r="AK3">
            <v>3564</v>
          </cell>
        </row>
        <row r="6">
          <cell r="B6" t="str">
            <v>4款2項1目20節</v>
          </cell>
          <cell r="G6" t="str">
            <v>一般分</v>
          </cell>
          <cell r="L6">
            <v>18875221</v>
          </cell>
          <cell r="Q6" t="str">
            <v>一般分</v>
          </cell>
          <cell r="V6">
            <v>21799083</v>
          </cell>
          <cell r="AA6">
            <v>-2923862</v>
          </cell>
          <cell r="AF6" t="str">
            <v>（</v>
          </cell>
          <cell r="AG6">
            <v>15</v>
          </cell>
          <cell r="AH6" t="str">
            <v>年度決算）</v>
          </cell>
          <cell r="AI6">
            <v>0</v>
          </cell>
          <cell r="AJ6">
            <v>0</v>
          </cell>
          <cell r="AK6">
            <v>0</v>
          </cell>
          <cell r="AL6">
            <v>0</v>
          </cell>
        </row>
        <row r="7">
          <cell r="B7" t="str">
            <v>扶助費</v>
          </cell>
          <cell r="AF7">
            <v>20384239</v>
          </cell>
          <cell r="AG7">
            <v>0</v>
          </cell>
          <cell r="AH7">
            <v>0</v>
          </cell>
          <cell r="AK7" t="str">
            <v>千円</v>
          </cell>
        </row>
        <row r="8">
          <cell r="B8" t="str">
            <v>(2)保育所運営費</v>
          </cell>
          <cell r="G8" t="str">
            <v>私立計</v>
          </cell>
          <cell r="L8">
            <v>13629958</v>
          </cell>
          <cell r="Q8" t="str">
            <v>私立計</v>
          </cell>
          <cell r="V8">
            <v>14476691</v>
          </cell>
          <cell r="AA8">
            <v>-846733</v>
          </cell>
          <cell r="AF8" t="str">
            <v>◎入所予定人数見込みの減</v>
          </cell>
          <cell r="AG8">
            <v>0</v>
          </cell>
          <cell r="AH8">
            <v>0</v>
          </cell>
          <cell r="AI8">
            <v>0</v>
          </cell>
          <cell r="AJ8">
            <v>0</v>
          </cell>
          <cell r="AK8">
            <v>0</v>
          </cell>
          <cell r="AL8">
            <v>0</v>
          </cell>
        </row>
        <row r="9">
          <cell r="G9" t="str">
            <v>（設置）</v>
          </cell>
          <cell r="Q9" t="str">
            <v>（設置）</v>
          </cell>
        </row>
        <row r="10">
          <cell r="G10" t="str">
            <v>乳児</v>
          </cell>
          <cell r="Q10" t="str">
            <v>乳児</v>
          </cell>
          <cell r="AF10" t="str">
            <v>（内容）</v>
          </cell>
          <cell r="AG10">
            <v>0</v>
          </cell>
          <cell r="AH10">
            <v>0</v>
          </cell>
          <cell r="AI10">
            <v>0</v>
          </cell>
          <cell r="AJ10">
            <v>0</v>
          </cell>
          <cell r="AK10">
            <v>0</v>
          </cell>
          <cell r="AL10">
            <v>0</v>
          </cell>
        </row>
        <row r="11">
          <cell r="H11">
            <v>182463</v>
          </cell>
          <cell r="K11" t="str">
            <v>×</v>
          </cell>
          <cell r="L11">
            <v>14635</v>
          </cell>
          <cell r="O11" t="str">
            <v>人</v>
          </cell>
          <cell r="R11">
            <v>171762</v>
          </cell>
          <cell r="U11" t="str">
            <v>×</v>
          </cell>
          <cell r="V11">
            <v>16089</v>
          </cell>
          <cell r="Y11" t="str">
            <v>人</v>
          </cell>
          <cell r="AF11">
            <v>330</v>
          </cell>
          <cell r="AG11">
            <v>0</v>
          </cell>
          <cell r="AH11">
            <v>0</v>
          </cell>
          <cell r="AI11" t="str">
            <v>か所</v>
          </cell>
          <cell r="AJ11">
            <v>0</v>
          </cell>
          <cell r="AK11">
            <v>0</v>
          </cell>
          <cell r="AL11">
            <v>0</v>
          </cell>
        </row>
        <row r="12">
          <cell r="K12" t="str">
            <v>＝</v>
          </cell>
          <cell r="L12">
            <v>2670346</v>
          </cell>
          <cell r="U12" t="str">
            <v>＝</v>
          </cell>
          <cell r="V12">
            <v>2763479</v>
          </cell>
          <cell r="AF12">
            <v>24531</v>
          </cell>
          <cell r="AG12">
            <v>0</v>
          </cell>
          <cell r="AH12">
            <v>0</v>
          </cell>
          <cell r="AI12" t="str">
            <v>人／月</v>
          </cell>
          <cell r="AJ12">
            <v>0</v>
          </cell>
          <cell r="AK12">
            <v>0</v>
          </cell>
          <cell r="AL12">
            <v>0</v>
          </cell>
        </row>
        <row r="13">
          <cell r="G13" t="str">
            <v>１・２歳児</v>
          </cell>
          <cell r="Q13" t="str">
            <v>１・２歳児</v>
          </cell>
          <cell r="AF13" t="str">
            <v>◎施設数には年度途中
　開所施設(１か所)を
　含みます。
◎定員に対する入所率
　公立：74.15％
　私立：77.26％</v>
          </cell>
          <cell r="AG13">
            <v>0</v>
          </cell>
          <cell r="AH13">
            <v>0</v>
          </cell>
          <cell r="AI13">
            <v>0</v>
          </cell>
          <cell r="AJ13">
            <v>0</v>
          </cell>
          <cell r="AK13">
            <v>0</v>
          </cell>
          <cell r="AL13">
            <v>0</v>
          </cell>
        </row>
        <row r="14">
          <cell r="H14">
            <v>104905</v>
          </cell>
          <cell r="K14" t="str">
            <v>×</v>
          </cell>
          <cell r="L14">
            <v>58799</v>
          </cell>
          <cell r="O14" t="str">
            <v>人</v>
          </cell>
          <cell r="R14">
            <v>101056</v>
          </cell>
          <cell r="U14" t="str">
            <v>×</v>
          </cell>
          <cell r="V14">
            <v>64430</v>
          </cell>
          <cell r="Y14" t="str">
            <v>人</v>
          </cell>
        </row>
        <row r="15">
          <cell r="K15" t="str">
            <v>＝</v>
          </cell>
          <cell r="L15">
            <v>6168309</v>
          </cell>
          <cell r="U15" t="str">
            <v>＝</v>
          </cell>
          <cell r="V15">
            <v>6511038</v>
          </cell>
        </row>
        <row r="16">
          <cell r="G16" t="str">
            <v>３歳児</v>
          </cell>
          <cell r="Q16" t="str">
            <v>３歳児</v>
          </cell>
        </row>
        <row r="17">
          <cell r="H17">
            <v>48470</v>
          </cell>
          <cell r="K17" t="str">
            <v>×</v>
          </cell>
          <cell r="L17">
            <v>37228</v>
          </cell>
          <cell r="O17" t="str">
            <v>人</v>
          </cell>
          <cell r="R17">
            <v>47137</v>
          </cell>
          <cell r="U17" t="str">
            <v>×</v>
          </cell>
          <cell r="V17">
            <v>40323</v>
          </cell>
          <cell r="Y17" t="str">
            <v>人</v>
          </cell>
        </row>
        <row r="18">
          <cell r="K18" t="str">
            <v>＝</v>
          </cell>
          <cell r="L18">
            <v>1804441</v>
          </cell>
          <cell r="U18" t="str">
            <v>＝</v>
          </cell>
          <cell r="V18">
            <v>1900705</v>
          </cell>
        </row>
        <row r="19">
          <cell r="G19" t="str">
            <v>４歳以上児</v>
          </cell>
          <cell r="Q19" t="str">
            <v>４歳以上児</v>
          </cell>
        </row>
        <row r="20">
          <cell r="H20">
            <v>40422</v>
          </cell>
          <cell r="K20" t="str">
            <v>×</v>
          </cell>
          <cell r="L20">
            <v>73892</v>
          </cell>
          <cell r="O20" t="str">
            <v>人</v>
          </cell>
          <cell r="R20">
            <v>39421</v>
          </cell>
          <cell r="U20" t="str">
            <v>×</v>
          </cell>
          <cell r="V20">
            <v>83749</v>
          </cell>
          <cell r="Y20" t="str">
            <v>人</v>
          </cell>
        </row>
        <row r="21">
          <cell r="K21" t="str">
            <v>＝</v>
          </cell>
          <cell r="L21">
            <v>2986862</v>
          </cell>
          <cell r="U21" t="str">
            <v>＝</v>
          </cell>
          <cell r="V21">
            <v>3301469</v>
          </cell>
        </row>
        <row r="23">
          <cell r="B23" t="str">
            <v>＜参考＞</v>
          </cell>
          <cell r="G23" t="str">
            <v>市立計</v>
          </cell>
          <cell r="L23">
            <v>5245263</v>
          </cell>
          <cell r="Q23" t="str">
            <v>市立計</v>
          </cell>
          <cell r="V23">
            <v>7322392</v>
          </cell>
          <cell r="AA23">
            <v>-2077129</v>
          </cell>
        </row>
        <row r="24">
          <cell r="B24" t="str">
            <v>市立保育所運営費
(従来の積算方法による)</v>
          </cell>
          <cell r="G24" t="str">
            <v>（設置）</v>
          </cell>
          <cell r="Q24" t="str">
            <v>（設置）</v>
          </cell>
        </row>
        <row r="25">
          <cell r="G25" t="str">
            <v>乳児</v>
          </cell>
          <cell r="Q25" t="str">
            <v>乳児</v>
          </cell>
        </row>
        <row r="26">
          <cell r="H26">
            <v>158349</v>
          </cell>
          <cell r="K26" t="str">
            <v>×</v>
          </cell>
          <cell r="L26">
            <v>4191</v>
          </cell>
          <cell r="O26" t="str">
            <v>人</v>
          </cell>
          <cell r="R26">
            <v>157398</v>
          </cell>
          <cell r="U26" t="str">
            <v>×</v>
          </cell>
          <cell r="V26">
            <v>5918</v>
          </cell>
          <cell r="Y26" t="str">
            <v>人</v>
          </cell>
        </row>
        <row r="27">
          <cell r="K27" t="str">
            <v>＝</v>
          </cell>
          <cell r="L27">
            <v>663641</v>
          </cell>
          <cell r="U27" t="str">
            <v>＝</v>
          </cell>
          <cell r="V27">
            <v>931481</v>
          </cell>
        </row>
        <row r="28">
          <cell r="G28" t="str">
            <v>１・２歳児</v>
          </cell>
          <cell r="Q28" t="str">
            <v>１・２歳児</v>
          </cell>
        </row>
        <row r="29">
          <cell r="H29">
            <v>93634</v>
          </cell>
          <cell r="K29" t="str">
            <v>×</v>
          </cell>
          <cell r="L29">
            <v>21814</v>
          </cell>
          <cell r="O29" t="str">
            <v>人</v>
          </cell>
          <cell r="R29">
            <v>93898</v>
          </cell>
          <cell r="U29" t="str">
            <v>×</v>
          </cell>
          <cell r="V29">
            <v>30255</v>
          </cell>
          <cell r="Y29" t="str">
            <v>人</v>
          </cell>
        </row>
        <row r="30">
          <cell r="K30" t="str">
            <v>＝</v>
          </cell>
          <cell r="L30">
            <v>2042532</v>
          </cell>
          <cell r="U30" t="str">
            <v>＝</v>
          </cell>
          <cell r="V30">
            <v>2840884</v>
          </cell>
        </row>
        <row r="31">
          <cell r="G31" t="str">
            <v>３歳児</v>
          </cell>
          <cell r="Q31" t="str">
            <v>３歳児</v>
          </cell>
        </row>
        <row r="32">
          <cell r="H32">
            <v>44971</v>
          </cell>
          <cell r="K32" t="str">
            <v>×</v>
          </cell>
          <cell r="L32">
            <v>18942</v>
          </cell>
          <cell r="O32" t="str">
            <v>人</v>
          </cell>
          <cell r="R32">
            <v>45065</v>
          </cell>
          <cell r="U32" t="str">
            <v>×</v>
          </cell>
          <cell r="V32">
            <v>25927</v>
          </cell>
          <cell r="Y32" t="str">
            <v>人</v>
          </cell>
        </row>
        <row r="33">
          <cell r="K33" t="str">
            <v>＝</v>
          </cell>
          <cell r="L33">
            <v>851841</v>
          </cell>
          <cell r="U33" t="str">
            <v>＝</v>
          </cell>
          <cell r="V33">
            <v>1168400</v>
          </cell>
        </row>
        <row r="34">
          <cell r="G34" t="str">
            <v>４歳以上児</v>
          </cell>
          <cell r="Q34" t="str">
            <v>４歳以上児</v>
          </cell>
        </row>
        <row r="35">
          <cell r="H35">
            <v>38310</v>
          </cell>
          <cell r="K35" t="str">
            <v>×</v>
          </cell>
          <cell r="L35">
            <v>44042</v>
          </cell>
          <cell r="O35" t="str">
            <v>人</v>
          </cell>
          <cell r="R35">
            <v>38409</v>
          </cell>
          <cell r="U35" t="str">
            <v>×</v>
          </cell>
          <cell r="V35">
            <v>62007</v>
          </cell>
          <cell r="Y35" t="str">
            <v>人</v>
          </cell>
        </row>
        <row r="36">
          <cell r="K36" t="str">
            <v>＝</v>
          </cell>
          <cell r="L36">
            <v>1687249</v>
          </cell>
          <cell r="U36" t="str">
            <v>＝</v>
          </cell>
          <cell r="V36">
            <v>2381627</v>
          </cell>
        </row>
        <row r="40">
          <cell r="G40" t="str">
            <v>処遇加算分</v>
          </cell>
          <cell r="L40">
            <v>14948</v>
          </cell>
          <cell r="Q40" t="str">
            <v>処遇加算分</v>
          </cell>
          <cell r="V40">
            <v>11641</v>
          </cell>
          <cell r="AB40">
            <v>3307</v>
          </cell>
        </row>
        <row r="42">
          <cell r="G42">
            <v>435000</v>
          </cell>
          <cell r="K42" t="str">
            <v>円</v>
          </cell>
          <cell r="L42" t="str">
            <v>×</v>
          </cell>
          <cell r="M42">
            <v>6</v>
          </cell>
          <cell r="O42" t="str">
            <v>か所</v>
          </cell>
          <cell r="Q42">
            <v>431000</v>
          </cell>
          <cell r="U42" t="str">
            <v>円</v>
          </cell>
          <cell r="V42" t="str">
            <v>×</v>
          </cell>
          <cell r="W42">
            <v>5</v>
          </cell>
          <cell r="Y42" t="str">
            <v>か所</v>
          </cell>
        </row>
        <row r="43">
          <cell r="L43" t="str">
            <v>＝</v>
          </cell>
          <cell r="M43">
            <v>2610</v>
          </cell>
          <cell r="V43" t="str">
            <v>＝</v>
          </cell>
          <cell r="W43">
            <v>2155</v>
          </cell>
        </row>
        <row r="44">
          <cell r="G44">
            <v>726000</v>
          </cell>
          <cell r="K44" t="str">
            <v>円</v>
          </cell>
          <cell r="L44" t="str">
            <v>×</v>
          </cell>
          <cell r="M44">
            <v>3</v>
          </cell>
          <cell r="O44" t="str">
            <v>か所</v>
          </cell>
          <cell r="Q44">
            <v>719000</v>
          </cell>
          <cell r="U44" t="str">
            <v>円</v>
          </cell>
          <cell r="V44" t="str">
            <v>×</v>
          </cell>
          <cell r="W44">
            <v>2</v>
          </cell>
          <cell r="Y44" t="str">
            <v>か所</v>
          </cell>
        </row>
        <row r="45">
          <cell r="L45" t="str">
            <v>＝</v>
          </cell>
          <cell r="M45">
            <v>2178</v>
          </cell>
          <cell r="V45" t="str">
            <v>＝</v>
          </cell>
          <cell r="W45">
            <v>1438</v>
          </cell>
        </row>
        <row r="46">
          <cell r="G46">
            <v>1016000</v>
          </cell>
          <cell r="K46" t="str">
            <v>円</v>
          </cell>
          <cell r="L46" t="str">
            <v>×</v>
          </cell>
          <cell r="M46">
            <v>10</v>
          </cell>
          <cell r="O46" t="str">
            <v>か所</v>
          </cell>
          <cell r="Q46">
            <v>1006000</v>
          </cell>
          <cell r="U46" t="str">
            <v>円</v>
          </cell>
          <cell r="V46" t="str">
            <v>×</v>
          </cell>
          <cell r="W46">
            <v>8</v>
          </cell>
          <cell r="Y46" t="str">
            <v>か所</v>
          </cell>
        </row>
        <row r="47">
          <cell r="L47" t="str">
            <v>＝</v>
          </cell>
          <cell r="M47">
            <v>10160</v>
          </cell>
          <cell r="V47" t="str">
            <v>＝</v>
          </cell>
          <cell r="W47">
            <v>8048</v>
          </cell>
        </row>
        <row r="51">
          <cell r="G51" t="str">
            <v>機能強化分</v>
          </cell>
          <cell r="L51">
            <v>10200</v>
          </cell>
          <cell r="Q51" t="str">
            <v>機能強化分</v>
          </cell>
          <cell r="V51">
            <v>24900</v>
          </cell>
          <cell r="AB51">
            <v>-14700</v>
          </cell>
          <cell r="AF51" t="str">
            <v>◎新設による増</v>
          </cell>
          <cell r="AG51">
            <v>0</v>
          </cell>
          <cell r="AH51">
            <v>0</v>
          </cell>
          <cell r="AI51">
            <v>0</v>
          </cell>
          <cell r="AJ51">
            <v>0</v>
          </cell>
          <cell r="AK51">
            <v>0</v>
          </cell>
          <cell r="AL51">
            <v>0</v>
          </cell>
        </row>
        <row r="53">
          <cell r="G53" t="str">
            <v>私立</v>
          </cell>
          <cell r="Q53" t="str">
            <v>私立</v>
          </cell>
        </row>
        <row r="54">
          <cell r="H54">
            <v>150000</v>
          </cell>
          <cell r="K54" t="str">
            <v>円</v>
          </cell>
          <cell r="L54" t="str">
            <v>×</v>
          </cell>
          <cell r="M54">
            <v>68</v>
          </cell>
          <cell r="O54" t="str">
            <v>か所</v>
          </cell>
          <cell r="R54">
            <v>150000</v>
          </cell>
          <cell r="U54" t="str">
            <v>円</v>
          </cell>
          <cell r="V54" t="str">
            <v>×</v>
          </cell>
          <cell r="W54">
            <v>166</v>
          </cell>
          <cell r="Y54" t="str">
            <v>か所</v>
          </cell>
        </row>
        <row r="55">
          <cell r="L55" t="str">
            <v>＝</v>
          </cell>
          <cell r="M55">
            <v>10200</v>
          </cell>
          <cell r="V55" t="str">
            <v>＝</v>
          </cell>
          <cell r="W55">
            <v>24900</v>
          </cell>
        </row>
        <row r="65">
          <cell r="G65">
            <v>18900369</v>
          </cell>
          <cell r="Q65">
            <v>21835624</v>
          </cell>
        </row>
      </sheetData>
      <sheetData sheetId="2" refreshError="1">
        <row r="3">
          <cell r="AG3" t="str">
            <v>稲垣</v>
          </cell>
          <cell r="AK3">
            <v>3564</v>
          </cell>
        </row>
        <row r="6">
          <cell r="B6" t="str">
            <v>12款1項1目2節</v>
          </cell>
          <cell r="L6">
            <v>4370771</v>
          </cell>
          <cell r="V6">
            <v>7466288</v>
          </cell>
          <cell r="AA6">
            <v>-3095517</v>
          </cell>
          <cell r="AF6" t="str">
            <v>（</v>
          </cell>
          <cell r="AG6">
            <v>15</v>
          </cell>
          <cell r="AH6" t="str">
            <v>年度決算）</v>
          </cell>
          <cell r="AI6">
            <v>0</v>
          </cell>
          <cell r="AJ6">
            <v>0</v>
          </cell>
          <cell r="AK6">
            <v>0</v>
          </cell>
          <cell r="AL6">
            <v>0</v>
          </cell>
        </row>
        <row r="7">
          <cell r="B7" t="str">
            <v>保育所費負担金</v>
          </cell>
        </row>
        <row r="8">
          <cell r="G8">
            <v>17</v>
          </cell>
          <cell r="H8" t="str">
            <v>年度国徴収金</v>
          </cell>
          <cell r="L8" t="str">
            <v>×</v>
          </cell>
          <cell r="M8">
            <v>0.65</v>
          </cell>
          <cell r="Q8">
            <v>16</v>
          </cell>
          <cell r="R8" t="str">
            <v>年度国徴収金</v>
          </cell>
          <cell r="V8" t="str">
            <v>×</v>
          </cell>
          <cell r="W8">
            <v>0.65</v>
          </cell>
          <cell r="AF8">
            <v>5280414385</v>
          </cell>
          <cell r="AG8">
            <v>0</v>
          </cell>
          <cell r="AH8">
            <v>0</v>
          </cell>
          <cell r="AI8">
            <v>0</v>
          </cell>
          <cell r="AJ8">
            <v>0</v>
          </cell>
          <cell r="AK8" t="str">
            <v>千円</v>
          </cell>
          <cell r="AL8">
            <v>0</v>
          </cell>
        </row>
        <row r="10">
          <cell r="G10">
            <v>6065333660</v>
          </cell>
          <cell r="L10" t="str">
            <v>×</v>
          </cell>
          <cell r="M10">
            <v>0.65</v>
          </cell>
          <cell r="Q10">
            <v>10638404720</v>
          </cell>
          <cell r="V10" t="str">
            <v>×</v>
          </cell>
          <cell r="W10">
            <v>0.65</v>
          </cell>
        </row>
        <row r="12">
          <cell r="G12" t="str">
            <v>過年度保育料徴収</v>
          </cell>
          <cell r="Q12" t="str">
            <v>過年度保育料徴収</v>
          </cell>
        </row>
        <row r="14">
          <cell r="G14">
            <v>428303751</v>
          </cell>
          <cell r="Q14">
            <v>551325190</v>
          </cell>
        </row>
        <row r="16">
          <cell r="B16" t="str">
            <v>14款1項1目1節</v>
          </cell>
          <cell r="L16">
            <v>3794887</v>
          </cell>
          <cell r="V16">
            <v>3721163</v>
          </cell>
          <cell r="AA16">
            <v>73724</v>
          </cell>
          <cell r="AF16" t="str">
            <v>（</v>
          </cell>
          <cell r="AG16">
            <v>15</v>
          </cell>
          <cell r="AH16" t="str">
            <v>年度決算）</v>
          </cell>
          <cell r="AI16">
            <v>0</v>
          </cell>
          <cell r="AJ16">
            <v>0</v>
          </cell>
          <cell r="AK16">
            <v>0</v>
          </cell>
          <cell r="AL16">
            <v>0</v>
          </cell>
        </row>
        <row r="17">
          <cell r="B17" t="str">
            <v>児童福祉費</v>
          </cell>
        </row>
        <row r="18">
          <cell r="G18" t="str">
            <v>（</v>
          </cell>
          <cell r="H18">
            <v>17</v>
          </cell>
          <cell r="I18" t="str">
            <v>年度運営費総額</v>
          </cell>
          <cell r="N18" t="str">
            <v>－</v>
          </cell>
          <cell r="Q18" t="str">
            <v>（</v>
          </cell>
          <cell r="R18">
            <v>16</v>
          </cell>
          <cell r="S18" t="str">
            <v>年度運営費総額</v>
          </cell>
          <cell r="X18" t="str">
            <v>－</v>
          </cell>
          <cell r="AF18">
            <v>6964982960</v>
          </cell>
          <cell r="AG18">
            <v>0</v>
          </cell>
          <cell r="AH18">
            <v>0</v>
          </cell>
          <cell r="AI18">
            <v>0</v>
          </cell>
          <cell r="AJ18">
            <v>0</v>
          </cell>
          <cell r="AK18" t="str">
            <v>千円</v>
          </cell>
          <cell r="AL18">
            <v>0</v>
          </cell>
        </row>
        <row r="19">
          <cell r="G19">
            <v>17</v>
          </cell>
          <cell r="H19" t="str">
            <v>年度国徴収金総額）</v>
          </cell>
          <cell r="N19" t="str">
            <v>×</v>
          </cell>
          <cell r="O19" t="str">
            <v>1/2</v>
          </cell>
          <cell r="Q19">
            <v>16</v>
          </cell>
          <cell r="R19" t="str">
            <v>年度国徴収金総額）</v>
          </cell>
          <cell r="X19" t="str">
            <v>×</v>
          </cell>
          <cell r="Y19" t="str">
            <v>1/2</v>
          </cell>
        </row>
        <row r="21">
          <cell r="G21" t="str">
            <v>（</v>
          </cell>
          <cell r="H21">
            <v>13655106684</v>
          </cell>
          <cell r="N21" t="str">
            <v>－</v>
          </cell>
          <cell r="Q21" t="str">
            <v>（</v>
          </cell>
          <cell r="R21">
            <v>21835624950</v>
          </cell>
          <cell r="X21" t="str">
            <v>－</v>
          </cell>
        </row>
        <row r="22">
          <cell r="G22">
            <v>6065333660</v>
          </cell>
          <cell r="M22" t="str">
            <v>）</v>
          </cell>
          <cell r="N22" t="str">
            <v>×</v>
          </cell>
          <cell r="O22" t="str">
            <v>1/2</v>
          </cell>
          <cell r="Q22">
            <v>10638404720</v>
          </cell>
          <cell r="W22" t="str">
            <v>）</v>
          </cell>
          <cell r="X22" t="str">
            <v>×</v>
          </cell>
          <cell r="Y22" t="str">
            <v>1/2</v>
          </cell>
        </row>
        <row r="24">
          <cell r="Q24" t="str">
            <v>公立保育所運営費の一般財源化影響額</v>
          </cell>
          <cell r="V24">
            <v>-1877447</v>
          </cell>
        </row>
        <row r="27">
          <cell r="B27" t="str">
            <v>14款1項1目1節</v>
          </cell>
          <cell r="L27">
            <v>1984078</v>
          </cell>
        </row>
        <row r="28">
          <cell r="B28" t="str">
            <v>児童福祉費</v>
          </cell>
        </row>
        <row r="29">
          <cell r="B29" t="str">
            <v>公立保育所分</v>
          </cell>
          <cell r="G29">
            <v>2734702790</v>
          </cell>
          <cell r="L29" t="str">
            <v>×</v>
          </cell>
          <cell r="M29">
            <v>0.65</v>
          </cell>
        </row>
        <row r="30">
          <cell r="B30" t="str">
            <v>保育所費負担金</v>
          </cell>
        </row>
        <row r="31">
          <cell r="G31">
            <v>206521249</v>
          </cell>
        </row>
        <row r="65">
          <cell r="G65">
            <v>10149736</v>
          </cell>
          <cell r="Q65">
            <v>9310004</v>
          </cell>
        </row>
      </sheetData>
      <sheetData sheetId="3" refreshError="1"/>
      <sheetData sheetId="4" refreshError="1"/>
      <sheetData sheetId="5" refreshError="1"/>
      <sheetData sheetId="6" refreshError="1"/>
      <sheetData sheetId="7"/>
      <sheetData sheetId="8" refreshError="1"/>
      <sheetData sheetId="9" refreshError="1"/>
      <sheetData sheetId="10" refreshError="1"/>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②-1 (2)"/>
      <sheetName val="様式③歳出"/>
      <sheetName val="様式③ 歳入"/>
      <sheetName val="処遇加算分（⑱予算）"/>
      <sheetName val="機能強化分（⑱予算）"/>
      <sheetName val="定員の状況（⑱予算）"/>
      <sheetName val="保育所の状況(⑱予算）"/>
      <sheetName val="保育単価（⑱見込み）"/>
      <sheetName val="保育単価（⑱見込み）予算用"/>
      <sheetName val="保育単価（概計表－予算案） (2)"/>
      <sheetName val="保育単価（⑰当初）"/>
      <sheetName val="保育単価（⑯実行）"/>
      <sheetName val="保育単価（⑯当初）"/>
      <sheetName val="運営費・法外積算（民設）"/>
      <sheetName val="運営費・法外積算（公設）"/>
      <sheetName val="総額"/>
      <sheetName val="シミュレーション"/>
      <sheetName val="Sheet1"/>
      <sheetName val="Sheet2"/>
      <sheetName val="Sheet3"/>
    </sheetNames>
    <sheetDataSet>
      <sheetData sheetId="0"/>
      <sheetData sheetId="1">
        <row r="3">
          <cell r="AG3" t="str">
            <v>稲垣</v>
          </cell>
          <cell r="AK3">
            <v>2399</v>
          </cell>
        </row>
        <row r="6">
          <cell r="B6" t="str">
            <v>4款2項1目20節</v>
          </cell>
          <cell r="G6" t="str">
            <v>一般分</v>
          </cell>
          <cell r="L6">
            <v>29558019</v>
          </cell>
          <cell r="Q6" t="str">
            <v>一般分</v>
          </cell>
          <cell r="V6">
            <v>26068093</v>
          </cell>
          <cell r="AA6">
            <v>3489926</v>
          </cell>
          <cell r="AF6" t="str">
            <v>（</v>
          </cell>
          <cell r="AG6">
            <v>16</v>
          </cell>
          <cell r="AH6" t="str">
            <v>年度決算）</v>
          </cell>
        </row>
        <row r="7">
          <cell r="B7" t="str">
            <v>扶助費</v>
          </cell>
          <cell r="AF7">
            <v>22513501</v>
          </cell>
          <cell r="AK7" t="str">
            <v>千円</v>
          </cell>
        </row>
        <row r="8">
          <cell r="B8" t="str">
            <v>(2)保育所運営費</v>
          </cell>
          <cell r="G8" t="str">
            <v>私立計</v>
          </cell>
          <cell r="L8">
            <v>22387904</v>
          </cell>
          <cell r="Q8" t="str">
            <v>私立計</v>
          </cell>
          <cell r="V8">
            <v>18704827</v>
          </cell>
          <cell r="AA8">
            <v>3683077</v>
          </cell>
          <cell r="AF8" t="str">
            <v>◎定員の増</v>
          </cell>
        </row>
        <row r="9">
          <cell r="G9" t="str">
            <v>運営費・法外積算（民設）参照</v>
          </cell>
          <cell r="Q9" t="str">
            <v>運営費・法外積算（民設）参照</v>
          </cell>
        </row>
        <row r="10">
          <cell r="AF10" t="str">
            <v>（内容）</v>
          </cell>
        </row>
        <row r="11">
          <cell r="G11" t="str">
            <v>乳児</v>
          </cell>
          <cell r="K11">
            <v>26536</v>
          </cell>
          <cell r="O11" t="str">
            <v>人</v>
          </cell>
          <cell r="Q11" t="str">
            <v>乳児</v>
          </cell>
          <cell r="U11">
            <v>26676</v>
          </cell>
          <cell r="Y11" t="str">
            <v>人</v>
          </cell>
          <cell r="AF11">
            <v>373</v>
          </cell>
          <cell r="AI11" t="str">
            <v>か所</v>
          </cell>
        </row>
        <row r="12">
          <cell r="J12">
            <v>4639086117</v>
          </cell>
          <cell r="O12" t="str">
            <v>円</v>
          </cell>
          <cell r="T12">
            <v>4591320034.8078346</v>
          </cell>
          <cell r="Y12" t="str">
            <v>円</v>
          </cell>
          <cell r="AF12">
            <v>34747</v>
          </cell>
          <cell r="AI12" t="str">
            <v>人／月</v>
          </cell>
        </row>
        <row r="13">
          <cell r="AF13" t="str">
            <v>◎定員に対する入所率
　公立：100.55%
　私立：105.51%</v>
          </cell>
        </row>
        <row r="14">
          <cell r="G14" t="str">
            <v>１・２歳児</v>
          </cell>
          <cell r="K14">
            <v>95672</v>
          </cell>
          <cell r="O14" t="str">
            <v>人</v>
          </cell>
          <cell r="Q14" t="str">
            <v>１・２歳児</v>
          </cell>
          <cell r="U14">
            <v>78182</v>
          </cell>
          <cell r="Y14" t="str">
            <v>人</v>
          </cell>
        </row>
        <row r="15">
          <cell r="J15">
            <v>9844903055</v>
          </cell>
          <cell r="O15" t="str">
            <v>円</v>
          </cell>
          <cell r="T15">
            <v>7878761527.9391527</v>
          </cell>
          <cell r="Y15" t="str">
            <v>円</v>
          </cell>
        </row>
        <row r="17">
          <cell r="G17" t="str">
            <v>３歳児</v>
          </cell>
          <cell r="K17">
            <v>60058</v>
          </cell>
          <cell r="O17" t="str">
            <v>人</v>
          </cell>
          <cell r="Q17" t="str">
            <v>３歳児</v>
          </cell>
          <cell r="U17">
            <v>48010</v>
          </cell>
          <cell r="Y17" t="str">
            <v>人</v>
          </cell>
        </row>
        <row r="18">
          <cell r="J18">
            <v>2954959745</v>
          </cell>
          <cell r="O18" t="str">
            <v>円</v>
          </cell>
          <cell r="T18">
            <v>2259477230.9165025</v>
          </cell>
          <cell r="Y18" t="str">
            <v>円</v>
          </cell>
        </row>
        <row r="20">
          <cell r="G20" t="str">
            <v>４歳以上児</v>
          </cell>
          <cell r="K20">
            <v>118619</v>
          </cell>
          <cell r="O20" t="str">
            <v>人</v>
          </cell>
          <cell r="Q20" t="str">
            <v>４歳以上児</v>
          </cell>
          <cell r="U20">
            <v>99693</v>
          </cell>
          <cell r="Y20" t="str">
            <v>人</v>
          </cell>
        </row>
        <row r="21">
          <cell r="J21">
            <v>4948954742</v>
          </cell>
          <cell r="O21" t="str">
            <v>円</v>
          </cell>
          <cell r="T21">
            <v>3975267310.3365097</v>
          </cell>
          <cell r="Y21" t="str">
            <v>円</v>
          </cell>
        </row>
        <row r="23">
          <cell r="G23" t="str">
            <v>市立計</v>
          </cell>
          <cell r="L23">
            <v>7170115</v>
          </cell>
          <cell r="Q23" t="str">
            <v>市立計</v>
          </cell>
          <cell r="V23">
            <v>7363266</v>
          </cell>
          <cell r="AA23">
            <v>-193151</v>
          </cell>
          <cell r="AF23" t="str">
            <v>◎入所予定人数見込みの増</v>
          </cell>
        </row>
        <row r="24">
          <cell r="B24" t="str">
            <v>市立保育所運営費
(従来の積算方法による)</v>
          </cell>
          <cell r="G24" t="str">
            <v>運営費・法外積算（公設）参照</v>
          </cell>
          <cell r="Q24" t="str">
            <v>運営費・法外積算（公設）参照</v>
          </cell>
          <cell r="AF24" t="str">
            <v>　各区の入所円滑化による</v>
          </cell>
        </row>
        <row r="26">
          <cell r="G26" t="str">
            <v>乳児</v>
          </cell>
          <cell r="K26">
            <v>6318</v>
          </cell>
          <cell r="O26" t="str">
            <v>人</v>
          </cell>
          <cell r="Q26" t="str">
            <v>乳児</v>
          </cell>
          <cell r="U26">
            <v>6413</v>
          </cell>
          <cell r="Y26" t="str">
            <v>人</v>
          </cell>
        </row>
        <row r="27">
          <cell r="J27">
            <v>1004601996</v>
          </cell>
          <cell r="O27" t="str">
            <v>円</v>
          </cell>
          <cell r="T27">
            <v>1014418518</v>
          </cell>
          <cell r="Y27" t="str">
            <v>円</v>
          </cell>
        </row>
        <row r="29">
          <cell r="G29" t="str">
            <v>１・２歳児</v>
          </cell>
          <cell r="K29">
            <v>29280</v>
          </cell>
          <cell r="O29" t="str">
            <v>人</v>
          </cell>
          <cell r="Q29" t="str">
            <v>１・２歳児</v>
          </cell>
          <cell r="U29">
            <v>30462</v>
          </cell>
          <cell r="Y29" t="str">
            <v>人</v>
          </cell>
        </row>
        <row r="30">
          <cell r="J30">
            <v>2790246739</v>
          </cell>
          <cell r="O30" t="str">
            <v>円</v>
          </cell>
          <cell r="T30">
            <v>2845279812</v>
          </cell>
          <cell r="Y30" t="str">
            <v>円</v>
          </cell>
        </row>
        <row r="32">
          <cell r="G32" t="str">
            <v>３歳児</v>
          </cell>
          <cell r="K32">
            <v>24021</v>
          </cell>
          <cell r="O32" t="str">
            <v>人</v>
          </cell>
          <cell r="Q32" t="str">
            <v>３歳児</v>
          </cell>
          <cell r="U32">
            <v>26121</v>
          </cell>
          <cell r="Y32" t="str">
            <v>人</v>
          </cell>
        </row>
        <row r="33">
          <cell r="J33">
            <v>1124028983</v>
          </cell>
          <cell r="O33" t="str">
            <v>円</v>
          </cell>
          <cell r="T33">
            <v>1171694232</v>
          </cell>
          <cell r="Y33" t="str">
            <v>円</v>
          </cell>
        </row>
        <row r="35">
          <cell r="G35" t="str">
            <v>４歳以上児</v>
          </cell>
          <cell r="K35">
            <v>56459</v>
          </cell>
          <cell r="O35" t="str">
            <v>人</v>
          </cell>
          <cell r="Q35" t="str">
            <v>４歳以上児</v>
          </cell>
          <cell r="U35">
            <v>61328</v>
          </cell>
          <cell r="Y35" t="str">
            <v>人</v>
          </cell>
        </row>
        <row r="36">
          <cell r="J36">
            <v>2251236389</v>
          </cell>
          <cell r="O36" t="str">
            <v>円</v>
          </cell>
          <cell r="T36">
            <v>2331872556</v>
          </cell>
          <cell r="Y36" t="str">
            <v>円</v>
          </cell>
        </row>
        <row r="40">
          <cell r="G40" t="str">
            <v>処遇加算分</v>
          </cell>
          <cell r="L40">
            <v>24236</v>
          </cell>
          <cell r="Q40" t="str">
            <v>処遇加算分</v>
          </cell>
          <cell r="V40">
            <v>14948</v>
          </cell>
          <cell r="AB40">
            <v>9288</v>
          </cell>
          <cell r="AF40" t="str">
            <v>◎対象施設数の増</v>
          </cell>
        </row>
        <row r="42">
          <cell r="G42">
            <v>435000</v>
          </cell>
          <cell r="K42" t="str">
            <v>円</v>
          </cell>
          <cell r="L42" t="str">
            <v>×</v>
          </cell>
          <cell r="M42">
            <v>10</v>
          </cell>
          <cell r="O42" t="str">
            <v>か所</v>
          </cell>
          <cell r="Q42">
            <v>435000</v>
          </cell>
          <cell r="U42" t="str">
            <v>円</v>
          </cell>
          <cell r="V42" t="str">
            <v>×</v>
          </cell>
          <cell r="W42">
            <v>6</v>
          </cell>
          <cell r="Y42" t="str">
            <v>か所</v>
          </cell>
        </row>
        <row r="43">
          <cell r="L43" t="str">
            <v>＝</v>
          </cell>
          <cell r="M43">
            <v>4350</v>
          </cell>
          <cell r="V43" t="str">
            <v>＝</v>
          </cell>
          <cell r="W43">
            <v>2610</v>
          </cell>
        </row>
        <row r="44">
          <cell r="G44">
            <v>726000</v>
          </cell>
          <cell r="K44" t="str">
            <v>円</v>
          </cell>
          <cell r="L44" t="str">
            <v>×</v>
          </cell>
          <cell r="M44">
            <v>5</v>
          </cell>
          <cell r="O44" t="str">
            <v>か所</v>
          </cell>
          <cell r="Q44">
            <v>726000</v>
          </cell>
          <cell r="U44" t="str">
            <v>円</v>
          </cell>
          <cell r="V44" t="str">
            <v>×</v>
          </cell>
          <cell r="W44">
            <v>3</v>
          </cell>
          <cell r="Y44" t="str">
            <v>か所</v>
          </cell>
        </row>
        <row r="45">
          <cell r="L45" t="str">
            <v>＝</v>
          </cell>
          <cell r="M45">
            <v>3630</v>
          </cell>
          <cell r="V45" t="str">
            <v>＝</v>
          </cell>
          <cell r="W45">
            <v>2178</v>
          </cell>
        </row>
        <row r="46">
          <cell r="G46">
            <v>1016000</v>
          </cell>
          <cell r="K46" t="str">
            <v>円</v>
          </cell>
          <cell r="L46" t="str">
            <v>×</v>
          </cell>
          <cell r="M46">
            <v>16</v>
          </cell>
          <cell r="O46" t="str">
            <v>か所</v>
          </cell>
          <cell r="Q46">
            <v>1016000</v>
          </cell>
          <cell r="U46" t="str">
            <v>円</v>
          </cell>
          <cell r="V46" t="str">
            <v>×</v>
          </cell>
          <cell r="W46">
            <v>10</v>
          </cell>
          <cell r="Y46" t="str">
            <v>か所</v>
          </cell>
        </row>
        <row r="47">
          <cell r="L47" t="str">
            <v>＝</v>
          </cell>
          <cell r="M47">
            <v>16256</v>
          </cell>
          <cell r="V47" t="str">
            <v>＝</v>
          </cell>
          <cell r="W47">
            <v>10160</v>
          </cell>
        </row>
        <row r="51">
          <cell r="G51" t="str">
            <v>機能強化分</v>
          </cell>
          <cell r="L51">
            <v>10350</v>
          </cell>
          <cell r="Q51" t="str">
            <v>機能強化分</v>
          </cell>
          <cell r="V51">
            <v>10200</v>
          </cell>
          <cell r="AB51">
            <v>150</v>
          </cell>
          <cell r="AF51" t="str">
            <v>◎対象施設数の増</v>
          </cell>
        </row>
        <row r="53">
          <cell r="G53" t="str">
            <v>私立</v>
          </cell>
          <cell r="Q53" t="str">
            <v>私立</v>
          </cell>
        </row>
        <row r="54">
          <cell r="H54">
            <v>150000</v>
          </cell>
          <cell r="K54" t="str">
            <v>円</v>
          </cell>
          <cell r="L54" t="str">
            <v>×</v>
          </cell>
          <cell r="M54">
            <v>69</v>
          </cell>
          <cell r="O54" t="str">
            <v>か所</v>
          </cell>
          <cell r="R54">
            <v>150000</v>
          </cell>
          <cell r="U54" t="str">
            <v>円</v>
          </cell>
          <cell r="V54" t="str">
            <v>×</v>
          </cell>
          <cell r="W54">
            <v>68</v>
          </cell>
          <cell r="Y54" t="str">
            <v>か所</v>
          </cell>
        </row>
        <row r="55">
          <cell r="L55" t="str">
            <v>＝</v>
          </cell>
          <cell r="M55">
            <v>10350</v>
          </cell>
          <cell r="V55" t="str">
            <v>＝</v>
          </cell>
          <cell r="W55">
            <v>10200</v>
          </cell>
        </row>
        <row r="65">
          <cell r="G65">
            <v>29592605</v>
          </cell>
          <cell r="Q65">
            <v>26093241</v>
          </cell>
        </row>
      </sheetData>
      <sheetData sheetId="2">
        <row r="3">
          <cell r="AG3" t="str">
            <v>稲垣</v>
          </cell>
          <cell r="AK3">
            <v>2399</v>
          </cell>
        </row>
        <row r="6">
          <cell r="B6" t="str">
            <v>12款1項1目2節</v>
          </cell>
          <cell r="G6" t="str">
            <v>保育所費
負担金</v>
          </cell>
          <cell r="L6">
            <v>10503188</v>
          </cell>
          <cell r="Q6" t="str">
            <v>保育所費
負担金</v>
          </cell>
          <cell r="V6">
            <v>9281164</v>
          </cell>
          <cell r="AA6">
            <v>1222024</v>
          </cell>
          <cell r="AF6" t="str">
            <v>（</v>
          </cell>
          <cell r="AG6">
            <v>16</v>
          </cell>
          <cell r="AH6" t="str">
            <v>年度決算）</v>
          </cell>
        </row>
        <row r="7">
          <cell r="B7" t="str">
            <v>保育所費負担金</v>
          </cell>
        </row>
        <row r="8">
          <cell r="AF8">
            <v>7478801610</v>
          </cell>
          <cell r="AK8" t="str">
            <v>千円</v>
          </cell>
        </row>
        <row r="9">
          <cell r="G9" t="str">
            <v>私立保育所分</v>
          </cell>
          <cell r="L9">
            <v>7579214</v>
          </cell>
          <cell r="V9">
            <v>6377491</v>
          </cell>
        </row>
        <row r="11">
          <cell r="G11">
            <v>18</v>
          </cell>
          <cell r="H11" t="str">
            <v>年度国徴収金</v>
          </cell>
          <cell r="L11" t="str">
            <v>×</v>
          </cell>
          <cell r="M11">
            <v>0.7056419035727749</v>
          </cell>
          <cell r="Q11">
            <v>17</v>
          </cell>
          <cell r="R11" t="str">
            <v>年度国徴収金</v>
          </cell>
          <cell r="V11" t="str">
            <v>×</v>
          </cell>
          <cell r="W11">
            <v>0.70809266524493741</v>
          </cell>
        </row>
        <row r="12">
          <cell r="G12">
            <v>10144088010</v>
          </cell>
          <cell r="L12" t="str">
            <v>×</v>
          </cell>
          <cell r="M12">
            <v>0.7056419035727749</v>
          </cell>
          <cell r="Q12">
            <v>8390533040</v>
          </cell>
          <cell r="V12" t="str">
            <v>×</v>
          </cell>
          <cell r="W12">
            <v>0.70809266524493741</v>
          </cell>
        </row>
        <row r="13">
          <cell r="G13" t="str">
            <v>過年度保育料徴収</v>
          </cell>
          <cell r="Q13" t="str">
            <v>過年度保育料徴収</v>
          </cell>
        </row>
        <row r="14">
          <cell r="G14">
            <v>421120510</v>
          </cell>
          <cell r="L14" t="str">
            <v>円</v>
          </cell>
          <cell r="Q14">
            <v>436215820</v>
          </cell>
          <cell r="V14" t="str">
            <v>円</v>
          </cell>
        </row>
        <row r="17">
          <cell r="G17" t="str">
            <v>公立保育所分</v>
          </cell>
          <cell r="L17">
            <v>2923974</v>
          </cell>
          <cell r="Q17" t="str">
            <v>公立保育所分</v>
          </cell>
          <cell r="V17">
            <v>2903673</v>
          </cell>
        </row>
        <row r="18">
          <cell r="G18">
            <v>18</v>
          </cell>
          <cell r="H18" t="str">
            <v>年度国徴収金</v>
          </cell>
          <cell r="L18" t="str">
            <v>×</v>
          </cell>
          <cell r="M18">
            <v>0.7056419035727749</v>
          </cell>
          <cell r="Q18">
            <v>17</v>
          </cell>
          <cell r="R18" t="str">
            <v>年度国徴収金</v>
          </cell>
          <cell r="V18" t="str">
            <v>×</v>
          </cell>
          <cell r="W18">
            <v>0.70809266524493741</v>
          </cell>
        </row>
        <row r="19">
          <cell r="G19">
            <v>3913473410</v>
          </cell>
          <cell r="L19" t="str">
            <v>×</v>
          </cell>
          <cell r="M19">
            <v>0.7056419035727749</v>
          </cell>
          <cell r="Q19">
            <v>3820212000</v>
          </cell>
          <cell r="V19" t="str">
            <v>×</v>
          </cell>
          <cell r="W19">
            <v>0.70809266524493741</v>
          </cell>
        </row>
        <row r="20">
          <cell r="G20" t="str">
            <v>過年度保育料徴収</v>
          </cell>
          <cell r="Q20" t="str">
            <v>過年度保育料徴収</v>
          </cell>
        </row>
        <row r="21">
          <cell r="G21">
            <v>162463490</v>
          </cell>
          <cell r="L21" t="str">
            <v>円</v>
          </cell>
          <cell r="Q21">
            <v>198609180</v>
          </cell>
          <cell r="V21" t="str">
            <v>円</v>
          </cell>
        </row>
        <row r="24">
          <cell r="B24" t="str">
            <v>14款1項1目1節</v>
          </cell>
          <cell r="L24">
            <v>6139201</v>
          </cell>
          <cell r="V24">
            <v>5169721</v>
          </cell>
          <cell r="AA24">
            <v>969480</v>
          </cell>
          <cell r="AF24" t="str">
            <v>（</v>
          </cell>
          <cell r="AG24">
            <v>16</v>
          </cell>
          <cell r="AH24" t="str">
            <v>年度決算）</v>
          </cell>
        </row>
        <row r="25">
          <cell r="B25" t="str">
            <v>児童福祉費</v>
          </cell>
        </row>
        <row r="26">
          <cell r="G26" t="str">
            <v>（</v>
          </cell>
          <cell r="H26">
            <v>18</v>
          </cell>
          <cell r="I26" t="str">
            <v>年度運営費総額</v>
          </cell>
          <cell r="N26" t="str">
            <v>－</v>
          </cell>
          <cell r="Q26" t="str">
            <v>（</v>
          </cell>
          <cell r="R26">
            <v>17</v>
          </cell>
          <cell r="S26" t="str">
            <v>年度運営費総額</v>
          </cell>
          <cell r="X26" t="str">
            <v>－</v>
          </cell>
          <cell r="AF26">
            <v>4117272070</v>
          </cell>
          <cell r="AK26" t="str">
            <v>千円</v>
          </cell>
        </row>
        <row r="27">
          <cell r="G27">
            <v>18</v>
          </cell>
          <cell r="H27" t="str">
            <v>年度国徴収金総額）</v>
          </cell>
          <cell r="N27" t="str">
            <v>×</v>
          </cell>
          <cell r="O27" t="str">
            <v>1/2</v>
          </cell>
          <cell r="Q27">
            <v>17</v>
          </cell>
          <cell r="R27" t="str">
            <v>年度国徴収金総額）</v>
          </cell>
          <cell r="X27" t="str">
            <v>×</v>
          </cell>
          <cell r="Y27" t="str">
            <v>1/2</v>
          </cell>
        </row>
        <row r="29">
          <cell r="G29" t="str">
            <v>（</v>
          </cell>
          <cell r="H29">
            <v>22422490000</v>
          </cell>
          <cell r="N29" t="str">
            <v>－</v>
          </cell>
          <cell r="Q29" t="str">
            <v>（</v>
          </cell>
          <cell r="R29">
            <v>18729975000</v>
          </cell>
          <cell r="X29" t="str">
            <v>－</v>
          </cell>
        </row>
        <row r="30">
          <cell r="G30">
            <v>10144088010</v>
          </cell>
          <cell r="M30" t="str">
            <v>）</v>
          </cell>
          <cell r="N30" t="str">
            <v>×</v>
          </cell>
          <cell r="O30" t="str">
            <v>1/2</v>
          </cell>
          <cell r="Q30">
            <v>8390533040</v>
          </cell>
          <cell r="W30" t="str">
            <v>）</v>
          </cell>
          <cell r="X30" t="str">
            <v>×</v>
          </cell>
          <cell r="Y30" t="str">
            <v>1/2</v>
          </cell>
        </row>
        <row r="65">
          <cell r="G65">
            <v>16642389</v>
          </cell>
          <cell r="Q65">
            <v>14450885</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D10CB30-28E6-48D2-8B56-05A7B47A5BF8}" name="栄養管理" displayName="栄養管理" ref="T2:W11" totalsRowShown="0" headerRowDxfId="26" dataDxfId="25" tableBorderDxfId="24" dataCellStyle="標準 4 2">
  <autoFilter ref="T2:W11" xr:uid="{4D10CB30-28E6-48D2-8B56-05A7B47A5BF8}"/>
  <tableColumns count="4">
    <tableColumn id="1" xr3:uid="{7FF36326-26FF-4AC6-9CDD-EB20B010ABBE}" name="列1" dataDxfId="23" dataCellStyle="標準 4 2"/>
    <tableColumn id="2" xr3:uid="{E341003B-6E7A-4FF6-A172-56DFDABBAB5B}" name="列2" dataDxfId="22" dataCellStyle="標準 4 2"/>
    <tableColumn id="3" xr3:uid="{30942BC7-8EDC-4707-A158-55C1B472466E}" name="列3" dataDxfId="21" dataCellStyle="標準 4 2"/>
    <tableColumn id="4" xr3:uid="{FF7BCE3C-F6AD-44E9-9EDB-313DC555B42B}" name="列4" dataDxfId="20" dataCellStyle="標準 4 2"/>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AAFCDA3-43FD-4667-B284-327C08D0C811}" name="家庭的単価" displayName="家庭的単価" ref="F2:Q13" totalsRowShown="0" headerRowDxfId="19" dataDxfId="18" tableBorderDxfId="17" dataCellStyle="標準 4 2">
  <autoFilter ref="F2:Q13" xr:uid="{1AAFCDA3-43FD-4667-B284-327C08D0C811}"/>
  <tableColumns count="12">
    <tableColumn id="1" xr3:uid="{1C8376AA-158A-467B-9628-A2C52D329536}" name="列1" dataDxfId="16">
      <calculatedColumnFormula>D3&amp;E3</calculatedColumnFormula>
    </tableColumn>
    <tableColumn id="2" xr3:uid="{AC5FB2F7-8D8E-4FBD-A7DA-CC4BF4010B66}" name="列2" dataDxfId="15" dataCellStyle="標準 4 2"/>
    <tableColumn id="3" xr3:uid="{5276D8B4-8E9A-4186-B6DE-FC305F1ACF95}" name="列3" dataDxfId="14" dataCellStyle="標準 4 2"/>
    <tableColumn id="4" xr3:uid="{7F0E2645-AC87-4BD2-8EB1-34E149045773}" name="列4" dataDxfId="13" dataCellStyle="標準 4 2"/>
    <tableColumn id="5" xr3:uid="{667D4793-3637-4C3C-BAF2-9FB8137B9979}" name="列5" dataDxfId="12" dataCellStyle="標準 4 2"/>
    <tableColumn id="6" xr3:uid="{654BB87C-D545-4613-85FE-DAB6F428A832}" name="列10" dataDxfId="11" dataCellStyle="標準 4 2"/>
    <tableColumn id="7" xr3:uid="{78E32D65-13C0-4242-B7F5-33C715130289}" name="列6"/>
    <tableColumn id="8" xr3:uid="{B1FDF2AA-8EC5-4315-9094-74586C7EBA31}" name="列7"/>
    <tableColumn id="9" xr3:uid="{49A69C9D-ACF5-429B-A0F5-7748FC552F2B}" name="列8"/>
    <tableColumn id="10" xr3:uid="{BCF0E603-6604-4FE8-A2F1-976DBDDFA6D2}" name="列9"/>
    <tableColumn id="11" xr3:uid="{38BB51C8-ADF7-4836-B70D-73D40C83ADF3}" name="列102"/>
    <tableColumn id="12" xr3:uid="{6DF61DCB-00B4-4A98-AF92-0FE704767711}" name="列11"/>
  </tableColumns>
  <tableStyleInfo name="TableStyleMedium2"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6D86F1-AD3F-49CF-BB6C-B01E2E858F71}">
  <sheetPr>
    <pageSetUpPr fitToPage="1"/>
  </sheetPr>
  <dimension ref="A1:I44"/>
  <sheetViews>
    <sheetView view="pageBreakPreview" zoomScale="85" zoomScaleNormal="85" zoomScaleSheetLayoutView="85" workbookViewId="0">
      <selection activeCell="F15" sqref="F15"/>
    </sheetView>
  </sheetViews>
  <sheetFormatPr defaultColWidth="9" defaultRowHeight="16.5"/>
  <cols>
    <col min="1" max="1" width="3.5" style="147" customWidth="1"/>
    <col min="2" max="2" width="3.25" style="147" customWidth="1"/>
    <col min="3" max="3" width="10.25" style="147" customWidth="1"/>
    <col min="4" max="4" width="39.5" style="147" customWidth="1"/>
    <col min="5" max="7" width="9" style="147"/>
    <col min="8" max="8" width="17.375" style="147" customWidth="1"/>
    <col min="9" max="9" width="21.375" style="147" bestFit="1" customWidth="1"/>
    <col min="10" max="16384" width="9" style="147"/>
  </cols>
  <sheetData>
    <row r="1" spans="1:5">
      <c r="A1" s="147" t="s">
        <v>123</v>
      </c>
    </row>
    <row r="2" spans="1:5" ht="17.25" thickBot="1">
      <c r="B2" s="147" t="s">
        <v>122</v>
      </c>
    </row>
    <row r="3" spans="1:5" ht="17.25" thickBot="1">
      <c r="B3" s="451" t="s">
        <v>121</v>
      </c>
      <c r="C3" s="452"/>
      <c r="D3" s="453"/>
    </row>
    <row r="4" spans="1:5" ht="17.25" thickBot="1">
      <c r="B4" s="157" t="s">
        <v>120</v>
      </c>
      <c r="C4" s="156"/>
      <c r="D4" s="275"/>
    </row>
    <row r="5" spans="1:5" ht="17.25" thickBot="1">
      <c r="B5" s="157" t="s">
        <v>119</v>
      </c>
      <c r="C5" s="156"/>
      <c r="D5" s="274"/>
    </row>
    <row r="7" spans="1:5">
      <c r="B7" s="147" t="s">
        <v>117</v>
      </c>
    </row>
    <row r="8" spans="1:5" ht="17.25" thickBot="1">
      <c r="C8" s="147" t="s">
        <v>116</v>
      </c>
    </row>
    <row r="9" spans="1:5" ht="17.25" thickBot="1">
      <c r="D9" s="274"/>
    </row>
    <row r="10" spans="1:5" ht="17.25" thickBot="1">
      <c r="C10" s="147" t="s">
        <v>499</v>
      </c>
    </row>
    <row r="11" spans="1:5" ht="17.25" thickBot="1">
      <c r="D11" s="274"/>
    </row>
    <row r="12" spans="1:5" ht="17.25" thickBot="1">
      <c r="C12" s="147" t="s">
        <v>500</v>
      </c>
    </row>
    <row r="13" spans="1:5" ht="17.25" thickBot="1">
      <c r="D13" s="274"/>
    </row>
    <row r="14" spans="1:5" ht="17.25" thickBot="1">
      <c r="C14" s="147" t="s">
        <v>501</v>
      </c>
    </row>
    <row r="15" spans="1:5" ht="17.25" thickBot="1">
      <c r="D15" s="274"/>
      <c r="E15" s="147" t="str">
        <f>IF(D13='【リスト】 (2)'!$B$3,"←記入は不要です","")</f>
        <v/>
      </c>
    </row>
    <row r="16" spans="1:5" ht="17.25" thickBot="1">
      <c r="C16" s="147" t="s">
        <v>502</v>
      </c>
    </row>
    <row r="17" spans="2:5" ht="17.25" thickBot="1">
      <c r="D17" s="274"/>
    </row>
    <row r="18" spans="2:5" ht="17.25" thickBot="1">
      <c r="C18" s="147" t="s">
        <v>503</v>
      </c>
    </row>
    <row r="19" spans="2:5" ht="17.25" thickBot="1">
      <c r="D19" s="274"/>
      <c r="E19" s="147" t="str">
        <f>IF(D17='【リスト】 (2)'!$B$3,"←記入は不要です","")</f>
        <v/>
      </c>
    </row>
    <row r="21" spans="2:5" ht="17.25" thickBot="1">
      <c r="B21" s="147" t="s">
        <v>115</v>
      </c>
    </row>
    <row r="22" spans="2:5" ht="17.25" thickBot="1">
      <c r="B22" s="157" t="s">
        <v>35</v>
      </c>
      <c r="C22" s="156"/>
      <c r="D22" s="274"/>
    </row>
    <row r="23" spans="2:5" ht="17.25" thickBot="1">
      <c r="B23" s="157" t="s">
        <v>36</v>
      </c>
      <c r="C23" s="156"/>
      <c r="D23" s="274"/>
    </row>
    <row r="24" spans="2:5" ht="17.25" thickBot="1">
      <c r="B24" s="157" t="s">
        <v>97</v>
      </c>
      <c r="C24" s="156"/>
      <c r="D24" s="274"/>
    </row>
    <row r="26" spans="2:5" ht="17.25" thickBot="1">
      <c r="B26" s="147" t="s">
        <v>113</v>
      </c>
    </row>
    <row r="27" spans="2:5" ht="17.25" thickBot="1">
      <c r="D27" s="276"/>
    </row>
    <row r="28" spans="2:5">
      <c r="D28" s="155" t="str">
        <f>IF(D27='【リスト】 (2)'!$D$3,"「該当する」は例外的な取扱いです。本当に該当するか再度ご確認ください","")</f>
        <v/>
      </c>
    </row>
    <row r="29" spans="2:5">
      <c r="B29" s="147" t="s">
        <v>111</v>
      </c>
      <c r="D29" s="155"/>
    </row>
    <row r="30" spans="2:5" ht="17.25" thickBot="1">
      <c r="C30" s="147" t="s">
        <v>110</v>
      </c>
    </row>
    <row r="31" spans="2:5" ht="17.25" thickBot="1">
      <c r="D31" s="277"/>
      <c r="E31" s="147" t="str">
        <f>IF(D23='【リスト】 (2)'!$C$3,"←記入は不要です","")</f>
        <v/>
      </c>
    </row>
    <row r="33" spans="2:9" ht="20.25" thickBot="1">
      <c r="B33" s="154" t="str">
        <f>IF(AND(D4&lt;&gt;"",D5&lt;&gt;"",D9&lt;&gt;"",OR(AND(D13='【リスト】 (2)'!$B$2,D15&lt;&gt;""),D13='【リスト】 (2)'!$B$3),OR(AND(D17='【リスト】 (2)'!$B$2,D19&lt;&gt;""),D17='【リスト】 (2)'!$B$3),D22&lt;&gt;"",D23&lt;&gt;"",D24&lt;&gt;"",D27&lt;&gt;"",OR(AND(D23='【リスト】 (2)'!$C$2,D31&lt;&gt;""),D23='【リスト】 (2)'!$C$3)),'【リスト】 (2)'!$F$2,'【リスト】 (2)'!$F$3)</f>
        <v>未入力事項があります。</v>
      </c>
    </row>
    <row r="34" spans="2:9" customFormat="1" ht="36" customHeight="1" thickBot="1">
      <c r="C34" s="152" t="s">
        <v>146</v>
      </c>
      <c r="D34" s="151"/>
      <c r="E34" s="151"/>
      <c r="F34" s="150"/>
      <c r="G34" s="149"/>
      <c r="H34" s="148" t="str">
        <f>IF($B$33='【リスト】 (2)'!$F$3,"-",IF(OR(D22='【リスト】 (2)'!$C$2,D23='【リスト】 (2)'!$C$2,D24='【リスト】 (2)'!$C$2),"●",""))</f>
        <v>-</v>
      </c>
      <c r="I34" s="153"/>
    </row>
    <row r="35" spans="2:9" customFormat="1" ht="36" customHeight="1" thickBot="1">
      <c r="C35" s="152" t="s">
        <v>108</v>
      </c>
      <c r="D35" s="151"/>
      <c r="E35" s="151"/>
      <c r="F35" s="150"/>
      <c r="G35" s="149"/>
      <c r="H35" s="148" t="str">
        <f>IF($B$33='【リスト】 (2)'!$F$3,"-",IF(OR(D22='【リスト】 (2)'!$C$2,D23='【リスト】 (2)'!$C$2,D24='【リスト】 (2)'!$C$2),"●",""))</f>
        <v>-</v>
      </c>
    </row>
    <row r="36" spans="2:9" customFormat="1" ht="36" customHeight="1" thickBot="1">
      <c r="C36" s="152" t="s">
        <v>107</v>
      </c>
      <c r="D36" s="151"/>
      <c r="E36" s="151"/>
      <c r="F36" s="150"/>
      <c r="G36" s="149"/>
      <c r="H36" s="148" t="str">
        <f>IF($B$33='【リスト】 (2)'!$F$3,"-",IF(OR(D22='【リスト】 (2)'!$C$3,D24='【リスト】 (2)'!$C$2),"●",""))</f>
        <v>-</v>
      </c>
    </row>
    <row r="37" spans="2:9" customFormat="1" ht="36" customHeight="1" thickBot="1">
      <c r="C37" s="152" t="s">
        <v>426</v>
      </c>
      <c r="D37" s="151"/>
      <c r="E37" s="151"/>
      <c r="F37" s="150"/>
      <c r="G37" s="149"/>
      <c r="H37" s="148" t="str">
        <f>IF($B$33='【リスト】 (2)'!$F$3,"-",IF(H36="●","●",""))</f>
        <v>-</v>
      </c>
    </row>
    <row r="38" spans="2:9" customFormat="1" ht="36" customHeight="1" thickBot="1">
      <c r="C38" s="152" t="s">
        <v>106</v>
      </c>
      <c r="D38" s="151"/>
      <c r="E38" s="151"/>
      <c r="F38" s="150"/>
      <c r="G38" s="149"/>
      <c r="H38" s="148" t="str">
        <f>IF($B$33='【リスト】 (2)'!$F$3,"-",IF(D24='【リスト】 (2)'!$C$3,"","●"))</f>
        <v>-</v>
      </c>
    </row>
    <row r="39" spans="2:9" customFormat="1" ht="36" customHeight="1" thickBot="1">
      <c r="C39" s="152" t="s">
        <v>105</v>
      </c>
      <c r="D39" s="151"/>
      <c r="E39" s="151"/>
      <c r="F39" s="150"/>
      <c r="G39" s="149"/>
      <c r="H39" s="148" t="str">
        <f>IF($B$33='【リスト】 (2)'!$F$3,"-",IF(AND(D23='【リスト】 (2)'!$C$3,D24='【リスト】 (2)'!$C$3),"",
IF(AND(D23='【リスト】 (2)'!$C$2,OR(D13&lt;&gt;'【リスト】 (2)'!$B$2,D15&lt;&gt;'【リスト】 (2)'!$B$2)),"●",
IF(AND(D24='【リスト】 (2)'!$C$2,OR(D17&lt;&gt;'【リスト】 (2)'!$B$2,D19&lt;&gt;'【リスト】 (2)'!$B$2)),"●",""))))</f>
        <v>-</v>
      </c>
    </row>
    <row r="40" spans="2:9" customFormat="1" ht="36" customHeight="1" thickBot="1">
      <c r="C40" s="152" t="s">
        <v>104</v>
      </c>
      <c r="D40" s="151"/>
      <c r="E40" s="151"/>
      <c r="F40" s="150"/>
      <c r="G40" s="149"/>
      <c r="H40" s="148" t="str">
        <f>IF($B$33='【リスト】 (2)'!$F$3,"-",IF(H39="●","●",""))</f>
        <v>-</v>
      </c>
    </row>
    <row r="41" spans="2:9" customFormat="1" ht="36" customHeight="1" thickBot="1">
      <c r="C41" s="152" t="s">
        <v>103</v>
      </c>
      <c r="D41" s="151"/>
      <c r="E41" s="151"/>
      <c r="F41" s="150"/>
      <c r="G41" s="149"/>
      <c r="H41" s="148" t="str">
        <f>IF($B$33='【リスト】 (2)'!$F$3,"-",IF(AND(D31='【リスト】 (2)'!$E$3,H40="●"),"●",""))</f>
        <v>-</v>
      </c>
    </row>
    <row r="42" spans="2:9" customFormat="1" ht="36" customHeight="1" thickBot="1">
      <c r="C42" s="152" t="s">
        <v>102</v>
      </c>
      <c r="D42" s="151"/>
      <c r="E42" s="151"/>
      <c r="F42" s="150"/>
      <c r="G42" s="149"/>
      <c r="H42" s="148" t="str">
        <f>IF($B$33='【リスト】 (2)'!$F$3,"-",IF(AND(OR(D23='【リスト】 (2)'!$C$2,D24='【リスト】 (2)'!$C$2),H39="",H40="",H41=""),"●",""))</f>
        <v>-</v>
      </c>
    </row>
    <row r="43" spans="2:9" customFormat="1" ht="36" customHeight="1" thickBot="1">
      <c r="C43" s="152" t="s">
        <v>101</v>
      </c>
      <c r="D43" s="151"/>
      <c r="E43" s="151"/>
      <c r="F43" s="150"/>
      <c r="G43" s="149"/>
      <c r="H43" s="148" t="str">
        <f>IF($B$33='【リスト】 (2)'!$F$3,"-",IF(D27='【リスト】 (2)'!$D$3,"●",""))</f>
        <v>-</v>
      </c>
    </row>
    <row r="44" spans="2:9" ht="24.75" thickBot="1">
      <c r="C44" s="518" t="s">
        <v>486</v>
      </c>
      <c r="D44" s="151"/>
      <c r="E44" s="151"/>
      <c r="F44" s="150"/>
      <c r="G44" s="149"/>
      <c r="H44" s="148" t="s">
        <v>26</v>
      </c>
    </row>
  </sheetData>
  <phoneticPr fontId="4"/>
  <conditionalFormatting sqref="D11">
    <cfRule type="expression" dxfId="10" priority="4">
      <formula>E11&lt;&gt;""</formula>
    </cfRule>
  </conditionalFormatting>
  <conditionalFormatting sqref="D15">
    <cfRule type="expression" dxfId="9" priority="3">
      <formula>E15&lt;&gt;""</formula>
    </cfRule>
  </conditionalFormatting>
  <conditionalFormatting sqref="D19">
    <cfRule type="expression" dxfId="8" priority="2">
      <formula>E19&lt;&gt;""</formula>
    </cfRule>
  </conditionalFormatting>
  <conditionalFormatting sqref="D31">
    <cfRule type="expression" dxfId="7" priority="1">
      <formula>E31&lt;&gt;""</formula>
    </cfRule>
  </conditionalFormatting>
  <dataValidations count="1">
    <dataValidation type="whole" allowBlank="1" showInputMessage="1" showErrorMessage="1" sqref="D3" xr:uid="{8AB5B473-7A14-44E0-98ED-BE57CF3B6486}">
      <formula1>1000</formula1>
      <formula2>9999</formula2>
    </dataValidation>
  </dataValidations>
  <pageMargins left="0.7" right="0.7" top="0.75" bottom="0.75" header="0.3" footer="0.3"/>
  <pageSetup paperSize="9" scale="65"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3D534D8B-41BB-4CC3-99FC-F909A7C29970}">
          <x14:formula1>
            <xm:f>'【リスト】 (2)'!$E$2:$E$3</xm:f>
          </x14:formula1>
          <xm:sqref>D31</xm:sqref>
        </x14:dataValidation>
        <x14:dataValidation type="list" allowBlank="1" showInputMessage="1" showErrorMessage="1" xr:uid="{21B02D28-C75E-42CA-BCF5-49E4509712BE}">
          <x14:formula1>
            <xm:f>'【リスト】 (2)'!$D$2:$D$3</xm:f>
          </x14:formula1>
          <xm:sqref>D27</xm:sqref>
        </x14:dataValidation>
        <x14:dataValidation type="list" allowBlank="1" showInputMessage="1" showErrorMessage="1" xr:uid="{54CB8C74-7226-431E-AED0-46B101AEC5AF}">
          <x14:formula1>
            <xm:f>'【リスト】 (2)'!$C$2:$C$3</xm:f>
          </x14:formula1>
          <xm:sqref>D22:D24</xm:sqref>
        </x14:dataValidation>
        <x14:dataValidation type="list" allowBlank="1" showInputMessage="1" showErrorMessage="1" xr:uid="{8AF4E71D-6D6C-4746-9EC1-CC882B5CC010}">
          <x14:formula1>
            <xm:f>'【リスト】 (2)'!$B$2:$B$3</xm:f>
          </x14:formula1>
          <xm:sqref>D9 D11 D13 D15 D17 D19</xm:sqref>
        </x14:dataValidation>
        <x14:dataValidation type="list" allowBlank="1" showInputMessage="1" showErrorMessage="1" xr:uid="{8BBBECF9-7AAF-40EB-B15D-468E9D2ECCA5}">
          <x14:formula1>
            <xm:f>'【リスト】 (2)'!$A$2:$A$11</xm:f>
          </x14:formula1>
          <xm:sqref>D5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24E0E-D5D0-4286-8282-777571718776}">
  <sheetPr>
    <pageSetUpPr fitToPage="1"/>
  </sheetPr>
  <dimension ref="A1:AD23"/>
  <sheetViews>
    <sheetView showGridLines="0" view="pageBreakPreview" zoomScale="85" zoomScaleNormal="100" zoomScaleSheetLayoutView="85" workbookViewId="0">
      <selection activeCell="I4" sqref="I4:AB6"/>
    </sheetView>
  </sheetViews>
  <sheetFormatPr defaultColWidth="9" defaultRowHeight="18" customHeight="1"/>
  <cols>
    <col min="1" max="1" width="3" style="279" customWidth="1"/>
    <col min="2" max="28" width="3.125" style="279" customWidth="1"/>
    <col min="29" max="29" width="1.625" style="279" customWidth="1"/>
    <col min="30" max="30" width="3" style="279" hidden="1" customWidth="1"/>
    <col min="31" max="31" width="3" style="279" customWidth="1"/>
    <col min="32" max="16384" width="9" style="279"/>
  </cols>
  <sheetData>
    <row r="1" spans="1:28" ht="18" customHeight="1">
      <c r="A1" s="278" t="s">
        <v>402</v>
      </c>
    </row>
    <row r="2" spans="1:28" ht="18" customHeight="1">
      <c r="A2" s="801" t="str">
        <f>様式1!$AQ$1&amp;様式1!$AQ$2&amp;"年度　賃金改善の誓約書"</f>
        <v>令和8年度　賃金改善の誓約書</v>
      </c>
      <c r="B2" s="801"/>
      <c r="C2" s="801"/>
      <c r="D2" s="801"/>
      <c r="E2" s="801"/>
      <c r="F2" s="801"/>
      <c r="G2" s="801"/>
      <c r="H2" s="801"/>
      <c r="I2" s="801"/>
      <c r="J2" s="801"/>
      <c r="K2" s="801"/>
      <c r="L2" s="801"/>
      <c r="M2" s="801"/>
      <c r="N2" s="801"/>
      <c r="O2" s="801"/>
      <c r="P2" s="801"/>
      <c r="Q2" s="801"/>
      <c r="R2" s="801"/>
      <c r="S2" s="801"/>
      <c r="T2" s="801"/>
      <c r="U2" s="801"/>
      <c r="V2" s="801"/>
      <c r="W2" s="801"/>
      <c r="X2" s="801"/>
      <c r="Y2" s="801"/>
      <c r="Z2" s="801"/>
      <c r="AA2" s="801"/>
      <c r="AB2" s="801"/>
    </row>
    <row r="3" spans="1:28" ht="33" customHeight="1" thickBot="1">
      <c r="A3" s="422"/>
      <c r="B3" s="422"/>
      <c r="C3" s="422"/>
      <c r="D3" s="422"/>
      <c r="E3" s="422"/>
      <c r="F3" s="422"/>
      <c r="G3" s="422"/>
      <c r="H3" s="422"/>
      <c r="I3" s="422"/>
      <c r="J3" s="422"/>
      <c r="K3" s="422"/>
      <c r="L3" s="422"/>
      <c r="M3" s="422"/>
      <c r="N3" s="422"/>
      <c r="O3" s="422"/>
      <c r="P3" s="422"/>
      <c r="Q3" s="422"/>
      <c r="R3" s="422"/>
      <c r="S3" s="422"/>
      <c r="T3" s="422"/>
      <c r="U3" s="422"/>
      <c r="V3" s="422"/>
      <c r="W3" s="422"/>
      <c r="X3" s="422"/>
      <c r="Y3" s="422"/>
      <c r="Z3" s="283"/>
    </row>
    <row r="4" spans="1:28" ht="17.25" customHeight="1">
      <c r="B4" s="285"/>
      <c r="C4" s="285"/>
      <c r="D4" s="285"/>
      <c r="E4" s="285"/>
      <c r="H4" s="423"/>
      <c r="I4" s="735" t="s">
        <v>158</v>
      </c>
      <c r="J4" s="802"/>
      <c r="K4" s="802"/>
      <c r="L4" s="802"/>
      <c r="M4" s="802"/>
      <c r="N4" s="802"/>
      <c r="O4" s="736" t="str">
        <f>様式3!U8</f>
        <v>横須賀市</v>
      </c>
      <c r="P4" s="1038"/>
      <c r="Q4" s="1038"/>
      <c r="R4" s="1038"/>
      <c r="S4" s="1038"/>
      <c r="T4" s="1038"/>
      <c r="U4" s="1038"/>
      <c r="V4" s="1038"/>
      <c r="W4" s="1038"/>
      <c r="X4" s="1038"/>
      <c r="Y4" s="1038"/>
      <c r="Z4" s="1038"/>
      <c r="AA4" s="1038"/>
      <c r="AB4" s="1039"/>
    </row>
    <row r="5" spans="1:28" ht="17.25" customHeight="1">
      <c r="B5" s="285"/>
      <c r="C5" s="285"/>
      <c r="I5" s="740" t="s">
        <v>157</v>
      </c>
      <c r="J5" s="804"/>
      <c r="K5" s="804"/>
      <c r="L5" s="804"/>
      <c r="M5" s="804"/>
      <c r="N5" s="804"/>
      <c r="O5" s="1040">
        <f>様式3!U9</f>
        <v>0</v>
      </c>
      <c r="P5" s="1041"/>
      <c r="Q5" s="1041"/>
      <c r="R5" s="1041"/>
      <c r="S5" s="1041"/>
      <c r="T5" s="1041"/>
      <c r="U5" s="1041"/>
      <c r="V5" s="1041"/>
      <c r="W5" s="1041"/>
      <c r="X5" s="1041"/>
      <c r="Y5" s="1041"/>
      <c r="Z5" s="1041"/>
      <c r="AA5" s="1041"/>
      <c r="AB5" s="1042"/>
    </row>
    <row r="6" spans="1:28" ht="17.25" customHeight="1" thickBot="1">
      <c r="B6" s="285"/>
      <c r="C6" s="285"/>
      <c r="I6" s="743" t="s">
        <v>156</v>
      </c>
      <c r="J6" s="807"/>
      <c r="K6" s="807"/>
      <c r="L6" s="807"/>
      <c r="M6" s="807"/>
      <c r="N6" s="807"/>
      <c r="O6" s="1035">
        <f>様式3!U10</f>
        <v>0</v>
      </c>
      <c r="P6" s="1036"/>
      <c r="Q6" s="1036"/>
      <c r="R6" s="1036"/>
      <c r="S6" s="1036"/>
      <c r="T6" s="1036"/>
      <c r="U6" s="1036"/>
      <c r="V6" s="1036"/>
      <c r="W6" s="1036"/>
      <c r="X6" s="1036"/>
      <c r="Y6" s="1036"/>
      <c r="Z6" s="1036"/>
      <c r="AA6" s="1036"/>
      <c r="AB6" s="1037"/>
    </row>
    <row r="7" spans="1:28" ht="18" customHeight="1">
      <c r="K7" s="287"/>
      <c r="L7" s="287"/>
      <c r="M7" s="287"/>
      <c r="N7" s="287"/>
      <c r="O7" s="287"/>
      <c r="P7" s="287"/>
      <c r="Q7" s="287"/>
      <c r="R7" s="287"/>
      <c r="S7" s="287"/>
    </row>
    <row r="8" spans="1:28" ht="30" customHeight="1">
      <c r="B8" s="279" t="s">
        <v>401</v>
      </c>
      <c r="K8" s="287"/>
      <c r="L8" s="287"/>
      <c r="M8" s="287"/>
      <c r="N8" s="287"/>
      <c r="O8" s="287"/>
      <c r="P8" s="287"/>
      <c r="Q8" s="287"/>
      <c r="R8" s="287"/>
      <c r="S8" s="287"/>
    </row>
    <row r="9" spans="1:28" s="424" customFormat="1" ht="35.25" customHeight="1">
      <c r="B9" s="1032"/>
      <c r="C9" s="1033"/>
      <c r="D9" s="1033"/>
      <c r="E9" s="1033"/>
      <c r="F9" s="1033"/>
      <c r="G9" s="1033"/>
      <c r="H9" s="1033"/>
      <c r="I9" s="1033"/>
      <c r="J9" s="1033"/>
      <c r="K9" s="851" t="s">
        <v>263</v>
      </c>
      <c r="L9" s="852"/>
      <c r="M9" s="852"/>
      <c r="N9" s="852"/>
      <c r="O9" s="852"/>
      <c r="P9" s="852"/>
      <c r="Q9" s="852"/>
      <c r="R9" s="852"/>
      <c r="S9" s="853"/>
      <c r="T9" s="1032" t="s">
        <v>287</v>
      </c>
      <c r="U9" s="1033"/>
      <c r="V9" s="1033"/>
      <c r="W9" s="1033"/>
      <c r="X9" s="1033"/>
      <c r="Y9" s="1033"/>
      <c r="Z9" s="1033"/>
      <c r="AA9" s="1033"/>
      <c r="AB9" s="1034"/>
    </row>
    <row r="10" spans="1:28" s="424" customFormat="1" ht="27.75" customHeight="1">
      <c r="B10" s="1142" t="s">
        <v>285</v>
      </c>
      <c r="C10" s="1143"/>
      <c r="D10" s="1143"/>
      <c r="E10" s="1143"/>
      <c r="F10" s="1143"/>
      <c r="G10" s="1143"/>
      <c r="H10" s="1143"/>
      <c r="I10" s="1143"/>
      <c r="J10" s="1144"/>
      <c r="K10" s="1019" t="e">
        <f>'1_加算額計算表'!$E$34</f>
        <v>#N/A</v>
      </c>
      <c r="L10" s="1019"/>
      <c r="M10" s="1019"/>
      <c r="N10" s="1019"/>
      <c r="O10" s="1019"/>
      <c r="P10" s="1019"/>
      <c r="Q10" s="1019"/>
      <c r="R10" s="1019"/>
      <c r="S10" s="395" t="s">
        <v>260</v>
      </c>
      <c r="T10" s="1028">
        <f>'1_加算額計算表'!$E$35</f>
        <v>0</v>
      </c>
      <c r="U10" s="1028"/>
      <c r="V10" s="1028"/>
      <c r="W10" s="1028"/>
      <c r="X10" s="1028"/>
      <c r="Y10" s="1028"/>
      <c r="Z10" s="1028"/>
      <c r="AA10" s="1028"/>
      <c r="AB10" s="395" t="s">
        <v>260</v>
      </c>
    </row>
    <row r="11" spans="1:28" s="425" customFormat="1" ht="18" customHeight="1">
      <c r="B11" s="426"/>
      <c r="K11" s="427"/>
      <c r="L11" s="427"/>
      <c r="M11" s="427"/>
      <c r="N11" s="427"/>
      <c r="O11" s="427"/>
      <c r="P11" s="427"/>
      <c r="Q11" s="427"/>
      <c r="R11" s="427"/>
      <c r="S11" s="427"/>
    </row>
    <row r="12" spans="1:28" ht="24.75" customHeight="1">
      <c r="B12" s="1147" t="s">
        <v>400</v>
      </c>
      <c r="C12" s="1147"/>
      <c r="D12" s="1147"/>
      <c r="E12" s="1147"/>
      <c r="F12" s="1147"/>
      <c r="G12" s="1147"/>
      <c r="H12" s="1147"/>
      <c r="I12" s="1147"/>
      <c r="J12" s="1147"/>
      <c r="K12" s="1147"/>
      <c r="L12" s="1147"/>
      <c r="M12" s="1147"/>
      <c r="N12" s="1147"/>
      <c r="O12" s="1147"/>
      <c r="P12" s="1147"/>
      <c r="Q12" s="1147"/>
      <c r="R12" s="1147"/>
      <c r="S12" s="1147"/>
      <c r="T12" s="1147"/>
      <c r="U12" s="1147"/>
      <c r="V12" s="1147"/>
      <c r="W12" s="1147"/>
      <c r="X12" s="1147"/>
      <c r="Y12" s="1147"/>
      <c r="Z12" s="1147"/>
      <c r="AA12" s="1147"/>
      <c r="AB12" s="1147"/>
    </row>
    <row r="13" spans="1:28" s="289" customFormat="1" ht="30.75" customHeight="1">
      <c r="B13" s="1148" t="s">
        <v>399</v>
      </c>
      <c r="C13" s="1148"/>
      <c r="D13" s="1148"/>
      <c r="E13" s="1148"/>
      <c r="F13" s="1148"/>
      <c r="G13" s="1148"/>
      <c r="H13" s="1148"/>
      <c r="I13" s="1148"/>
      <c r="J13" s="1148"/>
      <c r="K13" s="1148"/>
      <c r="L13" s="1148"/>
      <c r="M13" s="1148"/>
      <c r="N13" s="1148"/>
      <c r="O13" s="1148"/>
      <c r="P13" s="1148"/>
      <c r="Q13" s="1148"/>
      <c r="R13" s="1148"/>
      <c r="S13" s="1148"/>
      <c r="T13" s="1148"/>
      <c r="U13" s="1148"/>
      <c r="V13" s="1148"/>
      <c r="W13" s="1148"/>
      <c r="X13" s="1148"/>
      <c r="Y13" s="1148"/>
      <c r="Z13" s="1148"/>
      <c r="AA13" s="1148"/>
      <c r="AB13" s="1148"/>
    </row>
    <row r="14" spans="1:28" ht="33" customHeight="1">
      <c r="B14" s="1149" t="s">
        <v>397</v>
      </c>
      <c r="C14" s="1149"/>
      <c r="D14" s="1150" t="s">
        <v>398</v>
      </c>
      <c r="E14" s="1150"/>
      <c r="F14" s="1150"/>
      <c r="G14" s="1150"/>
      <c r="H14" s="1150"/>
      <c r="I14" s="1150"/>
      <c r="J14" s="1150"/>
      <c r="K14" s="1150"/>
      <c r="L14" s="1150"/>
      <c r="M14" s="1150"/>
      <c r="N14" s="1150"/>
      <c r="O14" s="1150"/>
      <c r="P14" s="1150"/>
      <c r="Q14" s="1150"/>
      <c r="R14" s="1150"/>
      <c r="S14" s="1150"/>
      <c r="T14" s="1150"/>
      <c r="U14" s="1150"/>
      <c r="V14" s="1150"/>
      <c r="W14" s="1150"/>
      <c r="X14" s="1150"/>
      <c r="Y14" s="1150"/>
      <c r="Z14" s="1150"/>
      <c r="AA14" s="1150"/>
      <c r="AB14" s="1150"/>
    </row>
    <row r="15" spans="1:28" ht="33" customHeight="1">
      <c r="B15" s="1149" t="s">
        <v>397</v>
      </c>
      <c r="C15" s="1149"/>
      <c r="D15" s="1150" t="s">
        <v>396</v>
      </c>
      <c r="E15" s="1150"/>
      <c r="F15" s="1150"/>
      <c r="G15" s="1150"/>
      <c r="H15" s="1150"/>
      <c r="I15" s="1150"/>
      <c r="J15" s="1150"/>
      <c r="K15" s="1150"/>
      <c r="L15" s="1150"/>
      <c r="M15" s="1150"/>
      <c r="N15" s="1150"/>
      <c r="O15" s="1150"/>
      <c r="P15" s="1150"/>
      <c r="Q15" s="1150"/>
      <c r="R15" s="1150"/>
      <c r="S15" s="1150"/>
      <c r="T15" s="1150"/>
      <c r="U15" s="1150"/>
      <c r="V15" s="1150"/>
      <c r="W15" s="1150"/>
      <c r="X15" s="1150"/>
      <c r="Y15" s="1150"/>
      <c r="Z15" s="1150"/>
      <c r="AA15" s="1150"/>
      <c r="AB15" s="1150"/>
    </row>
    <row r="16" spans="1:28" s="425" customFormat="1" ht="13.5" customHeight="1">
      <c r="B16" s="426"/>
      <c r="K16" s="427"/>
      <c r="L16" s="427"/>
      <c r="M16" s="427"/>
      <c r="N16" s="427"/>
      <c r="O16" s="427"/>
      <c r="P16" s="427"/>
      <c r="Q16" s="427"/>
      <c r="R16" s="427"/>
      <c r="S16" s="427"/>
    </row>
    <row r="17" spans="1:28" ht="118.15" customHeight="1">
      <c r="A17" s="428"/>
      <c r="B17" s="1151" t="s">
        <v>395</v>
      </c>
      <c r="C17" s="1151"/>
      <c r="D17" s="1151"/>
      <c r="E17" s="1151"/>
      <c r="F17" s="1151"/>
      <c r="G17" s="1151"/>
      <c r="H17" s="1151"/>
      <c r="I17" s="1151"/>
      <c r="J17" s="1151"/>
      <c r="K17" s="1151"/>
      <c r="L17" s="1151"/>
      <c r="M17" s="1151"/>
      <c r="N17" s="1151"/>
      <c r="O17" s="1151"/>
      <c r="P17" s="1151"/>
      <c r="Q17" s="1151"/>
      <c r="R17" s="1151"/>
      <c r="S17" s="1151"/>
      <c r="T17" s="1151"/>
      <c r="U17" s="1151"/>
      <c r="V17" s="1151"/>
      <c r="W17" s="1151"/>
      <c r="X17" s="1151"/>
      <c r="Y17" s="1151"/>
      <c r="Z17" s="1151"/>
      <c r="AA17" s="1151"/>
      <c r="AB17" s="1151"/>
    </row>
    <row r="18" spans="1:28" ht="10.15" customHeight="1">
      <c r="A18" s="412"/>
      <c r="B18" s="429"/>
      <c r="C18" s="429"/>
      <c r="D18" s="429"/>
      <c r="E18" s="429"/>
      <c r="F18" s="429"/>
      <c r="G18" s="429"/>
      <c r="H18" s="429"/>
      <c r="I18" s="429"/>
      <c r="J18" s="429"/>
      <c r="K18" s="429"/>
      <c r="L18" s="429"/>
      <c r="M18" s="429"/>
      <c r="N18" s="429"/>
      <c r="O18" s="429"/>
      <c r="P18" s="429"/>
      <c r="Q18" s="429"/>
      <c r="R18" s="429"/>
      <c r="S18" s="429"/>
      <c r="T18" s="429"/>
      <c r="U18" s="429"/>
      <c r="V18" s="429"/>
      <c r="W18" s="429"/>
      <c r="X18" s="429"/>
      <c r="Y18" s="429"/>
      <c r="Z18" s="429"/>
      <c r="AA18" s="429"/>
      <c r="AB18" s="429"/>
    </row>
    <row r="19" spans="1:28" ht="36" customHeight="1">
      <c r="B19" s="1147" t="s">
        <v>394</v>
      </c>
      <c r="C19" s="1147"/>
      <c r="D19" s="1147"/>
      <c r="E19" s="1147"/>
      <c r="F19" s="1147"/>
      <c r="G19" s="1147"/>
      <c r="H19" s="1147"/>
      <c r="I19" s="1147"/>
      <c r="J19" s="1147"/>
      <c r="K19" s="1147"/>
      <c r="L19" s="1147"/>
      <c r="M19" s="1147"/>
      <c r="N19" s="1147"/>
      <c r="O19" s="1147"/>
      <c r="P19" s="1147"/>
      <c r="Q19" s="1147"/>
      <c r="R19" s="1147"/>
      <c r="S19" s="1147"/>
      <c r="T19" s="1147"/>
      <c r="U19" s="1147"/>
      <c r="V19" s="1147"/>
      <c r="W19" s="1147"/>
      <c r="X19" s="1147"/>
      <c r="Y19" s="1147"/>
      <c r="Z19" s="1147"/>
      <c r="AA19" s="1147"/>
      <c r="AB19" s="1147"/>
    </row>
    <row r="21" spans="1:28" ht="18" customHeight="1">
      <c r="J21" s="1146" t="s">
        <v>163</v>
      </c>
      <c r="K21" s="1146"/>
      <c r="L21" s="1146"/>
      <c r="M21" s="1146"/>
      <c r="N21" s="1146"/>
      <c r="O21" s="1146"/>
      <c r="P21" s="1146"/>
      <c r="R21" s="1010"/>
      <c r="S21" s="1010"/>
      <c r="T21" s="1010"/>
      <c r="U21" s="1010"/>
      <c r="V21" s="1010"/>
      <c r="W21" s="1010"/>
      <c r="X21" s="1010"/>
      <c r="Y21" s="1010"/>
      <c r="Z21" s="1010"/>
      <c r="AA21" s="1010"/>
      <c r="AB21" s="1010"/>
    </row>
    <row r="22" spans="1:28" ht="18" customHeight="1">
      <c r="L22" s="1152" t="s">
        <v>162</v>
      </c>
      <c r="M22" s="1152"/>
      <c r="N22" s="1152"/>
      <c r="O22" s="1152"/>
      <c r="P22" s="1152"/>
      <c r="Q22" s="1152"/>
      <c r="R22" s="757"/>
      <c r="S22" s="757"/>
      <c r="T22" s="757"/>
      <c r="U22" s="757"/>
      <c r="V22" s="757"/>
      <c r="W22" s="757"/>
      <c r="X22" s="757"/>
      <c r="Y22" s="757"/>
      <c r="Z22" s="757"/>
      <c r="AA22" s="757"/>
      <c r="AB22" s="757"/>
    </row>
    <row r="23" spans="1:28" ht="18" customHeight="1">
      <c r="L23" s="1145" t="s">
        <v>161</v>
      </c>
      <c r="M23" s="1145"/>
      <c r="N23" s="1145"/>
      <c r="O23" s="1145"/>
      <c r="P23" s="1145"/>
      <c r="Q23" s="1145"/>
      <c r="R23" s="748"/>
      <c r="S23" s="748"/>
      <c r="T23" s="748"/>
      <c r="U23" s="748"/>
      <c r="V23" s="748"/>
      <c r="W23" s="748"/>
      <c r="X23" s="748"/>
      <c r="Y23" s="748"/>
      <c r="Z23" s="748"/>
      <c r="AA23" s="748"/>
      <c r="AB23" s="748"/>
    </row>
  </sheetData>
  <mergeCells count="27">
    <mergeCell ref="L23:Q23"/>
    <mergeCell ref="R23:AB23"/>
    <mergeCell ref="J21:P21"/>
    <mergeCell ref="R21:AB21"/>
    <mergeCell ref="B12:AB12"/>
    <mergeCell ref="B13:AB13"/>
    <mergeCell ref="B19:AB19"/>
    <mergeCell ref="B14:C14"/>
    <mergeCell ref="D14:AB14"/>
    <mergeCell ref="B15:C15"/>
    <mergeCell ref="D15:AB15"/>
    <mergeCell ref="B17:AB17"/>
    <mergeCell ref="L22:Q22"/>
    <mergeCell ref="R22:AB22"/>
    <mergeCell ref="A2:AB2"/>
    <mergeCell ref="K9:S9"/>
    <mergeCell ref="T9:AB9"/>
    <mergeCell ref="B10:J10"/>
    <mergeCell ref="K10:R10"/>
    <mergeCell ref="T10:AA10"/>
    <mergeCell ref="I4:N4"/>
    <mergeCell ref="O4:AB4"/>
    <mergeCell ref="I5:N5"/>
    <mergeCell ref="O5:AB5"/>
    <mergeCell ref="I6:N6"/>
    <mergeCell ref="B9:J9"/>
    <mergeCell ref="O6:AB6"/>
  </mergeCells>
  <phoneticPr fontId="4"/>
  <dataValidations count="1">
    <dataValidation type="list" allowBlank="1" showInputMessage="1" showErrorMessage="1" sqref="B14:C15" xr:uid="{BA549E52-A346-47BF-B58E-9C79703C0D6D}">
      <formula1>"　,○"</formula1>
    </dataValidation>
  </dataValidations>
  <printOptions horizontalCentered="1"/>
  <pageMargins left="0.78740157480314965" right="0.78740157480314965" top="0.59055118110236227" bottom="0.59055118110236227" header="0.51181102362204722" footer="0.51181102362204722"/>
  <pageSetup paperSize="9" scale="88" fitToHeight="0" orientation="portrait" r:id="rId1"/>
  <headerFooter alignWithMargins="0"/>
  <rowBreaks count="1" manualBreakCount="1">
    <brk id="24" max="27"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F4E5B-8593-44F0-B3AF-C3B32149FD04}">
  <sheetPr>
    <pageSetUpPr fitToPage="1"/>
  </sheetPr>
  <dimension ref="A1:AL38"/>
  <sheetViews>
    <sheetView showGridLines="0" view="pageBreakPreview" topLeftCell="A15" zoomScale="85" zoomScaleNormal="70" zoomScaleSheetLayoutView="85" workbookViewId="0">
      <selection activeCell="AP17" sqref="AP17"/>
    </sheetView>
  </sheetViews>
  <sheetFormatPr defaultColWidth="2.375" defaultRowHeight="13.5"/>
  <cols>
    <col min="1" max="1" width="2.375" style="430"/>
    <col min="2" max="37" width="2.375" style="440"/>
    <col min="38" max="16384" width="2.375" style="430"/>
  </cols>
  <sheetData>
    <row r="1" spans="1:38">
      <c r="B1" s="431" t="s">
        <v>413</v>
      </c>
      <c r="C1" s="432"/>
      <c r="D1" s="432"/>
      <c r="E1" s="432"/>
      <c r="F1" s="432"/>
      <c r="G1" s="432"/>
      <c r="H1" s="432"/>
      <c r="I1" s="432"/>
      <c r="J1" s="432"/>
      <c r="K1" s="432"/>
      <c r="L1" s="432"/>
      <c r="M1" s="432"/>
      <c r="N1" s="432"/>
      <c r="O1" s="432"/>
      <c r="P1" s="432"/>
      <c r="Q1" s="432"/>
      <c r="R1" s="432"/>
      <c r="S1" s="432"/>
      <c r="T1" s="432"/>
      <c r="U1" s="432"/>
      <c r="V1" s="432"/>
      <c r="W1" s="432"/>
      <c r="X1" s="432"/>
      <c r="Y1" s="432"/>
      <c r="Z1" s="433"/>
      <c r="AA1" s="433"/>
      <c r="AB1" s="433"/>
      <c r="AC1" s="433"/>
      <c r="AD1" s="433"/>
      <c r="AE1" s="433"/>
      <c r="AF1" s="433"/>
      <c r="AG1" s="433"/>
      <c r="AH1" s="433"/>
      <c r="AI1" s="433"/>
      <c r="AJ1" s="433"/>
      <c r="AK1" s="433"/>
    </row>
    <row r="2" spans="1:38">
      <c r="B2" s="432"/>
      <c r="C2" s="432"/>
      <c r="D2" s="432"/>
      <c r="E2" s="432"/>
      <c r="F2" s="432"/>
      <c r="G2" s="432"/>
      <c r="H2" s="432"/>
      <c r="I2" s="432"/>
      <c r="J2" s="432"/>
      <c r="K2" s="432"/>
      <c r="L2" s="432"/>
      <c r="M2" s="432"/>
      <c r="N2" s="432"/>
      <c r="O2" s="432"/>
      <c r="P2" s="432"/>
      <c r="Q2" s="432"/>
      <c r="R2" s="432"/>
      <c r="S2" s="432"/>
      <c r="T2" s="432"/>
      <c r="U2" s="432"/>
      <c r="V2" s="432"/>
      <c r="W2" s="432"/>
      <c r="X2" s="432"/>
      <c r="Y2" s="432"/>
      <c r="Z2" s="432"/>
      <c r="AA2" s="432"/>
      <c r="AB2" s="432"/>
      <c r="AC2" s="432"/>
      <c r="AD2" s="432"/>
      <c r="AE2" s="432"/>
      <c r="AF2" s="432"/>
      <c r="AG2" s="432"/>
      <c r="AH2" s="432"/>
      <c r="AI2" s="432"/>
      <c r="AJ2" s="432"/>
      <c r="AK2" s="432"/>
    </row>
    <row r="3" spans="1:38" ht="17.25">
      <c r="B3" s="1169" t="s">
        <v>412</v>
      </c>
      <c r="C3" s="1169"/>
      <c r="D3" s="1169"/>
      <c r="E3" s="1169"/>
      <c r="F3" s="1169"/>
      <c r="G3" s="1169"/>
      <c r="H3" s="1169"/>
      <c r="I3" s="1169"/>
      <c r="J3" s="1169"/>
      <c r="K3" s="1169"/>
      <c r="L3" s="1169"/>
      <c r="M3" s="1169"/>
      <c r="N3" s="1169"/>
      <c r="O3" s="1169"/>
      <c r="P3" s="1169"/>
      <c r="Q3" s="1169"/>
      <c r="R3" s="1169"/>
      <c r="S3" s="1169"/>
      <c r="T3" s="1169"/>
      <c r="U3" s="1169"/>
      <c r="V3" s="1169"/>
      <c r="W3" s="1169"/>
      <c r="X3" s="1170" t="str">
        <f>様式1!$AQ$2</f>
        <v>8</v>
      </c>
      <c r="Y3" s="1170"/>
      <c r="Z3" s="434" t="s">
        <v>411</v>
      </c>
      <c r="AA3" s="434"/>
      <c r="AB3" s="434"/>
      <c r="AC3" s="435"/>
      <c r="AD3" s="436"/>
      <c r="AE3" s="436"/>
      <c r="AF3" s="436"/>
      <c r="AG3" s="432"/>
      <c r="AH3" s="432"/>
      <c r="AI3" s="432"/>
      <c r="AJ3" s="432"/>
      <c r="AK3" s="432"/>
    </row>
    <row r="4" spans="1:38">
      <c r="B4" s="432"/>
      <c r="C4" s="432"/>
      <c r="D4" s="432"/>
      <c r="E4" s="432"/>
      <c r="F4" s="432"/>
      <c r="G4" s="432"/>
      <c r="H4" s="432"/>
      <c r="I4" s="432"/>
      <c r="J4" s="432"/>
      <c r="K4" s="432"/>
      <c r="L4" s="432"/>
      <c r="M4" s="432"/>
      <c r="N4" s="432"/>
      <c r="O4" s="432"/>
      <c r="P4" s="432"/>
      <c r="Q4" s="432"/>
      <c r="R4" s="432"/>
      <c r="S4" s="432"/>
      <c r="T4" s="432"/>
      <c r="U4" s="432"/>
      <c r="V4" s="432"/>
      <c r="W4" s="432"/>
      <c r="X4" s="432"/>
      <c r="Y4" s="432"/>
      <c r="Z4" s="432"/>
      <c r="AA4" s="432"/>
      <c r="AB4" s="432"/>
      <c r="AC4" s="432"/>
      <c r="AD4" s="432"/>
      <c r="AE4" s="432"/>
      <c r="AF4" s="432"/>
      <c r="AG4" s="432"/>
      <c r="AH4" s="432"/>
      <c r="AI4" s="432"/>
      <c r="AJ4" s="432"/>
      <c r="AK4" s="432"/>
    </row>
    <row r="5" spans="1:38" s="279" customFormat="1" ht="17.25" customHeight="1">
      <c r="A5" s="425"/>
      <c r="B5" s="425"/>
      <c r="F5" s="285"/>
      <c r="G5" s="285"/>
      <c r="M5" s="312"/>
      <c r="N5" s="312"/>
      <c r="O5" s="312"/>
      <c r="P5" s="312"/>
      <c r="Q5" s="425"/>
      <c r="R5" s="425"/>
      <c r="S5" s="425"/>
      <c r="T5" s="425"/>
      <c r="U5" s="425"/>
      <c r="V5" s="425"/>
      <c r="W5" s="425"/>
      <c r="X5" s="425"/>
      <c r="Y5" s="425"/>
      <c r="Z5" s="425"/>
      <c r="AA5" s="425"/>
      <c r="AB5" s="425"/>
      <c r="AC5" s="425"/>
      <c r="AD5" s="425"/>
      <c r="AE5" s="425"/>
      <c r="AF5" s="425"/>
      <c r="AG5" s="425"/>
      <c r="AH5" s="425"/>
      <c r="AI5" s="425"/>
      <c r="AJ5" s="425"/>
      <c r="AK5" s="425"/>
      <c r="AL5" s="425"/>
    </row>
    <row r="6" spans="1:38" s="279" customFormat="1" ht="17.25" customHeight="1">
      <c r="A6" s="425"/>
      <c r="B6" s="425"/>
      <c r="F6" s="734" t="str">
        <f>様式1!F5</f>
        <v>横須賀市長　殿</v>
      </c>
      <c r="G6" s="734"/>
      <c r="H6" s="734"/>
      <c r="I6" s="734"/>
      <c r="J6" s="734"/>
      <c r="K6" s="734"/>
      <c r="L6" s="734"/>
      <c r="M6" s="312"/>
      <c r="N6" s="312"/>
      <c r="O6" s="312"/>
      <c r="P6" s="425"/>
      <c r="Q6" s="425"/>
      <c r="R6" s="425"/>
      <c r="S6" s="425"/>
      <c r="T6" s="425"/>
      <c r="U6" s="425"/>
      <c r="V6" s="425"/>
      <c r="W6" s="425"/>
      <c r="X6" s="425"/>
      <c r="Y6" s="425"/>
      <c r="Z6" s="425"/>
      <c r="AA6" s="425"/>
      <c r="AB6" s="425"/>
      <c r="AC6" s="425"/>
      <c r="AD6" s="425"/>
      <c r="AE6" s="425"/>
      <c r="AF6" s="425"/>
      <c r="AG6" s="425"/>
      <c r="AH6" s="425"/>
      <c r="AI6" s="425"/>
      <c r="AJ6" s="425"/>
      <c r="AK6" s="425"/>
      <c r="AL6" s="425"/>
    </row>
    <row r="7" spans="1:38" s="279" customFormat="1" ht="17.25" customHeight="1" thickBot="1">
      <c r="A7" s="425"/>
      <c r="B7" s="425"/>
      <c r="C7" s="425"/>
      <c r="D7" s="425"/>
      <c r="E7" s="425"/>
      <c r="F7" s="312"/>
      <c r="G7" s="312"/>
      <c r="H7" s="312"/>
      <c r="I7" s="312"/>
      <c r="J7" s="312"/>
      <c r="K7" s="312"/>
      <c r="L7" s="312"/>
      <c r="M7" s="312"/>
      <c r="N7" s="312"/>
      <c r="O7" s="312"/>
      <c r="P7" s="312"/>
      <c r="Q7" s="312"/>
      <c r="R7" s="312"/>
      <c r="S7" s="312"/>
      <c r="T7" s="425"/>
      <c r="U7" s="425"/>
      <c r="V7" s="425"/>
      <c r="W7" s="425"/>
      <c r="X7" s="425"/>
      <c r="Z7" s="437"/>
      <c r="AL7" s="425"/>
    </row>
    <row r="8" spans="1:38" s="279" customFormat="1" ht="17.25" customHeight="1">
      <c r="A8" s="425"/>
      <c r="B8" s="425"/>
      <c r="C8" s="425"/>
      <c r="D8" s="425"/>
      <c r="E8" s="425"/>
      <c r="F8" s="312"/>
      <c r="G8" s="312"/>
      <c r="H8" s="425"/>
      <c r="I8" s="425"/>
      <c r="J8" s="425"/>
      <c r="K8" s="425"/>
      <c r="L8" s="425"/>
      <c r="M8" s="425"/>
      <c r="N8" s="425"/>
      <c r="O8" s="425"/>
      <c r="P8" s="425"/>
      <c r="Q8" s="1174" t="s">
        <v>158</v>
      </c>
      <c r="R8" s="1175"/>
      <c r="S8" s="1175"/>
      <c r="T8" s="1175"/>
      <c r="U8" s="1175"/>
      <c r="V8" s="1175"/>
      <c r="W8" s="1175"/>
      <c r="X8" s="1175"/>
      <c r="Y8" s="736" t="str">
        <f>様式1!U7</f>
        <v>横須賀市</v>
      </c>
      <c r="Z8" s="1038"/>
      <c r="AA8" s="1038"/>
      <c r="AB8" s="1038"/>
      <c r="AC8" s="1038"/>
      <c r="AD8" s="1038"/>
      <c r="AE8" s="1038"/>
      <c r="AF8" s="1038"/>
      <c r="AG8" s="1038"/>
      <c r="AH8" s="1038"/>
      <c r="AI8" s="1038"/>
      <c r="AJ8" s="1038"/>
      <c r="AK8" s="1039"/>
      <c r="AL8" s="425"/>
    </row>
    <row r="9" spans="1:38" s="279" customFormat="1" ht="17.25" customHeight="1">
      <c r="A9" s="425"/>
      <c r="B9" s="425"/>
      <c r="C9" s="425"/>
      <c r="D9" s="425"/>
      <c r="E9" s="425"/>
      <c r="F9" s="312"/>
      <c r="G9" s="312"/>
      <c r="H9" s="425"/>
      <c r="I9" s="425"/>
      <c r="J9" s="425"/>
      <c r="K9" s="425"/>
      <c r="L9" s="425"/>
      <c r="M9" s="425"/>
      <c r="N9" s="425"/>
      <c r="O9" s="425"/>
      <c r="P9" s="425"/>
      <c r="Q9" s="1162" t="s">
        <v>157</v>
      </c>
      <c r="R9" s="1163"/>
      <c r="S9" s="1163"/>
      <c r="T9" s="1163"/>
      <c r="U9" s="1163"/>
      <c r="V9" s="1163"/>
      <c r="W9" s="1163"/>
      <c r="X9" s="1163"/>
      <c r="Y9" s="1040">
        <f>様式1!U8</f>
        <v>0</v>
      </c>
      <c r="Z9" s="1041"/>
      <c r="AA9" s="1041"/>
      <c r="AB9" s="1041"/>
      <c r="AC9" s="1041"/>
      <c r="AD9" s="1041"/>
      <c r="AE9" s="1041"/>
      <c r="AF9" s="1041"/>
      <c r="AG9" s="1041"/>
      <c r="AH9" s="1041"/>
      <c r="AI9" s="1041"/>
      <c r="AJ9" s="1041"/>
      <c r="AK9" s="1042"/>
      <c r="AL9" s="425"/>
    </row>
    <row r="10" spans="1:38" s="279" customFormat="1" ht="17.25" customHeight="1">
      <c r="A10" s="425"/>
      <c r="B10" s="425"/>
      <c r="C10" s="425"/>
      <c r="D10" s="425"/>
      <c r="E10" s="425"/>
      <c r="F10" s="312"/>
      <c r="G10" s="312"/>
      <c r="H10" s="425"/>
      <c r="I10" s="425"/>
      <c r="J10" s="425"/>
      <c r="K10" s="425"/>
      <c r="L10" s="425"/>
      <c r="M10" s="425"/>
      <c r="N10" s="425"/>
      <c r="O10" s="425"/>
      <c r="P10" s="425"/>
      <c r="Q10" s="1162" t="s">
        <v>156</v>
      </c>
      <c r="R10" s="1163"/>
      <c r="S10" s="1163"/>
      <c r="T10" s="1163"/>
      <c r="U10" s="1163"/>
      <c r="V10" s="1163"/>
      <c r="W10" s="1163"/>
      <c r="X10" s="1163"/>
      <c r="Y10" s="1040">
        <f>様式1!U9</f>
        <v>0</v>
      </c>
      <c r="Z10" s="1041"/>
      <c r="AA10" s="1041"/>
      <c r="AB10" s="1041"/>
      <c r="AC10" s="1041"/>
      <c r="AD10" s="1041"/>
      <c r="AE10" s="1041"/>
      <c r="AF10" s="1041"/>
      <c r="AG10" s="1041"/>
      <c r="AH10" s="1041"/>
      <c r="AI10" s="1041"/>
      <c r="AJ10" s="1041"/>
      <c r="AK10" s="1042"/>
      <c r="AL10" s="425"/>
    </row>
    <row r="11" spans="1:38" s="279" customFormat="1" ht="17.25" customHeight="1">
      <c r="A11" s="425"/>
      <c r="B11" s="425"/>
      <c r="C11" s="425"/>
      <c r="D11" s="425"/>
      <c r="E11" s="425"/>
      <c r="F11" s="312"/>
      <c r="G11" s="312"/>
      <c r="H11" s="425"/>
      <c r="I11" s="425"/>
      <c r="J11" s="425"/>
      <c r="K11" s="425"/>
      <c r="L11" s="425"/>
      <c r="M11" s="425"/>
      <c r="N11" s="425"/>
      <c r="O11" s="425"/>
      <c r="P11" s="425"/>
      <c r="Q11" s="1162" t="s">
        <v>410</v>
      </c>
      <c r="R11" s="1163"/>
      <c r="S11" s="1163"/>
      <c r="T11" s="1163"/>
      <c r="U11" s="1163"/>
      <c r="V11" s="1163"/>
      <c r="W11" s="1163"/>
      <c r="X11" s="1163"/>
      <c r="Y11" s="1164"/>
      <c r="Z11" s="1165"/>
      <c r="AA11" s="1165"/>
      <c r="AB11" s="1165"/>
      <c r="AC11" s="1165"/>
      <c r="AD11" s="1165"/>
      <c r="AE11" s="1165"/>
      <c r="AF11" s="1165"/>
      <c r="AG11" s="1165"/>
      <c r="AH11" s="1165"/>
      <c r="AI11" s="1165"/>
      <c r="AJ11" s="1165"/>
      <c r="AK11" s="1166"/>
      <c r="AL11" s="425"/>
    </row>
    <row r="12" spans="1:38" s="279" customFormat="1" ht="17.25" customHeight="1" thickBot="1">
      <c r="A12" s="425"/>
      <c r="B12" s="425"/>
      <c r="C12" s="425"/>
      <c r="D12" s="425"/>
      <c r="E12" s="425"/>
      <c r="F12" s="312"/>
      <c r="G12" s="312"/>
      <c r="H12" s="425"/>
      <c r="I12" s="425"/>
      <c r="J12" s="425"/>
      <c r="K12" s="425"/>
      <c r="L12" s="425"/>
      <c r="M12" s="425"/>
      <c r="N12" s="425"/>
      <c r="O12" s="425"/>
      <c r="P12" s="425"/>
      <c r="Q12" s="1167" t="s">
        <v>161</v>
      </c>
      <c r="R12" s="1168"/>
      <c r="S12" s="1168"/>
      <c r="T12" s="1168"/>
      <c r="U12" s="1168"/>
      <c r="V12" s="1168"/>
      <c r="W12" s="1168"/>
      <c r="X12" s="1168"/>
      <c r="Y12" s="1176"/>
      <c r="Z12" s="1177"/>
      <c r="AA12" s="1177"/>
      <c r="AB12" s="1177"/>
      <c r="AC12" s="1177"/>
      <c r="AD12" s="1177"/>
      <c r="AE12" s="1177"/>
      <c r="AF12" s="1177"/>
      <c r="AG12" s="1177"/>
      <c r="AH12" s="1177"/>
      <c r="AI12" s="1177"/>
      <c r="AJ12" s="1177"/>
      <c r="AK12" s="1178"/>
      <c r="AL12" s="425"/>
    </row>
    <row r="13" spans="1:38">
      <c r="B13" s="432"/>
      <c r="C13" s="432"/>
      <c r="D13" s="432"/>
      <c r="E13" s="432"/>
      <c r="F13" s="432"/>
      <c r="G13" s="432"/>
      <c r="H13" s="432"/>
      <c r="I13" s="432"/>
      <c r="J13" s="432"/>
      <c r="K13" s="432"/>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2"/>
      <c r="AK13" s="432"/>
    </row>
    <row r="14" spans="1:38" ht="22.5" customHeight="1">
      <c r="B14" s="438" t="s">
        <v>409</v>
      </c>
      <c r="C14" s="438"/>
      <c r="D14" s="438"/>
      <c r="E14" s="438"/>
      <c r="F14" s="438"/>
      <c r="G14" s="438"/>
      <c r="H14" s="438"/>
      <c r="I14" s="438"/>
      <c r="J14" s="438"/>
      <c r="K14" s="438"/>
      <c r="L14" s="438"/>
      <c r="M14" s="438"/>
      <c r="N14" s="438"/>
      <c r="O14" s="438"/>
      <c r="P14" s="438"/>
      <c r="Q14" s="438"/>
      <c r="R14" s="438"/>
      <c r="S14" s="438"/>
      <c r="T14" s="438"/>
      <c r="U14" s="438"/>
      <c r="V14" s="438"/>
      <c r="W14" s="438"/>
      <c r="X14" s="438"/>
      <c r="Y14" s="438"/>
      <c r="Z14" s="438"/>
      <c r="AA14" s="438"/>
      <c r="AB14" s="438"/>
      <c r="AC14" s="438"/>
      <c r="AD14" s="438"/>
      <c r="AE14" s="438"/>
      <c r="AF14" s="438"/>
      <c r="AG14" s="438"/>
      <c r="AH14" s="438"/>
      <c r="AI14" s="438"/>
      <c r="AJ14" s="438"/>
      <c r="AK14" s="438"/>
      <c r="AL14" s="439"/>
    </row>
    <row r="15" spans="1:38" ht="46.5" customHeight="1">
      <c r="B15" s="1171" t="s">
        <v>408</v>
      </c>
      <c r="C15" s="1172"/>
      <c r="D15" s="1172"/>
      <c r="E15" s="1172"/>
      <c r="F15" s="1172"/>
      <c r="G15" s="1172"/>
      <c r="H15" s="1172"/>
      <c r="I15" s="1172"/>
      <c r="J15" s="1172"/>
      <c r="K15" s="1172"/>
      <c r="L15" s="1172"/>
      <c r="M15" s="1172"/>
      <c r="N15" s="1172"/>
      <c r="O15" s="1172"/>
      <c r="P15" s="1172"/>
      <c r="Q15" s="1172"/>
      <c r="R15" s="1172"/>
      <c r="S15" s="1172"/>
      <c r="T15" s="1172"/>
      <c r="U15" s="1172"/>
      <c r="V15" s="1172"/>
      <c r="W15" s="1172"/>
      <c r="X15" s="1172"/>
      <c r="Y15" s="1172"/>
      <c r="Z15" s="1172"/>
      <c r="AA15" s="1172"/>
      <c r="AB15" s="1172"/>
      <c r="AC15" s="1172"/>
      <c r="AD15" s="1172"/>
      <c r="AE15" s="1172"/>
      <c r="AF15" s="1172"/>
      <c r="AG15" s="1172"/>
      <c r="AH15" s="1172"/>
      <c r="AI15" s="1172"/>
      <c r="AJ15" s="1172"/>
      <c r="AK15" s="1173"/>
      <c r="AL15" s="439"/>
    </row>
    <row r="16" spans="1:38" ht="86.25" customHeight="1">
      <c r="B16" s="1153"/>
      <c r="C16" s="1154"/>
      <c r="D16" s="1154"/>
      <c r="E16" s="1154"/>
      <c r="F16" s="1154"/>
      <c r="G16" s="1154"/>
      <c r="H16" s="1154"/>
      <c r="I16" s="1154"/>
      <c r="J16" s="1154"/>
      <c r="K16" s="1154"/>
      <c r="L16" s="1154"/>
      <c r="M16" s="1154"/>
      <c r="N16" s="1154"/>
      <c r="O16" s="1154"/>
      <c r="P16" s="1154"/>
      <c r="Q16" s="1154"/>
      <c r="R16" s="1154"/>
      <c r="S16" s="1154"/>
      <c r="T16" s="1154"/>
      <c r="U16" s="1154"/>
      <c r="V16" s="1154"/>
      <c r="W16" s="1154"/>
      <c r="X16" s="1154"/>
      <c r="Y16" s="1154"/>
      <c r="Z16" s="1154"/>
      <c r="AA16" s="1154"/>
      <c r="AB16" s="1154"/>
      <c r="AC16" s="1154"/>
      <c r="AD16" s="1154"/>
      <c r="AE16" s="1154"/>
      <c r="AF16" s="1154"/>
      <c r="AG16" s="1154"/>
      <c r="AH16" s="1154"/>
      <c r="AI16" s="1154"/>
      <c r="AJ16" s="1154"/>
      <c r="AK16" s="1155"/>
      <c r="AL16" s="439"/>
    </row>
    <row r="17" spans="2:38">
      <c r="B17" s="438"/>
      <c r="C17" s="438"/>
      <c r="D17" s="438"/>
      <c r="E17" s="438"/>
      <c r="F17" s="438"/>
      <c r="G17" s="438"/>
      <c r="H17" s="438"/>
      <c r="I17" s="438"/>
      <c r="J17" s="438"/>
      <c r="K17" s="438"/>
      <c r="L17" s="438"/>
      <c r="M17" s="438"/>
      <c r="N17" s="438"/>
      <c r="O17" s="438"/>
      <c r="P17" s="438"/>
      <c r="Q17" s="438"/>
      <c r="R17" s="438"/>
      <c r="S17" s="438"/>
      <c r="T17" s="438"/>
      <c r="U17" s="438"/>
      <c r="V17" s="438"/>
      <c r="W17" s="438"/>
      <c r="X17" s="438"/>
      <c r="Y17" s="438"/>
      <c r="Z17" s="438"/>
      <c r="AA17" s="438"/>
      <c r="AB17" s="438"/>
      <c r="AC17" s="438"/>
      <c r="AD17" s="438"/>
      <c r="AE17" s="438"/>
      <c r="AF17" s="438"/>
      <c r="AG17" s="438"/>
      <c r="AH17" s="438"/>
      <c r="AI17" s="438"/>
      <c r="AJ17" s="438"/>
      <c r="AK17" s="438"/>
      <c r="AL17" s="439"/>
    </row>
    <row r="18" spans="2:38" ht="22.5" customHeight="1">
      <c r="B18" s="438" t="s">
        <v>407</v>
      </c>
      <c r="C18" s="438"/>
      <c r="D18" s="438"/>
      <c r="E18" s="438"/>
      <c r="F18" s="438"/>
      <c r="G18" s="438"/>
      <c r="H18" s="438"/>
      <c r="I18" s="438"/>
      <c r="J18" s="438"/>
      <c r="K18" s="438"/>
      <c r="L18" s="438"/>
      <c r="M18" s="438"/>
      <c r="N18" s="438"/>
      <c r="O18" s="438"/>
      <c r="P18" s="438"/>
      <c r="Q18" s="438"/>
      <c r="R18" s="438"/>
      <c r="S18" s="438"/>
      <c r="T18" s="438"/>
      <c r="U18" s="438"/>
      <c r="V18" s="438"/>
      <c r="W18" s="438"/>
      <c r="X18" s="438"/>
      <c r="Y18" s="438"/>
      <c r="Z18" s="438"/>
      <c r="AA18" s="438"/>
      <c r="AB18" s="438"/>
      <c r="AC18" s="438"/>
      <c r="AD18" s="438"/>
      <c r="AE18" s="438"/>
      <c r="AF18" s="438"/>
      <c r="AG18" s="438"/>
      <c r="AH18" s="438"/>
      <c r="AI18" s="438"/>
      <c r="AJ18" s="438"/>
      <c r="AK18" s="438"/>
      <c r="AL18" s="439"/>
    </row>
    <row r="19" spans="2:38" ht="86.25" customHeight="1">
      <c r="B19" s="1156"/>
      <c r="C19" s="1157"/>
      <c r="D19" s="1157"/>
      <c r="E19" s="1157"/>
      <c r="F19" s="1157"/>
      <c r="G19" s="1157"/>
      <c r="H19" s="1157"/>
      <c r="I19" s="1157"/>
      <c r="J19" s="1157"/>
      <c r="K19" s="1157"/>
      <c r="L19" s="1157"/>
      <c r="M19" s="1157"/>
      <c r="N19" s="1157"/>
      <c r="O19" s="1157"/>
      <c r="P19" s="1157"/>
      <c r="Q19" s="1157"/>
      <c r="R19" s="1157"/>
      <c r="S19" s="1157"/>
      <c r="T19" s="1157"/>
      <c r="U19" s="1157"/>
      <c r="V19" s="1157"/>
      <c r="W19" s="1157"/>
      <c r="X19" s="1157"/>
      <c r="Y19" s="1157"/>
      <c r="Z19" s="1157"/>
      <c r="AA19" s="1157"/>
      <c r="AB19" s="1157"/>
      <c r="AC19" s="1157"/>
      <c r="AD19" s="1157"/>
      <c r="AE19" s="1157"/>
      <c r="AF19" s="1157"/>
      <c r="AG19" s="1157"/>
      <c r="AH19" s="1157"/>
      <c r="AI19" s="1157"/>
      <c r="AJ19" s="1157"/>
      <c r="AK19" s="1158"/>
      <c r="AL19" s="439"/>
    </row>
    <row r="20" spans="2:38">
      <c r="B20" s="438"/>
      <c r="C20" s="438"/>
      <c r="D20" s="438"/>
      <c r="E20" s="438"/>
      <c r="F20" s="438"/>
      <c r="G20" s="438"/>
      <c r="H20" s="438"/>
      <c r="I20" s="438"/>
      <c r="J20" s="438"/>
      <c r="K20" s="438"/>
      <c r="L20" s="438"/>
      <c r="M20" s="438"/>
      <c r="N20" s="438"/>
      <c r="O20" s="438"/>
      <c r="P20" s="438"/>
      <c r="Q20" s="438"/>
      <c r="R20" s="438"/>
      <c r="S20" s="438"/>
      <c r="T20" s="438"/>
      <c r="U20" s="438"/>
      <c r="V20" s="438"/>
      <c r="W20" s="438"/>
      <c r="X20" s="438"/>
      <c r="Y20" s="438"/>
      <c r="Z20" s="438"/>
      <c r="AA20" s="438"/>
      <c r="AB20" s="438"/>
      <c r="AC20" s="438"/>
      <c r="AD20" s="438"/>
      <c r="AE20" s="438"/>
      <c r="AF20" s="438"/>
      <c r="AG20" s="438"/>
      <c r="AH20" s="438"/>
      <c r="AI20" s="438"/>
      <c r="AJ20" s="438"/>
      <c r="AK20" s="438"/>
      <c r="AL20" s="439"/>
    </row>
    <row r="21" spans="2:38" ht="22.5" customHeight="1">
      <c r="B21" s="438" t="s">
        <v>406</v>
      </c>
      <c r="C21" s="438"/>
      <c r="D21" s="438"/>
      <c r="E21" s="438"/>
      <c r="F21" s="438"/>
      <c r="G21" s="438"/>
      <c r="H21" s="438"/>
      <c r="I21" s="438"/>
      <c r="J21" s="438"/>
      <c r="K21" s="438"/>
      <c r="L21" s="438"/>
      <c r="M21" s="438"/>
      <c r="N21" s="438"/>
      <c r="O21" s="438"/>
      <c r="P21" s="438"/>
      <c r="Q21" s="438"/>
      <c r="R21" s="438"/>
      <c r="S21" s="438"/>
      <c r="T21" s="438"/>
      <c r="U21" s="438"/>
      <c r="V21" s="438"/>
      <c r="W21" s="438"/>
      <c r="X21" s="438"/>
      <c r="Y21" s="438"/>
      <c r="Z21" s="438"/>
      <c r="AA21" s="438"/>
      <c r="AB21" s="438"/>
      <c r="AC21" s="438"/>
      <c r="AD21" s="438"/>
      <c r="AE21" s="438"/>
      <c r="AF21" s="438"/>
      <c r="AG21" s="438"/>
      <c r="AH21" s="438"/>
      <c r="AI21" s="438"/>
      <c r="AJ21" s="438"/>
      <c r="AK21" s="438"/>
      <c r="AL21" s="439"/>
    </row>
    <row r="22" spans="2:38" ht="86.25" customHeight="1">
      <c r="B22" s="1156"/>
      <c r="C22" s="1157"/>
      <c r="D22" s="1157"/>
      <c r="E22" s="1157"/>
      <c r="F22" s="1157"/>
      <c r="G22" s="1157"/>
      <c r="H22" s="1157"/>
      <c r="I22" s="1157"/>
      <c r="J22" s="1157"/>
      <c r="K22" s="1157"/>
      <c r="L22" s="1157"/>
      <c r="M22" s="1157"/>
      <c r="N22" s="1157"/>
      <c r="O22" s="1157"/>
      <c r="P22" s="1157"/>
      <c r="Q22" s="1157"/>
      <c r="R22" s="1157"/>
      <c r="S22" s="1157"/>
      <c r="T22" s="1157"/>
      <c r="U22" s="1157"/>
      <c r="V22" s="1157"/>
      <c r="W22" s="1157"/>
      <c r="X22" s="1157"/>
      <c r="Y22" s="1157"/>
      <c r="Z22" s="1157"/>
      <c r="AA22" s="1157"/>
      <c r="AB22" s="1157"/>
      <c r="AC22" s="1157"/>
      <c r="AD22" s="1157"/>
      <c r="AE22" s="1157"/>
      <c r="AF22" s="1157"/>
      <c r="AG22" s="1157"/>
      <c r="AH22" s="1157"/>
      <c r="AI22" s="1157"/>
      <c r="AJ22" s="1157"/>
      <c r="AK22" s="1158"/>
      <c r="AL22" s="439"/>
    </row>
    <row r="23" spans="2:38">
      <c r="B23" s="438" t="s">
        <v>147</v>
      </c>
      <c r="C23" s="438" t="s">
        <v>405</v>
      </c>
      <c r="D23" s="438"/>
      <c r="E23" s="438"/>
      <c r="F23" s="438"/>
      <c r="G23" s="438"/>
      <c r="H23" s="438"/>
      <c r="I23" s="438"/>
      <c r="J23" s="438"/>
      <c r="K23" s="438"/>
      <c r="L23" s="438"/>
      <c r="M23" s="438"/>
      <c r="N23" s="438"/>
      <c r="O23" s="438"/>
      <c r="P23" s="438"/>
      <c r="Q23" s="438"/>
      <c r="R23" s="438"/>
      <c r="S23" s="438"/>
      <c r="T23" s="438"/>
      <c r="U23" s="438"/>
      <c r="V23" s="438"/>
      <c r="W23" s="438"/>
      <c r="X23" s="438"/>
      <c r="Y23" s="438"/>
      <c r="Z23" s="438"/>
      <c r="AA23" s="438"/>
      <c r="AB23" s="438"/>
      <c r="AC23" s="438"/>
      <c r="AD23" s="438"/>
      <c r="AE23" s="438"/>
      <c r="AF23" s="438"/>
      <c r="AG23" s="438"/>
      <c r="AH23" s="438"/>
      <c r="AI23" s="438"/>
      <c r="AJ23" s="438"/>
      <c r="AK23" s="438"/>
      <c r="AL23" s="439"/>
    </row>
    <row r="24" spans="2:38">
      <c r="B24" s="438"/>
      <c r="C24" s="438"/>
      <c r="D24" s="438"/>
      <c r="E24" s="438"/>
      <c r="F24" s="438"/>
      <c r="G24" s="438"/>
      <c r="H24" s="438"/>
      <c r="I24" s="438"/>
      <c r="J24" s="438"/>
      <c r="K24" s="438"/>
      <c r="L24" s="438"/>
      <c r="M24" s="438"/>
      <c r="N24" s="438"/>
      <c r="O24" s="438"/>
      <c r="P24" s="438"/>
      <c r="Q24" s="438"/>
      <c r="R24" s="438"/>
      <c r="S24" s="438"/>
      <c r="T24" s="438"/>
      <c r="U24" s="438"/>
      <c r="V24" s="438"/>
      <c r="W24" s="438"/>
      <c r="X24" s="438"/>
      <c r="Y24" s="438"/>
      <c r="Z24" s="438"/>
      <c r="AA24" s="438"/>
      <c r="AB24" s="438"/>
      <c r="AC24" s="438"/>
      <c r="AD24" s="438"/>
      <c r="AE24" s="438"/>
      <c r="AF24" s="438"/>
      <c r="AG24" s="438"/>
      <c r="AH24" s="438"/>
      <c r="AI24" s="438"/>
      <c r="AJ24" s="438"/>
      <c r="AK24" s="438"/>
      <c r="AL24" s="439"/>
    </row>
    <row r="25" spans="2:38" ht="22.5" customHeight="1">
      <c r="B25" s="438" t="s">
        <v>404</v>
      </c>
      <c r="C25" s="438"/>
      <c r="D25" s="438"/>
      <c r="E25" s="438"/>
      <c r="F25" s="438"/>
      <c r="G25" s="438"/>
      <c r="H25" s="438"/>
      <c r="I25" s="438"/>
      <c r="J25" s="438"/>
      <c r="K25" s="438"/>
      <c r="L25" s="438"/>
      <c r="M25" s="438"/>
      <c r="N25" s="438"/>
      <c r="O25" s="438"/>
      <c r="P25" s="438"/>
      <c r="Q25" s="438"/>
      <c r="R25" s="438"/>
      <c r="S25" s="438"/>
      <c r="T25" s="438"/>
      <c r="U25" s="438"/>
      <c r="V25" s="438"/>
      <c r="W25" s="438"/>
      <c r="X25" s="438"/>
      <c r="Y25" s="438"/>
      <c r="Z25" s="438"/>
      <c r="AA25" s="438"/>
      <c r="AB25" s="438"/>
      <c r="AC25" s="438"/>
      <c r="AD25" s="438"/>
      <c r="AE25" s="438"/>
      <c r="AF25" s="438"/>
      <c r="AG25" s="438"/>
      <c r="AH25" s="438"/>
      <c r="AI25" s="438"/>
      <c r="AJ25" s="438"/>
      <c r="AK25" s="438"/>
      <c r="AL25" s="439"/>
    </row>
    <row r="26" spans="2:38">
      <c r="B26" s="1159" t="s">
        <v>403</v>
      </c>
      <c r="C26" s="1160"/>
      <c r="D26" s="1160"/>
      <c r="E26" s="1160"/>
      <c r="F26" s="1160"/>
      <c r="G26" s="1160"/>
      <c r="H26" s="1160"/>
      <c r="I26" s="1160"/>
      <c r="J26" s="1160"/>
      <c r="K26" s="1160"/>
      <c r="L26" s="1160"/>
      <c r="M26" s="1160"/>
      <c r="N26" s="1160"/>
      <c r="O26" s="1160"/>
      <c r="P26" s="1160"/>
      <c r="Q26" s="1160"/>
      <c r="R26" s="1160"/>
      <c r="S26" s="1160"/>
      <c r="T26" s="1160"/>
      <c r="U26" s="1160"/>
      <c r="V26" s="1160"/>
      <c r="W26" s="1160"/>
      <c r="X26" s="1160"/>
      <c r="Y26" s="1160"/>
      <c r="Z26" s="1160"/>
      <c r="AA26" s="1160"/>
      <c r="AB26" s="1160"/>
      <c r="AC26" s="1160"/>
      <c r="AD26" s="1160"/>
      <c r="AE26" s="1160"/>
      <c r="AF26" s="1160"/>
      <c r="AG26" s="1160"/>
      <c r="AH26" s="1160"/>
      <c r="AI26" s="1160"/>
      <c r="AJ26" s="1160"/>
      <c r="AK26" s="1161"/>
      <c r="AL26" s="439"/>
    </row>
    <row r="27" spans="2:38" ht="86.25" customHeight="1">
      <c r="B27" s="1153"/>
      <c r="C27" s="1154"/>
      <c r="D27" s="1154"/>
      <c r="E27" s="1154"/>
      <c r="F27" s="1154"/>
      <c r="G27" s="1154"/>
      <c r="H27" s="1154"/>
      <c r="I27" s="1154"/>
      <c r="J27" s="1154"/>
      <c r="K27" s="1154"/>
      <c r="L27" s="1154"/>
      <c r="M27" s="1154"/>
      <c r="N27" s="1154"/>
      <c r="O27" s="1154"/>
      <c r="P27" s="1154"/>
      <c r="Q27" s="1154"/>
      <c r="R27" s="1154"/>
      <c r="S27" s="1154"/>
      <c r="T27" s="1154"/>
      <c r="U27" s="1154"/>
      <c r="V27" s="1154"/>
      <c r="W27" s="1154"/>
      <c r="X27" s="1154"/>
      <c r="Y27" s="1154"/>
      <c r="Z27" s="1154"/>
      <c r="AA27" s="1154"/>
      <c r="AB27" s="1154"/>
      <c r="AC27" s="1154"/>
      <c r="AD27" s="1154"/>
      <c r="AE27" s="1154"/>
      <c r="AF27" s="1154"/>
      <c r="AG27" s="1154"/>
      <c r="AH27" s="1154"/>
      <c r="AI27" s="1154"/>
      <c r="AJ27" s="1154"/>
      <c r="AK27" s="1155"/>
      <c r="AL27" s="439"/>
    </row>
    <row r="28" spans="2:38" ht="21" customHeight="1">
      <c r="B28" s="438"/>
      <c r="C28" s="438"/>
      <c r="D28" s="438"/>
      <c r="E28" s="438"/>
      <c r="F28" s="438"/>
      <c r="G28" s="438"/>
      <c r="H28" s="438"/>
      <c r="I28" s="438"/>
      <c r="J28" s="438"/>
      <c r="K28" s="438"/>
      <c r="L28" s="438"/>
      <c r="M28" s="438"/>
      <c r="N28" s="438"/>
      <c r="O28" s="438"/>
      <c r="P28" s="438"/>
      <c r="Q28" s="438"/>
      <c r="R28" s="438"/>
      <c r="S28" s="438"/>
      <c r="T28" s="438"/>
      <c r="U28" s="438"/>
      <c r="V28" s="438"/>
      <c r="W28" s="438"/>
      <c r="X28" s="438"/>
      <c r="Y28" s="438"/>
      <c r="Z28" s="438"/>
      <c r="AA28" s="438"/>
      <c r="AB28" s="438"/>
      <c r="AC28" s="438"/>
      <c r="AD28" s="438"/>
      <c r="AE28" s="438"/>
      <c r="AF28" s="438"/>
      <c r="AG28" s="438"/>
      <c r="AH28" s="438"/>
      <c r="AI28" s="438"/>
      <c r="AJ28" s="438"/>
      <c r="AK28" s="438"/>
      <c r="AL28" s="439"/>
    </row>
    <row r="29" spans="2:38" ht="6" customHeight="1">
      <c r="B29" s="438"/>
      <c r="C29" s="438"/>
      <c r="D29" s="438"/>
      <c r="E29" s="438"/>
      <c r="F29" s="438"/>
      <c r="G29" s="438"/>
      <c r="H29" s="438"/>
      <c r="I29" s="438"/>
      <c r="J29" s="438"/>
      <c r="K29" s="438"/>
      <c r="L29" s="438"/>
      <c r="M29" s="438"/>
      <c r="N29" s="438"/>
      <c r="O29" s="438"/>
      <c r="P29" s="438"/>
      <c r="Q29" s="438"/>
      <c r="R29" s="438"/>
      <c r="S29" s="438"/>
      <c r="T29" s="438"/>
      <c r="U29" s="438"/>
      <c r="V29" s="438"/>
      <c r="W29" s="438"/>
      <c r="X29" s="438"/>
      <c r="Y29" s="438"/>
      <c r="Z29" s="438"/>
      <c r="AA29" s="438"/>
      <c r="AB29" s="438"/>
      <c r="AC29" s="438"/>
      <c r="AD29" s="438"/>
      <c r="AE29" s="438"/>
      <c r="AF29" s="438"/>
      <c r="AG29" s="438"/>
      <c r="AH29" s="438"/>
      <c r="AI29" s="438"/>
      <c r="AJ29" s="438"/>
      <c r="AK29" s="438"/>
      <c r="AL29" s="439"/>
    </row>
    <row r="36" ht="3.6" customHeight="1"/>
    <row r="37" hidden="1"/>
    <row r="38" hidden="1"/>
  </sheetData>
  <mergeCells count="19">
    <mergeCell ref="B3:W3"/>
    <mergeCell ref="X3:Y3"/>
    <mergeCell ref="B15:AK15"/>
    <mergeCell ref="B16:AK16"/>
    <mergeCell ref="Y8:AK8"/>
    <mergeCell ref="Y9:AK9"/>
    <mergeCell ref="Y10:AK10"/>
    <mergeCell ref="Q8:X8"/>
    <mergeCell ref="Q9:X9"/>
    <mergeCell ref="Q10:X10"/>
    <mergeCell ref="Y12:AK12"/>
    <mergeCell ref="F6:L6"/>
    <mergeCell ref="B27:AK27"/>
    <mergeCell ref="B19:AK19"/>
    <mergeCell ref="B22:AK22"/>
    <mergeCell ref="B26:AK26"/>
    <mergeCell ref="Q11:X11"/>
    <mergeCell ref="Y11:AK11"/>
    <mergeCell ref="Q12:X12"/>
  </mergeCells>
  <phoneticPr fontId="4"/>
  <pageMargins left="0.7" right="0.7" top="0.75" bottom="0.75" header="0.3" footer="0.3"/>
  <pageSetup paperSize="9" scale="8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91E96-E55A-417C-AB22-E3FC44B64330}">
  <sheetPr>
    <tabColor theme="2" tint="-9.9978637043366805E-2"/>
    <pageSetUpPr fitToPage="1"/>
  </sheetPr>
  <dimension ref="A1:L25"/>
  <sheetViews>
    <sheetView showGridLines="0" view="pageBreakPreview" zoomScale="70" zoomScaleNormal="70" zoomScaleSheetLayoutView="70" workbookViewId="0"/>
  </sheetViews>
  <sheetFormatPr defaultRowHeight="18.75"/>
  <cols>
    <col min="1" max="1" width="4.625" customWidth="1"/>
    <col min="2" max="2" width="35.375" customWidth="1"/>
    <col min="3" max="3" width="5.625" bestFit="1" customWidth="1"/>
    <col min="4" max="12" width="7.125" customWidth="1"/>
  </cols>
  <sheetData>
    <row r="1" spans="1:12">
      <c r="D1" s="93" t="s">
        <v>38</v>
      </c>
      <c r="E1" s="93" t="str">
        <f>D1</f>
        <v>D</v>
      </c>
      <c r="F1" s="93" t="s">
        <v>76</v>
      </c>
      <c r="G1" s="93" t="s">
        <v>39</v>
      </c>
      <c r="H1" s="93" t="str">
        <f>G1</f>
        <v>C</v>
      </c>
      <c r="I1" s="93" t="s">
        <v>77</v>
      </c>
      <c r="J1" s="93" t="s">
        <v>39</v>
      </c>
      <c r="K1" s="93" t="str">
        <f>J1</f>
        <v>C</v>
      </c>
      <c r="L1" s="93" t="s">
        <v>77</v>
      </c>
    </row>
    <row r="2" spans="1:12">
      <c r="D2" s="45"/>
      <c r="E2" s="45"/>
      <c r="F2" s="45"/>
      <c r="G2" s="45"/>
      <c r="H2" s="45"/>
      <c r="I2" s="45"/>
      <c r="J2" s="45"/>
      <c r="K2" s="45"/>
      <c r="L2" s="45"/>
    </row>
    <row r="3" spans="1:12">
      <c r="A3" t="s">
        <v>43</v>
      </c>
      <c r="D3" s="64">
        <v>0</v>
      </c>
      <c r="E3" s="64"/>
      <c r="F3" s="64"/>
      <c r="G3" s="64">
        <v>1</v>
      </c>
      <c r="H3" s="64"/>
      <c r="I3" s="64"/>
      <c r="J3" s="64">
        <v>2</v>
      </c>
      <c r="K3" s="64"/>
      <c r="L3" s="64"/>
    </row>
    <row r="4" spans="1:12">
      <c r="C4" s="43" t="s">
        <v>56</v>
      </c>
      <c r="D4" s="65" t="s">
        <v>42</v>
      </c>
      <c r="E4" s="83" t="s">
        <v>23</v>
      </c>
      <c r="F4" s="83" t="s">
        <v>73</v>
      </c>
      <c r="G4" s="65" t="s">
        <v>42</v>
      </c>
      <c r="H4" s="83" t="s">
        <v>23</v>
      </c>
      <c r="I4" s="83" t="s">
        <v>73</v>
      </c>
      <c r="J4" s="83" t="s">
        <v>42</v>
      </c>
      <c r="K4" s="83" t="s">
        <v>23</v>
      </c>
      <c r="L4" s="83" t="s">
        <v>73</v>
      </c>
    </row>
    <row r="5" spans="1:12">
      <c r="A5" s="46"/>
      <c r="B5" s="71" t="s">
        <v>46</v>
      </c>
      <c r="C5" s="66"/>
      <c r="D5" s="82">
        <f>'1_加算額計算表'!$D$9</f>
        <v>0</v>
      </c>
      <c r="E5" s="84">
        <f>'1_加算額計算表'!$E$9</f>
        <v>0</v>
      </c>
      <c r="F5" s="84">
        <f>'1_加算額計算表'!$H$9</f>
        <v>0</v>
      </c>
      <c r="G5" s="82">
        <f>'1_加算額計算表'!$D$10</f>
        <v>0</v>
      </c>
      <c r="H5" s="84">
        <f>'1_加算額計算表'!$E$10</f>
        <v>0</v>
      </c>
      <c r="I5" s="84">
        <f>'1_加算額計算表'!$H$10</f>
        <v>0</v>
      </c>
      <c r="J5" s="84">
        <f>'1_加算額計算表'!$D$11</f>
        <v>0</v>
      </c>
      <c r="K5" s="84">
        <f>'1_加算額計算表'!$E$11</f>
        <v>0</v>
      </c>
      <c r="L5" s="84">
        <f>'1_加算額計算表'!$H$11</f>
        <v>0</v>
      </c>
    </row>
    <row r="6" spans="1:12">
      <c r="A6" s="91" t="e">
        <f>VLOOKUP('1_加算額計算表'!$D$13,【リスト】!$D$2:$E$4,2,TRUE)</f>
        <v>#N/A</v>
      </c>
      <c r="B6" s="72" t="s">
        <v>71</v>
      </c>
      <c r="C6" s="67"/>
      <c r="D6" s="85" t="e">
        <f>VLOOKUP($A6,家庭的単価[],家庭的単価!$G$1,FALSE)*加算率a</f>
        <v>#N/A</v>
      </c>
      <c r="E6" s="87"/>
      <c r="F6" s="87"/>
      <c r="G6" s="85" t="e">
        <f>VLOOKUP($A6,家庭的単価[],家庭的単価!$G$1,FALSE)*加算率a</f>
        <v>#N/A</v>
      </c>
      <c r="H6" s="87"/>
      <c r="I6" s="87"/>
      <c r="J6" s="85" t="e">
        <f>VLOOKUP($A6,家庭的単価[],家庭的単価!$G$1,FALSE)*加算率a</f>
        <v>#N/A</v>
      </c>
      <c r="K6" s="87"/>
      <c r="L6" s="87"/>
    </row>
    <row r="7" spans="1:12">
      <c r="A7" s="91" t="e">
        <f>A6</f>
        <v>#N/A</v>
      </c>
      <c r="B7" s="73" t="s">
        <v>72</v>
      </c>
      <c r="C7" s="68"/>
      <c r="D7" s="86"/>
      <c r="E7" s="88" t="e">
        <f>VLOOKUP($A7,家庭的単価[],家庭的単価!$I$1,FALSE)*加算率a</f>
        <v>#N/A</v>
      </c>
      <c r="F7" s="87"/>
      <c r="G7" s="86"/>
      <c r="H7" s="88" t="e">
        <f>VLOOKUP($A7,家庭的単価[],家庭的単価!$I$1,FALSE)*加算率a</f>
        <v>#N/A</v>
      </c>
      <c r="I7" s="87"/>
      <c r="J7" s="89"/>
      <c r="K7" s="88" t="e">
        <f>VLOOKUP($A7,家庭的単価[],家庭的単価!$I$1,FALSE)*加算率a</f>
        <v>#N/A</v>
      </c>
      <c r="L7" s="87"/>
    </row>
    <row r="8" spans="1:12">
      <c r="A8" s="91" t="e">
        <f>A7</f>
        <v>#N/A</v>
      </c>
      <c r="B8" s="73" t="s">
        <v>74</v>
      </c>
      <c r="C8" s="68"/>
      <c r="D8" s="86"/>
      <c r="E8" s="89"/>
      <c r="F8" s="88" t="e">
        <f>VLOOKUP($A8,家庭的単価[],家庭的単価!$N$1,FALSE)*加算率a</f>
        <v>#N/A</v>
      </c>
      <c r="G8" s="86"/>
      <c r="H8" s="89"/>
      <c r="I8" s="88" t="e">
        <f>VLOOKUP($A8,家庭的単価[],家庭的単価!$N$1,FALSE)*加算率a</f>
        <v>#N/A</v>
      </c>
      <c r="J8" s="89"/>
      <c r="K8" s="89"/>
      <c r="L8" s="88" t="e">
        <f>VLOOKUP($A8,家庭的単価[],家庭的単価!$N$1,FALSE)*加算率a</f>
        <v>#N/A</v>
      </c>
    </row>
    <row r="9" spans="1:12">
      <c r="A9" s="91" t="e">
        <f>A8</f>
        <v>#N/A</v>
      </c>
      <c r="B9" s="73" t="s">
        <v>89</v>
      </c>
      <c r="C9" s="68">
        <f>IF('1_加算額計算表'!$F$16&lt;&gt;"",1,0)</f>
        <v>0</v>
      </c>
      <c r="D9" s="85" t="e">
        <f>VLOOKUP($A9,家庭的単価[],家庭的単価!$K$1,FALSE)*加算率a*$C9</f>
        <v>#N/A</v>
      </c>
      <c r="E9" s="85" t="e">
        <f>VLOOKUP($A9,家庭的単価[],家庭的単価!$K$1,FALSE)*加算率a*$C9</f>
        <v>#N/A</v>
      </c>
      <c r="F9" s="89"/>
      <c r="G9" s="85" t="e">
        <f>VLOOKUP($A9,家庭的単価[],家庭的単価!$K$1,FALSE)*加算率a*$C9</f>
        <v>#N/A</v>
      </c>
      <c r="H9" s="85" t="e">
        <f>VLOOKUP($A9,家庭的単価[],家庭的単価!$K$1,FALSE)*加算率a*$C9</f>
        <v>#N/A</v>
      </c>
      <c r="I9" s="89"/>
      <c r="J9" s="85" t="e">
        <f>VLOOKUP($A9,家庭的単価[],家庭的単価!$K$1,FALSE)*加算率a*$C9</f>
        <v>#N/A</v>
      </c>
      <c r="K9" s="85" t="e">
        <f>VLOOKUP($A9,家庭的単価[],家庭的単価!$K$1,FALSE)*加算率a*$C9</f>
        <v>#N/A</v>
      </c>
      <c r="L9" s="89"/>
    </row>
    <row r="10" spans="1:12">
      <c r="A10" s="91" t="e">
        <f>A8</f>
        <v>#N/A</v>
      </c>
      <c r="B10" s="73" t="s">
        <v>90</v>
      </c>
      <c r="C10" s="68">
        <f>IF('1_加算額計算表'!$F$17&lt;&gt;"",1,0)</f>
        <v>0</v>
      </c>
      <c r="D10" s="85" t="e">
        <f>VLOOKUP($A10,家庭的単価[],家庭的単価!$L$1,FALSE)*加算率a*$C10</f>
        <v>#N/A</v>
      </c>
      <c r="E10" s="85" t="e">
        <f>VLOOKUP($A10,家庭的単価[],家庭的単価!$L$1,FALSE)*加算率a*$C10</f>
        <v>#N/A</v>
      </c>
      <c r="F10" s="89"/>
      <c r="G10" s="85" t="e">
        <f>VLOOKUP($A10,家庭的単価[],家庭的単価!$L$1,FALSE)*加算率a*$C10</f>
        <v>#N/A</v>
      </c>
      <c r="H10" s="85" t="e">
        <f>VLOOKUP($A10,家庭的単価[],家庭的単価!$L$1,FALSE)*加算率a*$C10</f>
        <v>#N/A</v>
      </c>
      <c r="I10" s="89"/>
      <c r="J10" s="85" t="e">
        <f>VLOOKUP($A10,家庭的単価[],家庭的単価!$L$1,FALSE)*加算率a*$C10</f>
        <v>#N/A</v>
      </c>
      <c r="K10" s="85" t="e">
        <f>VLOOKUP($A10,家庭的単価[],家庭的単価!$L$1,FALSE)*加算率a*$C10</f>
        <v>#N/A</v>
      </c>
      <c r="L10" s="89"/>
    </row>
    <row r="11" spans="1:12">
      <c r="A11" s="91" t="e">
        <f>A10</f>
        <v>#N/A</v>
      </c>
      <c r="B11" s="73" t="s">
        <v>78</v>
      </c>
      <c r="C11" s="68">
        <f>IF('1_加算額計算表'!$F$18&lt;&gt;"",1,0)</f>
        <v>0</v>
      </c>
      <c r="D11" s="88" t="e">
        <f>ROUNDDOWN(SUM(D6:D7)*VLOOKUP($A11,家庭的単価[],家庭的単価!$P$1,FALSE),-1)*-1*$C11</f>
        <v>#N/A</v>
      </c>
      <c r="E11" s="104" t="e">
        <f>ROUNDDOWN(SUM(E6:E7)*VLOOKUP($A11,家庭的単価[],家庭的単価!$Q$1,FALSE),-1)*-1*$C11</f>
        <v>#N/A</v>
      </c>
      <c r="F11" s="89"/>
      <c r="G11" s="88" t="e">
        <f>ROUNDDOWN(SUM(G6:G7)*VLOOKUP($A11,家庭的単価[],家庭的単価!$P$1,FALSE),-1)*-1*$C11</f>
        <v>#N/A</v>
      </c>
      <c r="H11" s="104" t="e">
        <f>ROUNDDOWN(SUM(H6:H7)*VLOOKUP($A11,家庭的単価[],家庭的単価!$Q$1,FALSE),-1)*-1*$C11</f>
        <v>#N/A</v>
      </c>
      <c r="I11" s="89"/>
      <c r="J11" s="88" t="e">
        <f>ROUNDDOWN(SUM(J6:J7)*VLOOKUP($A11,家庭的単価[],家庭的単価!$P$1,FALSE),-1)*-1*$C11</f>
        <v>#N/A</v>
      </c>
      <c r="K11" s="104" t="e">
        <f>ROUNDDOWN(SUM(K6:K7)*VLOOKUP($A11,家庭的単価[],家庭的単価!$Q$1,FALSE),-1)*-1*$C11</f>
        <v>#N/A</v>
      </c>
      <c r="L11" s="89"/>
    </row>
    <row r="12" spans="1:12">
      <c r="A12" s="91">
        <f>IF('1_加算額計算表'!$F$19=【リスト】!$C$2,1,IF('1_加算額計算表'!$F$19=【リスト】!$C$3,2,IF('1_加算額計算表'!$F$19=【リスト】!$C$4,3,0)))</f>
        <v>0</v>
      </c>
      <c r="B12" s="74" t="s">
        <v>44</v>
      </c>
      <c r="C12" s="69">
        <f>IF('1_加算額計算表'!$F$19&lt;&gt;"",1,0)</f>
        <v>0</v>
      </c>
      <c r="D12" s="90" t="e">
        <f>IF(VLOOKUP($A12,栄養管理[],家庭的単価!$V$1,FALSE)*加算率a/'1_加算額計算表'!$D$13&gt;=10,
ROUNDDOWN(VLOOKUP($A12,栄養管理[],家庭的単価!$V$1,FALSE)*加算率a/'1_加算額計算表'!$D$13,-1),
ROUNDDOWN(VLOOKUP($A12,栄養管理[],家庭的単価!$V$1,FALSE)*加算率a/'1_加算額計算表'!$D$13,0))*$C12</f>
        <v>#N/A</v>
      </c>
      <c r="E12" s="90" t="e">
        <f>IF(VLOOKUP($A12,栄養管理[],家庭的単価!$V$1,FALSE)*加算率a/'1_加算額計算表'!$D$13&gt;=10,
ROUNDDOWN(VLOOKUP($A12,栄養管理[],家庭的単価!$V$1,FALSE)*加算率a/'1_加算額計算表'!$D$13,-1),
ROUNDDOWN(VLOOKUP($A12,栄養管理[],家庭的単価!$V$1,FALSE)*加算率a/'1_加算額計算表'!$D$13,0))*$C12</f>
        <v>#N/A</v>
      </c>
      <c r="F12" s="89"/>
      <c r="G12" s="90" t="e">
        <f>IF(VLOOKUP($A12,栄養管理[],家庭的単価!$V$1,FALSE)*加算率a/'1_加算額計算表'!$D$13&gt;=10,
ROUNDDOWN(VLOOKUP($A12,栄養管理[],家庭的単価!$V$1,FALSE)*加算率a/'1_加算額計算表'!$D$13,-1),
ROUNDDOWN(VLOOKUP($A12,栄養管理[],家庭的単価!$V$1,FALSE)*加算率a/'1_加算額計算表'!$D$13,0))*$C12</f>
        <v>#N/A</v>
      </c>
      <c r="H12" s="90" t="e">
        <f>IF(VLOOKUP($A12,栄養管理[],家庭的単価!$V$1,FALSE)*加算率a/'1_加算額計算表'!$D$13&gt;=10,
ROUNDDOWN(VLOOKUP($A12,栄養管理[],家庭的単価!$V$1,FALSE)*加算率a/'1_加算額計算表'!$D$13,-1),
ROUNDDOWN(VLOOKUP($A12,栄養管理[],家庭的単価!$V$1,FALSE)*加算率a/'1_加算額計算表'!$D$13,0))*$C12</f>
        <v>#N/A</v>
      </c>
      <c r="I12" s="89"/>
      <c r="J12" s="90" t="e">
        <f>IF(VLOOKUP($A12,栄養管理[],家庭的単価!$V$1,FALSE)*加算率a/'1_加算額計算表'!$D$13&gt;=10,
ROUNDDOWN(VLOOKUP($A12,栄養管理[],家庭的単価!$V$1,FALSE)*加算率a/'1_加算額計算表'!$D$13,-1),
ROUNDDOWN(VLOOKUP($A12,栄養管理[],家庭的単価!$V$1,FALSE)*加算率a/'1_加算額計算表'!$D$13,0))*$C12</f>
        <v>#N/A</v>
      </c>
      <c r="K12" s="90" t="e">
        <f>IF(VLOOKUP($A12,栄養管理[],家庭的単価!$V$1,FALSE)*加算率a/'1_加算額計算表'!$D$13&gt;=10,
ROUNDDOWN(VLOOKUP($A12,栄養管理[],家庭的単価!$V$1,FALSE)*加算率a/'1_加算額計算表'!$D$13,-1),
ROUNDDOWN(VLOOKUP($A12,栄養管理[],家庭的単価!$V$1,FALSE)*加算率a/'1_加算額計算表'!$D$13,0))*$C12</f>
        <v>#N/A</v>
      </c>
      <c r="L12" s="89"/>
    </row>
    <row r="13" spans="1:12">
      <c r="A13" s="92"/>
      <c r="B13" s="71" t="s">
        <v>47</v>
      </c>
      <c r="C13" s="66"/>
      <c r="D13" s="94" t="e">
        <f t="shared" ref="D13:L13" si="0">SUM(D6:D12)</f>
        <v>#N/A</v>
      </c>
      <c r="E13" s="94" t="e">
        <f t="shared" si="0"/>
        <v>#N/A</v>
      </c>
      <c r="F13" s="94" t="e">
        <f t="shared" si="0"/>
        <v>#N/A</v>
      </c>
      <c r="G13" s="94" t="e">
        <f t="shared" si="0"/>
        <v>#N/A</v>
      </c>
      <c r="H13" s="94" t="e">
        <f t="shared" si="0"/>
        <v>#N/A</v>
      </c>
      <c r="I13" s="94" t="e">
        <f t="shared" si="0"/>
        <v>#N/A</v>
      </c>
      <c r="J13" s="94" t="e">
        <f t="shared" si="0"/>
        <v>#N/A</v>
      </c>
      <c r="K13" s="94" t="e">
        <f t="shared" si="0"/>
        <v>#N/A</v>
      </c>
      <c r="L13" s="94" t="e">
        <f t="shared" si="0"/>
        <v>#N/A</v>
      </c>
    </row>
    <row r="14" spans="1:12">
      <c r="B14" s="75" t="s">
        <v>48</v>
      </c>
      <c r="C14" s="70"/>
      <c r="D14" s="94" t="e">
        <f t="shared" ref="D14:L14" si="1">D$5*D13</f>
        <v>#N/A</v>
      </c>
      <c r="E14" s="95" t="e">
        <f t="shared" si="1"/>
        <v>#N/A</v>
      </c>
      <c r="F14" s="95" t="e">
        <f t="shared" si="1"/>
        <v>#N/A</v>
      </c>
      <c r="G14" s="94" t="e">
        <f t="shared" si="1"/>
        <v>#N/A</v>
      </c>
      <c r="H14" s="95" t="e">
        <f t="shared" si="1"/>
        <v>#N/A</v>
      </c>
      <c r="I14" s="95" t="e">
        <f t="shared" si="1"/>
        <v>#N/A</v>
      </c>
      <c r="J14" s="95" t="e">
        <f t="shared" si="1"/>
        <v>#N/A</v>
      </c>
      <c r="K14" s="95" t="e">
        <f t="shared" si="1"/>
        <v>#N/A</v>
      </c>
      <c r="L14" s="95" t="e">
        <f t="shared" si="1"/>
        <v>#N/A</v>
      </c>
    </row>
    <row r="15" spans="1:12">
      <c r="A15" s="92"/>
    </row>
    <row r="16" spans="1:12">
      <c r="A16" s="92" t="s">
        <v>49</v>
      </c>
      <c r="D16" s="97"/>
      <c r="E16" s="97"/>
      <c r="F16" s="97"/>
      <c r="G16" s="97"/>
      <c r="H16" s="97"/>
      <c r="I16" s="97"/>
      <c r="J16" s="97"/>
      <c r="K16" s="97"/>
      <c r="L16" s="97"/>
    </row>
    <row r="17" spans="1:12">
      <c r="A17" s="91" t="e">
        <f t="shared" ref="A17:C23" si="2">A6</f>
        <v>#N/A</v>
      </c>
      <c r="B17" s="76" t="str">
        <f t="shared" si="2"/>
        <v>処遇改善等加算（標準時間）単価</v>
      </c>
      <c r="C17" s="79">
        <f t="shared" si="2"/>
        <v>0</v>
      </c>
      <c r="D17" s="85" t="e">
        <f>ROUNDDOWN(VLOOKUP($A17,家庭的単価[],家庭的単価!$G$1,FALSE)*(加算率b+VLOOKUP($A17,家庭的単価[],家庭的単価!$H$1,FALSE)),-1)</f>
        <v>#N/A</v>
      </c>
      <c r="E17" s="87"/>
      <c r="F17" s="87"/>
      <c r="G17" s="85" t="e">
        <f>ROUNDDOWN(VLOOKUP($A17,家庭的単価[],家庭的単価!$G$1,FALSE)*(加算率b+VLOOKUP($A17,家庭的単価[],家庭的単価!$H$1,FALSE)),-1)</f>
        <v>#N/A</v>
      </c>
      <c r="H17" s="87"/>
      <c r="I17" s="87"/>
      <c r="J17" s="85" t="e">
        <f>ROUNDDOWN(VLOOKUP($A17,家庭的単価[],家庭的単価!$G$1,FALSE)*(加算率b+VLOOKUP($A17,家庭的単価[],家庭的単価!$H$1,FALSE)),-1)</f>
        <v>#N/A</v>
      </c>
      <c r="K17" s="87"/>
      <c r="L17" s="87"/>
    </row>
    <row r="18" spans="1:12">
      <c r="A18" s="91" t="e">
        <f t="shared" si="2"/>
        <v>#N/A</v>
      </c>
      <c r="B18" s="77" t="str">
        <f t="shared" si="2"/>
        <v>処遇改善等加算（短時間）単価</v>
      </c>
      <c r="C18" s="80">
        <f t="shared" si="2"/>
        <v>0</v>
      </c>
      <c r="D18" s="86"/>
      <c r="E18" s="88" t="e">
        <f>ROUNDDOWN(VLOOKUP($A18,家庭的単価[],家庭的単価!$I$1,FALSE)*(加算率b+VLOOKUP($A18,家庭的単価[],家庭的単価!$J$1,FALSE)),-1)</f>
        <v>#N/A</v>
      </c>
      <c r="F18" s="87"/>
      <c r="G18" s="86"/>
      <c r="H18" s="88" t="e">
        <f>ROUNDDOWN(VLOOKUP($A18,家庭的単価[],家庭的単価!$I$1,FALSE)*(加算率b+VLOOKUP($A18,家庭的単価[],家庭的単価!$J$1,FALSE)),-1)</f>
        <v>#N/A</v>
      </c>
      <c r="I18" s="87"/>
      <c r="J18" s="89"/>
      <c r="K18" s="88" t="e">
        <f>ROUNDDOWN(VLOOKUP($A18,家庭的単価[],家庭的単価!$I$1,FALSE)*(加算率b+VLOOKUP($A18,家庭的単価[],家庭的単価!$J$1,FALSE)),-1)</f>
        <v>#N/A</v>
      </c>
      <c r="L18" s="87"/>
    </row>
    <row r="19" spans="1:12">
      <c r="A19" s="91" t="e">
        <f t="shared" si="2"/>
        <v>#N/A</v>
      </c>
      <c r="B19" s="77" t="str">
        <f t="shared" si="2"/>
        <v>障害児保育加算</v>
      </c>
      <c r="C19" s="80">
        <f t="shared" si="2"/>
        <v>0</v>
      </c>
      <c r="D19" s="86"/>
      <c r="E19" s="89"/>
      <c r="F19" s="88" t="e">
        <f>ROUNDDOWN(VLOOKUP($A19,家庭的単価[],家庭的単価!$N$1,FALSE)*(加算率b+VLOOKUP($A19,家庭的単価[],家庭的単価!$O$1,FALSE)),-1)</f>
        <v>#N/A</v>
      </c>
      <c r="G19" s="86"/>
      <c r="H19" s="89"/>
      <c r="I19" s="88" t="e">
        <f>ROUNDDOWN(VLOOKUP($A19,家庭的単価[],家庭的単価!$N$1,FALSE)*(加算率b+VLOOKUP($A19,家庭的単価[],家庭的単価!$O$1,FALSE)),-1)</f>
        <v>#N/A</v>
      </c>
      <c r="J19" s="89"/>
      <c r="K19" s="89"/>
      <c r="L19" s="88" t="e">
        <f>ROUNDDOWN(VLOOKUP($A19,家庭的単価[],家庭的単価!$N$1,FALSE)*(加算率b+VLOOKUP($A19,家庭的単価[],家庭的単価!$O$1,FALSE)),-1)</f>
        <v>#N/A</v>
      </c>
    </row>
    <row r="20" spans="1:12">
      <c r="A20" s="91" t="e">
        <f t="shared" si="2"/>
        <v>#N/A</v>
      </c>
      <c r="B20" s="77" t="str">
        <f t="shared" si="2"/>
        <v>資格保有者加算</v>
      </c>
      <c r="C20" s="80">
        <f t="shared" si="2"/>
        <v>0</v>
      </c>
      <c r="D20" s="85" t="e">
        <f>VLOOKUP($A20,家庭的単価[],家庭的単価!$K$1,FALSE)*加算率b*$C20</f>
        <v>#N/A</v>
      </c>
      <c r="E20" s="85" t="e">
        <f>VLOOKUP($A20,家庭的単価[],家庭的単価!$K$1,FALSE)*加算率b*$C20</f>
        <v>#N/A</v>
      </c>
      <c r="F20" s="89"/>
      <c r="G20" s="85" t="e">
        <f>VLOOKUP($A20,家庭的単価[],家庭的単価!$K$1,FALSE)*加算率b*$C20</f>
        <v>#N/A</v>
      </c>
      <c r="H20" s="85" t="e">
        <f>VLOOKUP($A20,家庭的単価[],家庭的単価!$K$1,FALSE)*加算率b*$C20</f>
        <v>#N/A</v>
      </c>
      <c r="I20" s="89"/>
      <c r="J20" s="85" t="e">
        <f>VLOOKUP($A20,家庭的単価[],家庭的単価!$K$1,FALSE)*加算率b*$C20</f>
        <v>#N/A</v>
      </c>
      <c r="K20" s="85" t="e">
        <f>VLOOKUP($A20,家庭的単価[],家庭的単価!$K$1,FALSE)*加算率b*$C20</f>
        <v>#N/A</v>
      </c>
      <c r="L20" s="89"/>
    </row>
    <row r="21" spans="1:12">
      <c r="A21" s="91" t="e">
        <f t="shared" si="2"/>
        <v>#N/A</v>
      </c>
      <c r="B21" s="77" t="str">
        <f t="shared" si="2"/>
        <v>家庭的保育補助者加算</v>
      </c>
      <c r="C21" s="80">
        <f t="shared" si="2"/>
        <v>0</v>
      </c>
      <c r="D21" s="85" t="e">
        <f>ROUNDDOWN(VLOOKUP($A21,家庭的単価[],家庭的単価!$L$1,FALSE)*(加算率b+VLOOKUP($A21,家庭的単価[],家庭的単価!$M$1,FALSE)),-1)*$C21</f>
        <v>#N/A</v>
      </c>
      <c r="E21" s="85" t="e">
        <f>ROUNDDOWN(VLOOKUP($A21,家庭的単価[],家庭的単価!$L$1,FALSE)*(加算率b+VLOOKUP($A21,家庭的単価[],家庭的単価!$M$1,FALSE)),-1)*$C21</f>
        <v>#N/A</v>
      </c>
      <c r="F21" s="89"/>
      <c r="G21" s="85" t="e">
        <f>ROUNDDOWN(VLOOKUP($A21,家庭的単価[],家庭的単価!$L$1,FALSE)*(加算率b+VLOOKUP($A21,家庭的単価[],家庭的単価!$M$1,FALSE)),-1)*$C21</f>
        <v>#N/A</v>
      </c>
      <c r="H21" s="85" t="e">
        <f>ROUNDDOWN(VLOOKUP($A21,家庭的単価[],家庭的単価!$L$1,FALSE)*(加算率b+VLOOKUP($A21,家庭的単価[],家庭的単価!$M$1,FALSE)),-1)*$C21</f>
        <v>#N/A</v>
      </c>
      <c r="I21" s="89"/>
      <c r="J21" s="85" t="e">
        <f>ROUNDDOWN(VLOOKUP($A21,家庭的単価[],家庭的単価!$L$1,FALSE)*(加算率b+VLOOKUP($A21,家庭的単価[],家庭的単価!$M$1,FALSE)),-1)*$C21</f>
        <v>#N/A</v>
      </c>
      <c r="K21" s="85" t="e">
        <f>ROUNDDOWN(VLOOKUP($A21,家庭的単価[],家庭的単価!$L$1,FALSE)*(加算率b+VLOOKUP($A21,家庭的単価[],家庭的単価!$M$1,FALSE)),-1)*$C21</f>
        <v>#N/A</v>
      </c>
      <c r="L21" s="89"/>
    </row>
    <row r="22" spans="1:12">
      <c r="A22" s="91" t="e">
        <f t="shared" si="2"/>
        <v>#N/A</v>
      </c>
      <c r="B22" s="77" t="str">
        <f t="shared" si="2"/>
        <v>食事の提供方法に関する調整</v>
      </c>
      <c r="C22" s="80">
        <f t="shared" si="2"/>
        <v>0</v>
      </c>
      <c r="D22" s="88" t="e">
        <f>ROUNDDOWN(SUM(D17:D18)*VLOOKUP($A22,家庭的単価[],家庭的単価!$P$1,FALSE),-1)*-1*$C22</f>
        <v>#N/A</v>
      </c>
      <c r="E22" s="104" t="e">
        <f>ROUNDDOWN(SUM(E17:E18)*VLOOKUP($A22,家庭的単価[],家庭的単価!$Q$1,FALSE),-1)*-1*$C22</f>
        <v>#N/A</v>
      </c>
      <c r="F22" s="89"/>
      <c r="G22" s="88" t="e">
        <f>ROUNDDOWN(SUM(G17:G18)*VLOOKUP($A22,家庭的単価[],家庭的単価!$P$1,FALSE),-1)*-1*$C22</f>
        <v>#N/A</v>
      </c>
      <c r="H22" s="104" t="e">
        <f>ROUNDDOWN(SUM(H17:H18)*VLOOKUP($A22,家庭的単価[],家庭的単価!$Q$1,FALSE),-1)*-1*$C22</f>
        <v>#N/A</v>
      </c>
      <c r="I22" s="89"/>
      <c r="J22" s="88" t="e">
        <f>ROUNDDOWN(SUM(J17:J18)*VLOOKUP($A22,家庭的単価[],家庭的単価!$P$1,FALSE),-1)*-1*$C22</f>
        <v>#N/A</v>
      </c>
      <c r="K22" s="104" t="e">
        <f>ROUNDDOWN(SUM(K17:K18)*VLOOKUP($A22,家庭的単価[],家庭的単価!$Q$1,FALSE),-1)*-1*$C22</f>
        <v>#N/A</v>
      </c>
      <c r="L22" s="89"/>
    </row>
    <row r="23" spans="1:12">
      <c r="A23" s="91">
        <f t="shared" si="2"/>
        <v>0</v>
      </c>
      <c r="B23" s="78" t="str">
        <f t="shared" si="2"/>
        <v>栄養管理加算単価</v>
      </c>
      <c r="C23" s="81">
        <f t="shared" si="2"/>
        <v>0</v>
      </c>
      <c r="D23" s="90" t="e">
        <f>IF(VLOOKUP($A23,栄養管理[],家庭的単価!$V$1,FALSE)*(加算率b+VLOOKUP($A23,栄養管理[],家庭的単価!$W$1,FALSE))/'1_加算額計算表'!$D$13&gt;=10,
ROUNDDOWN(VLOOKUP($A23,栄養管理[],家庭的単価!$V$1,FALSE)*(加算率b+VLOOKUP($A23,栄養管理[],家庭的単価!$W$1,FALSE))/'1_加算額計算表'!$D$13,-1),
ROUNDDOWN(VLOOKUP($A23,栄養管理[],家庭的単価!$V$1,FALSE)*(加算率b+VLOOKUP($A23,栄養管理[],家庭的単価!$W$1,FALSE))/'1_加算額計算表'!$D$13,0))*$C23</f>
        <v>#N/A</v>
      </c>
      <c r="E23" s="90" t="e">
        <f>IF(VLOOKUP($A23,栄養管理[],家庭的単価!$V$1,FALSE)*(加算率b+VLOOKUP($A23,栄養管理[],家庭的単価!$W$1,FALSE))/'1_加算額計算表'!$D$13&gt;=10,
ROUNDDOWN(VLOOKUP($A23,栄養管理[],家庭的単価!$V$1,FALSE)*(加算率b+VLOOKUP($A23,栄養管理[],家庭的単価!$W$1,FALSE))/'1_加算額計算表'!$D$13,-1),
ROUNDDOWN(VLOOKUP($A23,栄養管理[],家庭的単価!$V$1,FALSE)*(加算率b+VLOOKUP($A23,栄養管理[],家庭的単価!$W$1,FALSE))/'1_加算額計算表'!$D$13,0))*$C23</f>
        <v>#N/A</v>
      </c>
      <c r="F23" s="89"/>
      <c r="G23" s="90" t="e">
        <f>IF(VLOOKUP($A23,栄養管理[],家庭的単価!$V$1,FALSE)*(加算率b+VLOOKUP($A23,栄養管理[],家庭的単価!$W$1,FALSE))/'1_加算額計算表'!$D$13&gt;=10,
ROUNDDOWN(VLOOKUP($A23,栄養管理[],家庭的単価!$V$1,FALSE)*(加算率b+VLOOKUP($A23,栄養管理[],家庭的単価!$W$1,FALSE))/'1_加算額計算表'!$D$13,-1),
ROUNDDOWN(VLOOKUP($A23,栄養管理[],家庭的単価!$V$1,FALSE)*(加算率b+VLOOKUP($A23,栄養管理[],家庭的単価!$W$1,FALSE))/'1_加算額計算表'!$D$13,0))*$C23</f>
        <v>#N/A</v>
      </c>
      <c r="H23" s="90" t="e">
        <f>IF(VLOOKUP($A23,栄養管理[],家庭的単価!$V$1,FALSE)*(加算率b+VLOOKUP($A23,栄養管理[],家庭的単価!$W$1,FALSE))/'1_加算額計算表'!$D$13&gt;=10,
ROUNDDOWN(VLOOKUP($A23,栄養管理[],家庭的単価!$V$1,FALSE)*(加算率b+VLOOKUP($A23,栄養管理[],家庭的単価!$W$1,FALSE))/'1_加算額計算表'!$D$13,-1),
ROUNDDOWN(VLOOKUP($A23,栄養管理[],家庭的単価!$V$1,FALSE)*(加算率b+VLOOKUP($A23,栄養管理[],家庭的単価!$W$1,FALSE))/'1_加算額計算表'!$D$13,0))*$C23</f>
        <v>#N/A</v>
      </c>
      <c r="I23" s="89"/>
      <c r="J23" s="90" t="e">
        <f>IF(VLOOKUP($A23,栄養管理[],家庭的単価!$V$1,FALSE)*(加算率b+VLOOKUP($A23,栄養管理[],家庭的単価!$W$1,FALSE))/'1_加算額計算表'!$D$13&gt;=10,
ROUNDDOWN(VLOOKUP($A23,栄養管理[],家庭的単価!$V$1,FALSE)*(加算率b+VLOOKUP($A23,栄養管理[],家庭的単価!$W$1,FALSE))/'1_加算額計算表'!$D$13,-1),
ROUNDDOWN(VLOOKUP($A23,栄養管理[],家庭的単価!$V$1,FALSE)*(加算率b+VLOOKUP($A23,栄養管理[],家庭的単価!$W$1,FALSE))/'1_加算額計算表'!$D$13,0))*$C23</f>
        <v>#N/A</v>
      </c>
      <c r="K23" s="90" t="e">
        <f>IF(VLOOKUP($A23,栄養管理[],家庭的単価!$V$1,FALSE)*(加算率b+VLOOKUP($A23,栄養管理[],家庭的単価!$W$1,FALSE))/'1_加算額計算表'!$D$13&gt;=10,
ROUNDDOWN(VLOOKUP($A23,栄養管理[],家庭的単価!$V$1,FALSE)*(加算率b+VLOOKUP($A23,栄養管理[],家庭的単価!$W$1,FALSE))/'1_加算額計算表'!$D$13,-1),
ROUNDDOWN(VLOOKUP($A23,栄養管理[],家庭的単価!$V$1,FALSE)*(加算率b+VLOOKUP($A23,栄養管理[],家庭的単価!$W$1,FALSE))/'1_加算額計算表'!$D$13,0))*$C23</f>
        <v>#N/A</v>
      </c>
      <c r="L23" s="89"/>
    </row>
    <row r="24" spans="1:12">
      <c r="B24" s="50" t="str">
        <f>B13</f>
        <v>単価計（②）</v>
      </c>
      <c r="C24" s="52"/>
      <c r="D24" s="94" t="e">
        <f t="shared" ref="D24:L24" si="3">SUM(D17:D23)</f>
        <v>#N/A</v>
      </c>
      <c r="E24" s="94" t="e">
        <f t="shared" si="3"/>
        <v>#N/A</v>
      </c>
      <c r="F24" s="94" t="e">
        <f t="shared" si="3"/>
        <v>#N/A</v>
      </c>
      <c r="G24" s="94" t="e">
        <f t="shared" si="3"/>
        <v>#N/A</v>
      </c>
      <c r="H24" s="94" t="e">
        <f t="shared" si="3"/>
        <v>#N/A</v>
      </c>
      <c r="I24" s="94" t="e">
        <f t="shared" si="3"/>
        <v>#N/A</v>
      </c>
      <c r="J24" s="94" t="e">
        <f t="shared" si="3"/>
        <v>#N/A</v>
      </c>
      <c r="K24" s="94" t="e">
        <f t="shared" si="3"/>
        <v>#N/A</v>
      </c>
      <c r="L24" s="94" t="e">
        <f t="shared" si="3"/>
        <v>#N/A</v>
      </c>
    </row>
    <row r="25" spans="1:12">
      <c r="B25" s="50" t="str">
        <f>B14</f>
        <v>月額（①×②）</v>
      </c>
      <c r="C25" s="52"/>
      <c r="D25" s="94" t="e">
        <f t="shared" ref="D25:L25" si="4">D$5*D24</f>
        <v>#N/A</v>
      </c>
      <c r="E25" s="95" t="e">
        <f t="shared" si="4"/>
        <v>#N/A</v>
      </c>
      <c r="F25" s="94" t="e">
        <f t="shared" si="4"/>
        <v>#N/A</v>
      </c>
      <c r="G25" s="94" t="e">
        <f t="shared" si="4"/>
        <v>#N/A</v>
      </c>
      <c r="H25" s="95" t="e">
        <f t="shared" si="4"/>
        <v>#N/A</v>
      </c>
      <c r="I25" s="94" t="e">
        <f t="shared" si="4"/>
        <v>#N/A</v>
      </c>
      <c r="J25" s="95" t="e">
        <f t="shared" si="4"/>
        <v>#N/A</v>
      </c>
      <c r="K25" s="95" t="e">
        <f t="shared" si="4"/>
        <v>#N/A</v>
      </c>
      <c r="L25" s="94" t="e">
        <f t="shared" si="4"/>
        <v>#N/A</v>
      </c>
    </row>
  </sheetData>
  <phoneticPr fontId="4"/>
  <pageMargins left="0.7" right="0.7" top="0.75" bottom="0.75" header="0.3" footer="0.3"/>
  <pageSetup paperSize="9" scale="73"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80DB6-78AA-4EDA-9841-1AC0327BA33D}">
  <sheetPr>
    <tabColor theme="2" tint="-9.9978637043366805E-2"/>
  </sheetPr>
  <dimension ref="A1:Z77"/>
  <sheetViews>
    <sheetView zoomScale="70" zoomScaleNormal="70" workbookViewId="0">
      <selection activeCell="W10" sqref="W10"/>
    </sheetView>
  </sheetViews>
  <sheetFormatPr defaultRowHeight="18.75"/>
  <cols>
    <col min="1" max="1" width="1.625" style="2" customWidth="1"/>
    <col min="2" max="2" width="15.875" style="2" customWidth="1"/>
    <col min="3" max="3" width="9" style="2" bestFit="1"/>
    <col min="4" max="4" width="4" style="2" customWidth="1"/>
    <col min="5" max="5" width="5" style="2" customWidth="1"/>
    <col min="6" max="6" width="5.25" style="2" customWidth="1"/>
    <col min="7" max="11" width="7.375" style="2" customWidth="1"/>
    <col min="12" max="15" width="7.375" customWidth="1"/>
    <col min="16" max="17" width="7.375" style="2" customWidth="1"/>
    <col min="18" max="18" width="1.625" style="2"/>
    <col min="19" max="19" width="11.625" style="2" customWidth="1"/>
    <col min="20" max="20" width="4.375" style="2" customWidth="1"/>
    <col min="21" max="23" width="7.5" style="2" customWidth="1"/>
    <col min="24" max="24" width="1.375" style="2" customWidth="1"/>
  </cols>
  <sheetData>
    <row r="1" spans="1:26">
      <c r="F1" s="2">
        <f>COLUMNS($F:F)</f>
        <v>1</v>
      </c>
      <c r="G1" s="2">
        <f>COLUMNS($F:G)</f>
        <v>2</v>
      </c>
      <c r="H1" s="2">
        <f>COLUMNS($F:H)</f>
        <v>3</v>
      </c>
      <c r="I1" s="2">
        <f>COLUMNS($F:I)</f>
        <v>4</v>
      </c>
      <c r="J1" s="2">
        <f>COLUMNS($F:J)</f>
        <v>5</v>
      </c>
      <c r="K1" s="2">
        <f>COLUMNS($F:K)</f>
        <v>6</v>
      </c>
      <c r="L1" s="2">
        <f>COLUMNS($F:L)</f>
        <v>7</v>
      </c>
      <c r="M1" s="2">
        <f>COLUMNS($F:M)</f>
        <v>8</v>
      </c>
      <c r="N1" s="2">
        <f>COLUMNS($F:N)</f>
        <v>9</v>
      </c>
      <c r="O1" s="2">
        <f>COLUMNS($F:O)</f>
        <v>10</v>
      </c>
      <c r="P1" s="2">
        <f>COLUMNS($F:P)</f>
        <v>11</v>
      </c>
      <c r="Q1" s="2">
        <f>COLUMNS($F:Q)</f>
        <v>12</v>
      </c>
      <c r="T1" s="2">
        <f>COLUMNS($T:T)</f>
        <v>1</v>
      </c>
      <c r="U1" s="2">
        <f>COLUMNS($T:U)</f>
        <v>2</v>
      </c>
      <c r="V1" s="2">
        <f>COLUMNS($T:V)</f>
        <v>3</v>
      </c>
      <c r="W1" s="2">
        <f>COLUMNS($T:W)</f>
        <v>4</v>
      </c>
    </row>
    <row r="2" spans="1:26">
      <c r="B2" s="1"/>
      <c r="F2" s="126" t="s">
        <v>57</v>
      </c>
      <c r="G2" s="127" t="s">
        <v>58</v>
      </c>
      <c r="H2" s="127" t="s">
        <v>59</v>
      </c>
      <c r="I2" s="127" t="s">
        <v>60</v>
      </c>
      <c r="J2" s="127" t="s">
        <v>61</v>
      </c>
      <c r="K2" s="127" t="s">
        <v>66</v>
      </c>
      <c r="L2" s="127" t="s">
        <v>62</v>
      </c>
      <c r="M2" s="127" t="s">
        <v>63</v>
      </c>
      <c r="N2" s="127" t="s">
        <v>64</v>
      </c>
      <c r="O2" s="127" t="s">
        <v>65</v>
      </c>
      <c r="P2" s="127" t="s">
        <v>80</v>
      </c>
      <c r="Q2" s="127" t="s">
        <v>67</v>
      </c>
      <c r="T2" s="2" t="s">
        <v>57</v>
      </c>
      <c r="U2" s="2" t="s">
        <v>58</v>
      </c>
      <c r="V2" s="2" t="s">
        <v>59</v>
      </c>
      <c r="W2" s="2" t="s">
        <v>60</v>
      </c>
    </row>
    <row r="3" spans="1:26">
      <c r="B3" s="3" t="s">
        <v>0</v>
      </c>
      <c r="C3" s="3"/>
      <c r="D3" s="3"/>
      <c r="E3" s="3"/>
      <c r="F3" s="105"/>
      <c r="G3" s="106"/>
      <c r="H3" s="106"/>
      <c r="I3" s="106"/>
      <c r="J3" s="106"/>
      <c r="K3" s="106"/>
      <c r="L3" s="106"/>
      <c r="M3" s="106"/>
      <c r="N3" s="106"/>
      <c r="O3" s="106"/>
      <c r="P3" s="106"/>
      <c r="Q3" s="106"/>
      <c r="S3" s="4"/>
      <c r="T3" s="4"/>
      <c r="U3" s="4"/>
      <c r="V3" s="4"/>
      <c r="W3" s="4"/>
    </row>
    <row r="4" spans="1:26">
      <c r="B4" s="2" t="s">
        <v>1</v>
      </c>
      <c r="F4" s="107"/>
      <c r="G4" s="108"/>
      <c r="H4" s="108"/>
      <c r="I4" s="108"/>
      <c r="J4" s="108"/>
      <c r="K4" s="108"/>
      <c r="L4" s="108"/>
      <c r="M4" s="108"/>
      <c r="N4" s="108"/>
      <c r="O4" s="108"/>
      <c r="P4" s="108"/>
      <c r="Q4" s="108"/>
    </row>
    <row r="5" spans="1:26" ht="30">
      <c r="B5" s="5"/>
      <c r="C5" s="6"/>
      <c r="D5" s="7" t="s">
        <v>2</v>
      </c>
      <c r="E5" s="8" t="s">
        <v>3</v>
      </c>
      <c r="F5" s="109" t="s">
        <v>4</v>
      </c>
      <c r="G5" s="110" t="s">
        <v>5</v>
      </c>
      <c r="H5" s="111"/>
      <c r="I5" s="111"/>
      <c r="J5" s="111"/>
      <c r="K5" s="110" t="s">
        <v>83</v>
      </c>
      <c r="L5" s="110" t="s">
        <v>84</v>
      </c>
      <c r="M5" s="110"/>
      <c r="N5" s="110" t="s">
        <v>85</v>
      </c>
      <c r="O5" s="110"/>
      <c r="P5" s="110" t="s">
        <v>86</v>
      </c>
      <c r="Q5" s="111"/>
      <c r="S5" s="9" t="s">
        <v>6</v>
      </c>
      <c r="T5" s="6"/>
      <c r="U5" s="10"/>
      <c r="V5" s="10"/>
      <c r="W5" s="11"/>
      <c r="Y5" s="140" t="s">
        <v>98</v>
      </c>
      <c r="Z5" s="11"/>
    </row>
    <row r="6" spans="1:26">
      <c r="A6" s="18"/>
      <c r="B6" s="12"/>
      <c r="C6" s="13"/>
      <c r="D6" s="14" t="s">
        <v>7</v>
      </c>
      <c r="E6" s="15" t="s">
        <v>7</v>
      </c>
      <c r="F6" s="112"/>
      <c r="G6" s="113" t="s">
        <v>8</v>
      </c>
      <c r="H6" s="113" t="s">
        <v>10</v>
      </c>
      <c r="I6" s="113" t="s">
        <v>9</v>
      </c>
      <c r="J6" s="113" t="s">
        <v>10</v>
      </c>
      <c r="K6" s="112" t="s">
        <v>12</v>
      </c>
      <c r="L6" s="112" t="s">
        <v>12</v>
      </c>
      <c r="M6" s="113" t="s">
        <v>10</v>
      </c>
      <c r="N6" s="112" t="s">
        <v>12</v>
      </c>
      <c r="O6" s="113" t="s">
        <v>10</v>
      </c>
      <c r="P6" s="112" t="s">
        <v>42</v>
      </c>
      <c r="Q6" s="113" t="s">
        <v>23</v>
      </c>
      <c r="R6" s="18"/>
      <c r="S6" s="16"/>
      <c r="T6" s="19" t="s">
        <v>13</v>
      </c>
      <c r="U6" s="16" t="s">
        <v>11</v>
      </c>
      <c r="V6" s="17" t="s">
        <v>12</v>
      </c>
      <c r="W6" s="17" t="s">
        <v>10</v>
      </c>
      <c r="X6" s="18"/>
      <c r="Y6" s="28" t="s">
        <v>99</v>
      </c>
      <c r="Z6" s="29">
        <v>49060</v>
      </c>
    </row>
    <row r="7" spans="1:26">
      <c r="A7" s="18"/>
      <c r="B7" s="20"/>
      <c r="C7" s="21"/>
      <c r="D7" s="20"/>
      <c r="E7" s="22"/>
      <c r="F7" s="114"/>
      <c r="G7" s="115"/>
      <c r="H7" s="115"/>
      <c r="I7" s="115"/>
      <c r="J7" s="115"/>
      <c r="K7" s="115"/>
      <c r="L7" s="115"/>
      <c r="M7" s="115"/>
      <c r="N7" s="115"/>
      <c r="O7" s="115"/>
      <c r="P7" s="115"/>
      <c r="Q7" s="115"/>
      <c r="R7" s="18"/>
      <c r="S7" s="23"/>
      <c r="T7" s="23"/>
      <c r="U7" s="20"/>
      <c r="V7" s="23"/>
      <c r="W7" s="23"/>
      <c r="X7" s="18"/>
      <c r="Y7" s="31" t="s">
        <v>100</v>
      </c>
      <c r="Z7" s="141">
        <v>6130</v>
      </c>
    </row>
    <row r="8" spans="1:26">
      <c r="A8" s="18"/>
      <c r="B8" s="24"/>
      <c r="C8" s="25"/>
      <c r="D8" s="26">
        <v>0</v>
      </c>
      <c r="E8" s="27"/>
      <c r="F8" s="116">
        <f>D8</f>
        <v>0</v>
      </c>
      <c r="G8" s="117"/>
      <c r="H8" s="117"/>
      <c r="I8" s="117"/>
      <c r="J8" s="117"/>
      <c r="K8" s="118"/>
      <c r="L8" s="117"/>
      <c r="M8" s="117"/>
      <c r="N8" s="117"/>
      <c r="O8" s="117"/>
      <c r="P8" s="118"/>
      <c r="Q8" s="117"/>
      <c r="R8" s="18"/>
      <c r="S8" s="28" t="s">
        <v>14</v>
      </c>
      <c r="T8" s="28">
        <v>0</v>
      </c>
      <c r="U8" s="28">
        <v>0</v>
      </c>
      <c r="V8" s="28">
        <v>0</v>
      </c>
      <c r="W8" s="28">
        <v>0</v>
      </c>
      <c r="X8" s="18"/>
    </row>
    <row r="9" spans="1:26">
      <c r="A9" s="18"/>
      <c r="B9" s="32" t="s">
        <v>415</v>
      </c>
      <c r="C9" s="33"/>
      <c r="D9" s="34"/>
      <c r="E9" s="35"/>
      <c r="F9" s="119"/>
      <c r="G9" s="120"/>
      <c r="H9" s="120"/>
      <c r="I9" s="120"/>
      <c r="J9" s="120"/>
      <c r="K9" s="121"/>
      <c r="L9" s="120"/>
      <c r="M9" s="120"/>
      <c r="N9" s="120"/>
      <c r="O9" s="120"/>
      <c r="P9" s="121"/>
      <c r="Q9" s="120"/>
      <c r="R9" s="18"/>
      <c r="S9" s="28" t="s">
        <v>15</v>
      </c>
      <c r="T9" s="28">
        <v>1</v>
      </c>
      <c r="U9" s="29">
        <v>88400</v>
      </c>
      <c r="V9" s="29">
        <v>880</v>
      </c>
      <c r="W9" s="30">
        <v>7.5</v>
      </c>
      <c r="X9" s="18"/>
    </row>
    <row r="10" spans="1:26">
      <c r="A10" s="18"/>
      <c r="B10" s="24" t="s">
        <v>81</v>
      </c>
      <c r="C10" s="36"/>
      <c r="D10" s="26">
        <v>1</v>
      </c>
      <c r="E10" s="27"/>
      <c r="F10" s="116">
        <f>D10</f>
        <v>1</v>
      </c>
      <c r="G10" s="122">
        <v>1830</v>
      </c>
      <c r="H10" s="123">
        <v>3.9</v>
      </c>
      <c r="I10" s="122">
        <v>1830</v>
      </c>
      <c r="J10" s="123">
        <v>3.9</v>
      </c>
      <c r="K10" s="122">
        <v>50</v>
      </c>
      <c r="L10" s="122">
        <v>320</v>
      </c>
      <c r="M10" s="123">
        <v>38</v>
      </c>
      <c r="N10" s="122">
        <v>400</v>
      </c>
      <c r="O10" s="123">
        <v>8.3000000000000007</v>
      </c>
      <c r="P10" s="124">
        <v>0.18</v>
      </c>
      <c r="Q10" s="124">
        <v>0.19</v>
      </c>
      <c r="R10" s="18"/>
      <c r="S10" s="28" t="s">
        <v>16</v>
      </c>
      <c r="T10" s="28">
        <v>2</v>
      </c>
      <c r="U10" s="29">
        <v>50000</v>
      </c>
      <c r="V10" s="29">
        <v>500</v>
      </c>
      <c r="W10" s="30">
        <v>0</v>
      </c>
      <c r="X10" s="18"/>
    </row>
    <row r="11" spans="1:26">
      <c r="A11" s="18"/>
      <c r="B11" s="138"/>
      <c r="C11" s="130"/>
      <c r="D11" s="131"/>
      <c r="E11" s="132"/>
      <c r="F11" s="133"/>
      <c r="G11" s="134"/>
      <c r="H11" s="135"/>
      <c r="I11" s="134"/>
      <c r="J11" s="135"/>
      <c r="K11" s="134"/>
      <c r="L11" s="134"/>
      <c r="M11" s="135"/>
      <c r="N11" s="134"/>
      <c r="O11" s="135"/>
      <c r="P11" s="139"/>
      <c r="Q11" s="135"/>
      <c r="R11" s="18"/>
      <c r="S11" s="31" t="s">
        <v>17</v>
      </c>
      <c r="T11" s="44">
        <v>3</v>
      </c>
      <c r="U11" s="38">
        <v>10000</v>
      </c>
      <c r="V11" s="38">
        <v>0</v>
      </c>
      <c r="W11" s="39">
        <v>0</v>
      </c>
      <c r="X11" s="18"/>
    </row>
    <row r="12" spans="1:26">
      <c r="A12" s="18"/>
      <c r="B12" s="37" t="s">
        <v>82</v>
      </c>
      <c r="C12" s="36"/>
      <c r="D12" s="26">
        <v>2</v>
      </c>
      <c r="E12" s="27"/>
      <c r="F12" s="116">
        <f>D12</f>
        <v>2</v>
      </c>
      <c r="G12" s="117">
        <f t="shared" ref="G12:K12" si="0">G$10</f>
        <v>1830</v>
      </c>
      <c r="H12" s="125">
        <f t="shared" si="0"/>
        <v>3.9</v>
      </c>
      <c r="I12" s="117">
        <f t="shared" si="0"/>
        <v>1830</v>
      </c>
      <c r="J12" s="125">
        <f t="shared" si="0"/>
        <v>3.9</v>
      </c>
      <c r="K12" s="117">
        <f t="shared" si="0"/>
        <v>50</v>
      </c>
      <c r="L12" s="122">
        <v>280</v>
      </c>
      <c r="M12" s="123">
        <v>19.7</v>
      </c>
      <c r="N12" s="117">
        <f t="shared" ref="N12:Q12" si="1">N$10</f>
        <v>400</v>
      </c>
      <c r="O12" s="125">
        <f t="shared" si="1"/>
        <v>8.3000000000000007</v>
      </c>
      <c r="P12" s="128">
        <f t="shared" si="1"/>
        <v>0.18</v>
      </c>
      <c r="Q12" s="128">
        <f t="shared" si="1"/>
        <v>0.19</v>
      </c>
      <c r="R12" s="18"/>
      <c r="S12" s="18"/>
      <c r="T12" s="18"/>
      <c r="U12" s="18"/>
      <c r="V12" s="18"/>
      <c r="W12" s="18"/>
      <c r="X12" s="18"/>
    </row>
    <row r="13" spans="1:26">
      <c r="A13" s="18"/>
      <c r="B13" s="129"/>
      <c r="C13" s="130"/>
      <c r="D13" s="131"/>
      <c r="E13" s="132"/>
      <c r="F13" s="133"/>
      <c r="G13" s="134"/>
      <c r="H13" s="135"/>
      <c r="I13" s="134"/>
      <c r="J13" s="135"/>
      <c r="K13" s="134"/>
      <c r="L13" s="136"/>
      <c r="M13" s="137"/>
      <c r="N13" s="136"/>
      <c r="O13" s="137"/>
      <c r="P13" s="136"/>
      <c r="Q13" s="137"/>
      <c r="R13" s="18"/>
      <c r="S13" s="18"/>
      <c r="T13" s="18"/>
      <c r="U13" s="18"/>
      <c r="V13" s="18"/>
      <c r="W13" s="18"/>
      <c r="X13" s="18"/>
    </row>
    <row r="14" spans="1:26">
      <c r="R14" s="18"/>
      <c r="S14" s="18"/>
      <c r="T14" s="18"/>
      <c r="V14" s="18"/>
      <c r="W14" s="18"/>
      <c r="X14" s="18"/>
    </row>
    <row r="15" spans="1:26">
      <c r="R15" s="18"/>
      <c r="S15" s="18"/>
      <c r="T15" s="18"/>
      <c r="W15" s="18"/>
      <c r="X15" s="18"/>
    </row>
    <row r="16" spans="1:26">
      <c r="R16" s="18"/>
      <c r="S16" s="18"/>
      <c r="T16" s="18"/>
      <c r="V16" s="18"/>
      <c r="W16" s="18"/>
      <c r="X16" s="18"/>
    </row>
    <row r="17" spans="18:24">
      <c r="R17" s="18"/>
      <c r="S17" s="18"/>
      <c r="T17" s="18"/>
      <c r="U17" s="18"/>
      <c r="V17" s="18"/>
      <c r="W17" s="18"/>
      <c r="X17" s="18"/>
    </row>
    <row r="18" spans="18:24">
      <c r="R18" s="18"/>
      <c r="S18" s="18"/>
      <c r="T18" s="18"/>
      <c r="U18" s="18"/>
      <c r="V18" s="18"/>
      <c r="W18" s="18"/>
      <c r="X18" s="18"/>
    </row>
    <row r="19" spans="18:24">
      <c r="R19" s="18"/>
      <c r="S19" s="18"/>
      <c r="T19" s="18"/>
      <c r="W19" s="18"/>
      <c r="X19" s="18"/>
    </row>
    <row r="20" spans="18:24">
      <c r="R20" s="18"/>
      <c r="S20" s="18"/>
      <c r="T20" s="18"/>
      <c r="U20" s="18"/>
      <c r="V20" s="18"/>
      <c r="W20" s="18"/>
      <c r="X20" s="18"/>
    </row>
    <row r="21" spans="18:24">
      <c r="R21" s="18"/>
      <c r="S21" s="18"/>
      <c r="T21" s="18"/>
      <c r="U21" s="18"/>
      <c r="V21" s="18"/>
      <c r="W21" s="18"/>
      <c r="X21" s="18"/>
    </row>
    <row r="22" spans="18:24">
      <c r="R22" s="18"/>
      <c r="S22" s="18"/>
      <c r="T22" s="18"/>
      <c r="U22" s="18"/>
      <c r="V22" s="18"/>
      <c r="W22" s="18"/>
      <c r="X22" s="18"/>
    </row>
    <row r="23" spans="18:24">
      <c r="R23" s="18"/>
      <c r="S23" s="18"/>
      <c r="T23" s="18"/>
      <c r="W23" s="18"/>
      <c r="X23" s="18"/>
    </row>
    <row r="24" spans="18:24">
      <c r="R24" s="18"/>
      <c r="S24" s="18"/>
      <c r="T24" s="18"/>
      <c r="U24" s="18"/>
      <c r="V24" s="18"/>
      <c r="W24" s="18"/>
      <c r="X24" s="18"/>
    </row>
    <row r="25" spans="18:24">
      <c r="R25" s="18"/>
      <c r="S25" s="18"/>
      <c r="T25" s="18"/>
      <c r="U25" s="18"/>
      <c r="V25" s="18"/>
      <c r="W25" s="18"/>
      <c r="X25" s="18"/>
    </row>
    <row r="26" spans="18:24">
      <c r="R26" s="18"/>
      <c r="S26" s="18"/>
      <c r="T26" s="18"/>
      <c r="U26" s="18"/>
      <c r="V26" s="18"/>
      <c r="W26" s="18"/>
      <c r="X26" s="18"/>
    </row>
    <row r="27" spans="18:24">
      <c r="R27" s="18"/>
      <c r="S27" s="18"/>
      <c r="T27" s="18"/>
      <c r="W27" s="18"/>
      <c r="X27" s="18"/>
    </row>
    <row r="28" spans="18:24">
      <c r="R28" s="18"/>
      <c r="S28" s="18"/>
      <c r="T28" s="18"/>
      <c r="U28" s="18"/>
      <c r="V28" s="18"/>
      <c r="W28" s="18"/>
      <c r="X28" s="18"/>
    </row>
    <row r="29" spans="18:24">
      <c r="R29" s="18"/>
      <c r="S29" s="18"/>
      <c r="T29" s="18"/>
      <c r="U29" s="18"/>
      <c r="V29" s="18"/>
      <c r="W29" s="18"/>
      <c r="X29" s="18"/>
    </row>
    <row r="30" spans="18:24">
      <c r="R30" s="18"/>
      <c r="S30" s="18"/>
      <c r="T30" s="18"/>
      <c r="U30" s="18"/>
      <c r="V30" s="18"/>
      <c r="W30" s="18"/>
      <c r="X30" s="18"/>
    </row>
    <row r="31" spans="18:24">
      <c r="R31" s="18"/>
      <c r="S31" s="18"/>
      <c r="T31" s="18"/>
      <c r="W31" s="18"/>
      <c r="X31" s="18"/>
    </row>
    <row r="32" spans="18:24">
      <c r="R32" s="18"/>
      <c r="S32" s="18"/>
      <c r="T32" s="18"/>
      <c r="U32" s="18"/>
      <c r="V32" s="18"/>
      <c r="W32" s="18"/>
      <c r="X32" s="18"/>
    </row>
    <row r="33" spans="18:24">
      <c r="R33" s="18"/>
      <c r="S33" s="18"/>
      <c r="T33" s="18"/>
      <c r="U33" s="18"/>
      <c r="V33" s="18"/>
      <c r="W33" s="18"/>
      <c r="X33" s="18"/>
    </row>
    <row r="34" spans="18:24">
      <c r="R34" s="18"/>
      <c r="S34" s="18"/>
      <c r="T34" s="18"/>
      <c r="U34" s="18"/>
      <c r="V34" s="18"/>
      <c r="W34" s="18"/>
      <c r="X34" s="18"/>
    </row>
    <row r="35" spans="18:24">
      <c r="R35" s="18"/>
      <c r="S35" s="18"/>
      <c r="T35" s="18"/>
      <c r="U35" s="18"/>
      <c r="V35" s="18"/>
      <c r="W35" s="18"/>
      <c r="X35" s="18"/>
    </row>
    <row r="36" spans="18:24">
      <c r="R36" s="18"/>
      <c r="S36" s="18"/>
      <c r="T36" s="18"/>
      <c r="U36" s="18"/>
      <c r="V36" s="18"/>
      <c r="W36" s="18"/>
      <c r="X36" s="18"/>
    </row>
    <row r="37" spans="18:24">
      <c r="R37" s="18"/>
      <c r="S37" s="18"/>
      <c r="T37" s="18"/>
      <c r="U37" s="18"/>
      <c r="V37" s="18"/>
      <c r="W37" s="18"/>
      <c r="X37" s="18"/>
    </row>
    <row r="38" spans="18:24">
      <c r="R38" s="18"/>
      <c r="S38" s="18"/>
      <c r="T38" s="18"/>
      <c r="U38" s="18"/>
      <c r="V38" s="18"/>
      <c r="W38" s="18"/>
      <c r="X38" s="18"/>
    </row>
    <row r="39" spans="18:24">
      <c r="R39" s="18"/>
      <c r="S39" s="18"/>
      <c r="T39" s="18"/>
      <c r="U39" s="18"/>
      <c r="V39" s="18"/>
      <c r="W39" s="18"/>
      <c r="X39" s="18"/>
    </row>
    <row r="40" spans="18:24">
      <c r="R40" s="18"/>
      <c r="S40" s="18"/>
      <c r="T40" s="18"/>
      <c r="U40" s="18"/>
      <c r="V40" s="18"/>
      <c r="W40" s="18"/>
      <c r="X40" s="18"/>
    </row>
    <row r="41" spans="18:24">
      <c r="R41" s="18"/>
      <c r="S41" s="18"/>
      <c r="T41" s="18"/>
      <c r="U41" s="18"/>
      <c r="V41" s="18"/>
      <c r="W41" s="18"/>
      <c r="X41" s="18"/>
    </row>
    <row r="42" spans="18:24">
      <c r="R42" s="18"/>
      <c r="S42" s="18"/>
      <c r="T42" s="18"/>
      <c r="U42" s="18"/>
      <c r="V42" s="18"/>
      <c r="W42" s="18"/>
      <c r="X42" s="18"/>
    </row>
    <row r="43" spans="18:24">
      <c r="R43" s="18"/>
      <c r="S43" s="18"/>
      <c r="T43" s="18"/>
      <c r="U43" s="18"/>
      <c r="V43" s="18"/>
      <c r="W43" s="18"/>
      <c r="X43" s="18"/>
    </row>
    <row r="44" spans="18:24">
      <c r="R44" s="18"/>
      <c r="S44" s="18"/>
      <c r="T44" s="18"/>
      <c r="U44" s="18"/>
      <c r="V44" s="18"/>
      <c r="W44" s="18"/>
      <c r="X44" s="18"/>
    </row>
    <row r="45" spans="18:24">
      <c r="R45" s="18"/>
      <c r="S45" s="18"/>
      <c r="T45" s="18"/>
      <c r="U45" s="18"/>
      <c r="V45" s="18"/>
      <c r="W45" s="18"/>
      <c r="X45" s="18"/>
    </row>
    <row r="46" spans="18:24">
      <c r="R46" s="18"/>
      <c r="S46" s="18"/>
      <c r="T46" s="18"/>
      <c r="U46" s="18"/>
      <c r="V46" s="18"/>
      <c r="W46" s="18"/>
      <c r="X46" s="18"/>
    </row>
    <row r="47" spans="18:24">
      <c r="R47" s="18"/>
      <c r="S47" s="18"/>
      <c r="T47" s="18"/>
      <c r="U47" s="18"/>
      <c r="V47" s="18"/>
      <c r="W47" s="18"/>
      <c r="X47" s="18"/>
    </row>
    <row r="48" spans="18:24">
      <c r="R48" s="18"/>
      <c r="S48" s="18"/>
      <c r="T48" s="18"/>
      <c r="U48" s="18"/>
      <c r="V48" s="18"/>
      <c r="W48" s="18"/>
      <c r="X48" s="18"/>
    </row>
    <row r="49" spans="18:24">
      <c r="R49" s="18"/>
      <c r="S49" s="18"/>
      <c r="T49" s="18"/>
      <c r="U49" s="18"/>
      <c r="V49" s="18"/>
      <c r="W49" s="18"/>
      <c r="X49" s="18"/>
    </row>
    <row r="50" spans="18:24">
      <c r="R50" s="18"/>
      <c r="S50" s="18"/>
      <c r="T50" s="18"/>
      <c r="U50" s="18"/>
      <c r="V50" s="18"/>
      <c r="W50" s="18"/>
      <c r="X50" s="18"/>
    </row>
    <row r="51" spans="18:24">
      <c r="R51" s="18"/>
      <c r="S51" s="18"/>
      <c r="T51" s="18"/>
      <c r="U51" s="18"/>
      <c r="V51" s="18"/>
      <c r="W51" s="18"/>
      <c r="X51" s="18"/>
    </row>
    <row r="52" spans="18:24">
      <c r="R52" s="18"/>
      <c r="S52" s="18"/>
      <c r="T52" s="18"/>
      <c r="U52" s="18"/>
      <c r="V52" s="18"/>
      <c r="W52" s="18"/>
      <c r="X52" s="18"/>
    </row>
    <row r="53" spans="18:24">
      <c r="R53" s="18"/>
      <c r="S53" s="18"/>
      <c r="T53" s="18"/>
      <c r="U53" s="18"/>
      <c r="V53" s="18"/>
      <c r="W53" s="18"/>
      <c r="X53" s="18"/>
    </row>
    <row r="54" spans="18:24">
      <c r="R54" s="18"/>
      <c r="S54" s="18"/>
      <c r="T54" s="18"/>
      <c r="U54" s="18"/>
      <c r="V54" s="18"/>
      <c r="W54" s="18"/>
      <c r="X54" s="18"/>
    </row>
    <row r="55" spans="18:24">
      <c r="R55" s="18"/>
      <c r="S55" s="18"/>
      <c r="T55" s="18"/>
      <c r="U55" s="18"/>
      <c r="V55" s="18"/>
      <c r="W55" s="18"/>
      <c r="X55" s="18"/>
    </row>
    <row r="56" spans="18:24">
      <c r="R56" s="18"/>
      <c r="S56" s="18"/>
      <c r="T56" s="18"/>
      <c r="U56" s="18"/>
      <c r="V56" s="18"/>
      <c r="W56" s="18"/>
      <c r="X56" s="18"/>
    </row>
    <row r="57" spans="18:24">
      <c r="R57" s="18"/>
      <c r="S57" s="18"/>
      <c r="T57" s="18"/>
      <c r="U57" s="18"/>
      <c r="V57" s="18"/>
      <c r="W57" s="18"/>
      <c r="X57" s="18"/>
    </row>
    <row r="58" spans="18:24">
      <c r="R58" s="18"/>
      <c r="S58" s="18"/>
      <c r="T58" s="18"/>
      <c r="U58" s="18"/>
      <c r="V58" s="18"/>
      <c r="W58" s="18"/>
      <c r="X58" s="18"/>
    </row>
    <row r="59" spans="18:24">
      <c r="R59" s="18"/>
      <c r="S59" s="18"/>
      <c r="T59" s="18"/>
      <c r="U59" s="18"/>
      <c r="V59" s="18"/>
      <c r="W59" s="18"/>
      <c r="X59" s="18"/>
    </row>
    <row r="60" spans="18:24">
      <c r="R60" s="18"/>
      <c r="S60" s="18"/>
      <c r="T60" s="18"/>
      <c r="U60" s="18"/>
      <c r="V60" s="18"/>
      <c r="W60" s="18"/>
      <c r="X60" s="18"/>
    </row>
    <row r="61" spans="18:24">
      <c r="R61" s="18"/>
      <c r="S61" s="18"/>
      <c r="T61" s="18"/>
      <c r="U61" s="18"/>
      <c r="V61" s="18"/>
      <c r="W61" s="18"/>
      <c r="X61" s="18"/>
    </row>
    <row r="62" spans="18:24">
      <c r="R62" s="18"/>
      <c r="S62" s="18"/>
      <c r="T62" s="18"/>
      <c r="U62" s="18"/>
      <c r="V62" s="18"/>
      <c r="W62" s="18"/>
      <c r="X62" s="18"/>
    </row>
    <row r="63" spans="18:24">
      <c r="R63" s="18"/>
      <c r="S63" s="18"/>
      <c r="T63" s="18"/>
      <c r="U63" s="18"/>
      <c r="V63" s="18"/>
      <c r="W63" s="18"/>
      <c r="X63" s="18"/>
    </row>
    <row r="64" spans="18:24">
      <c r="R64" s="18"/>
      <c r="S64" s="18"/>
      <c r="T64" s="18"/>
      <c r="U64" s="18"/>
      <c r="V64" s="18"/>
      <c r="W64" s="18"/>
      <c r="X64" s="18"/>
    </row>
    <row r="65" spans="18:24">
      <c r="R65" s="18"/>
      <c r="S65" s="18"/>
      <c r="T65" s="18"/>
      <c r="U65" s="18"/>
      <c r="V65" s="18"/>
      <c r="W65" s="18"/>
      <c r="X65" s="18"/>
    </row>
    <row r="66" spans="18:24">
      <c r="R66" s="18"/>
      <c r="S66" s="18"/>
      <c r="T66" s="18"/>
      <c r="U66" s="18"/>
      <c r="V66" s="18"/>
      <c r="W66" s="18"/>
      <c r="X66" s="18"/>
    </row>
    <row r="67" spans="18:24">
      <c r="R67" s="18"/>
      <c r="S67" s="18"/>
      <c r="T67" s="18"/>
      <c r="U67" s="18"/>
      <c r="V67" s="18"/>
      <c r="W67" s="18"/>
      <c r="X67" s="18"/>
    </row>
    <row r="68" spans="18:24">
      <c r="R68" s="18"/>
      <c r="S68" s="18"/>
      <c r="T68" s="18"/>
      <c r="U68" s="18"/>
      <c r="V68" s="18"/>
      <c r="W68" s="18"/>
      <c r="X68" s="18"/>
    </row>
    <row r="69" spans="18:24">
      <c r="R69" s="18"/>
      <c r="S69" s="18"/>
      <c r="T69" s="18"/>
      <c r="U69" s="18"/>
      <c r="V69" s="18"/>
      <c r="W69" s="18"/>
      <c r="X69" s="18"/>
    </row>
    <row r="70" spans="18:24">
      <c r="R70" s="18"/>
      <c r="S70" s="18"/>
      <c r="T70" s="18"/>
      <c r="U70" s="18"/>
      <c r="V70" s="18"/>
      <c r="W70" s="18"/>
      <c r="X70" s="18"/>
    </row>
    <row r="71" spans="18:24">
      <c r="R71" s="18"/>
      <c r="S71" s="18"/>
      <c r="T71" s="18"/>
      <c r="U71" s="18"/>
      <c r="V71" s="18"/>
      <c r="W71" s="18"/>
      <c r="X71" s="18"/>
    </row>
    <row r="72" spans="18:24">
      <c r="R72" s="18"/>
      <c r="S72" s="18"/>
      <c r="T72" s="18"/>
      <c r="U72" s="18"/>
      <c r="V72" s="18"/>
      <c r="W72" s="18"/>
      <c r="X72" s="18"/>
    </row>
    <row r="73" spans="18:24">
      <c r="R73" s="18"/>
      <c r="S73" s="18"/>
      <c r="T73" s="18"/>
      <c r="U73" s="18"/>
      <c r="V73" s="18"/>
      <c r="W73" s="18"/>
      <c r="X73" s="18"/>
    </row>
    <row r="74" spans="18:24">
      <c r="R74" s="18"/>
      <c r="S74" s="18"/>
      <c r="T74" s="18"/>
      <c r="U74" s="18"/>
      <c r="V74" s="18"/>
      <c r="W74" s="18"/>
      <c r="X74" s="18"/>
    </row>
    <row r="75" spans="18:24">
      <c r="R75" s="18"/>
      <c r="S75" s="18"/>
      <c r="T75" s="18"/>
      <c r="U75" s="18"/>
      <c r="V75" s="18"/>
      <c r="W75" s="18"/>
      <c r="X75" s="18"/>
    </row>
    <row r="76" spans="18:24">
      <c r="R76" s="18"/>
      <c r="S76" s="18"/>
      <c r="T76" s="18"/>
      <c r="U76" s="18"/>
      <c r="V76" s="18"/>
      <c r="W76" s="18"/>
      <c r="X76" s="18"/>
    </row>
    <row r="77" spans="18:24">
      <c r="R77" s="18"/>
      <c r="S77" s="18"/>
      <c r="T77" s="18"/>
      <c r="U77" s="18"/>
      <c r="V77" s="18"/>
      <c r="W77" s="18"/>
      <c r="X77" s="18"/>
    </row>
  </sheetData>
  <phoneticPr fontId="4"/>
  <pageMargins left="0.7" right="0.7" top="0.75" bottom="0.75" header="0.3" footer="0.3"/>
  <tableParts count="2">
    <tablePart r:id="rId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38CAA7-A498-49B1-97C1-381817BD7722}">
  <sheetPr>
    <tabColor theme="2" tint="-9.9978637043366805E-2"/>
  </sheetPr>
  <dimension ref="A1:H13"/>
  <sheetViews>
    <sheetView zoomScaleNormal="100" workbookViewId="0">
      <selection activeCell="G29" sqref="G29"/>
    </sheetView>
  </sheetViews>
  <sheetFormatPr defaultColWidth="9" defaultRowHeight="12.75"/>
  <cols>
    <col min="1" max="1" width="13" style="41" bestFit="1" customWidth="1"/>
    <col min="2" max="3" width="7" style="41" bestFit="1" customWidth="1"/>
    <col min="4" max="5" width="7.125" style="41" bestFit="1" customWidth="1"/>
    <col min="6" max="7" width="9" style="41"/>
    <col min="8" max="8" width="13.625" style="41" bestFit="1" customWidth="1"/>
    <col min="9" max="16384" width="9" style="41"/>
  </cols>
  <sheetData>
    <row r="1" spans="1:8" s="40" customFormat="1">
      <c r="A1" s="40" t="s">
        <v>18</v>
      </c>
      <c r="B1" s="40" t="s">
        <v>28</v>
      </c>
      <c r="C1" s="40" t="s">
        <v>29</v>
      </c>
      <c r="D1" s="40" t="s">
        <v>40</v>
      </c>
      <c r="E1" s="40" t="s">
        <v>41</v>
      </c>
      <c r="F1" s="40" t="s">
        <v>68</v>
      </c>
      <c r="G1" s="40" t="s">
        <v>69</v>
      </c>
      <c r="H1" s="40" t="s">
        <v>93</v>
      </c>
    </row>
    <row r="2" spans="1:8">
      <c r="A2" s="41" t="s">
        <v>523</v>
      </c>
      <c r="B2" s="41" t="s">
        <v>26</v>
      </c>
      <c r="C2" s="41" t="s">
        <v>30</v>
      </c>
      <c r="D2" s="41">
        <v>1</v>
      </c>
      <c r="E2" s="41">
        <v>1</v>
      </c>
      <c r="F2" s="41">
        <v>12</v>
      </c>
      <c r="G2" s="41">
        <v>7</v>
      </c>
      <c r="H2" s="41" t="s">
        <v>94</v>
      </c>
    </row>
    <row r="3" spans="1:8">
      <c r="A3" s="41" t="s">
        <v>524</v>
      </c>
      <c r="C3" s="41" t="s">
        <v>31</v>
      </c>
      <c r="D3" s="41">
        <v>4</v>
      </c>
      <c r="E3" s="41">
        <v>2</v>
      </c>
      <c r="F3" s="41">
        <v>12</v>
      </c>
      <c r="G3" s="41">
        <v>6</v>
      </c>
      <c r="H3" s="41" t="s">
        <v>95</v>
      </c>
    </row>
    <row r="4" spans="1:8">
      <c r="A4" s="41" t="s">
        <v>525</v>
      </c>
      <c r="C4" s="41" t="s">
        <v>32</v>
      </c>
      <c r="D4" s="41">
        <v>5</v>
      </c>
      <c r="E4" s="41">
        <v>2</v>
      </c>
      <c r="F4" s="41">
        <v>11</v>
      </c>
      <c r="G4" s="41">
        <v>6</v>
      </c>
      <c r="H4" s="41" t="s">
        <v>96</v>
      </c>
    </row>
    <row r="5" spans="1:8">
      <c r="A5" s="41" t="s">
        <v>526</v>
      </c>
      <c r="F5" s="41">
        <v>10</v>
      </c>
      <c r="G5" s="41">
        <v>6</v>
      </c>
    </row>
    <row r="6" spans="1:8">
      <c r="A6" s="41" t="s">
        <v>527</v>
      </c>
      <c r="F6" s="41">
        <v>9</v>
      </c>
      <c r="G6" s="41">
        <v>6</v>
      </c>
    </row>
    <row r="7" spans="1:8">
      <c r="A7" s="41" t="s">
        <v>528</v>
      </c>
      <c r="F7" s="41">
        <v>8</v>
      </c>
      <c r="G7" s="41">
        <v>6</v>
      </c>
    </row>
    <row r="8" spans="1:8">
      <c r="A8" s="41" t="s">
        <v>529</v>
      </c>
      <c r="F8" s="41">
        <v>7</v>
      </c>
      <c r="G8" s="41">
        <v>6</v>
      </c>
    </row>
    <row r="9" spans="1:8">
      <c r="A9" s="41" t="s">
        <v>530</v>
      </c>
      <c r="F9" s="41">
        <v>6</v>
      </c>
      <c r="G9" s="41">
        <v>6</v>
      </c>
    </row>
    <row r="10" spans="1:8">
      <c r="A10" s="41" t="s">
        <v>531</v>
      </c>
      <c r="F10" s="41">
        <v>5</v>
      </c>
      <c r="G10" s="41">
        <v>6</v>
      </c>
    </row>
    <row r="11" spans="1:8">
      <c r="A11" s="41" t="s">
        <v>532</v>
      </c>
      <c r="F11" s="41">
        <v>4</v>
      </c>
      <c r="G11" s="41">
        <v>6</v>
      </c>
    </row>
    <row r="12" spans="1:8">
      <c r="A12" s="41" t="s">
        <v>533</v>
      </c>
      <c r="F12" s="41">
        <v>3</v>
      </c>
      <c r="G12" s="41">
        <v>6</v>
      </c>
    </row>
    <row r="13" spans="1:8">
      <c r="A13" s="41" t="s">
        <v>534</v>
      </c>
      <c r="F13" s="41">
        <v>2</v>
      </c>
      <c r="G13" s="41">
        <v>6</v>
      </c>
    </row>
  </sheetData>
  <phoneticPr fontId="4"/>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EA775-9B71-4824-8ED6-766FD28D9574}">
  <sheetPr>
    <tabColor theme="2" tint="-9.9978637043366805E-2"/>
  </sheetPr>
  <dimension ref="A1:F11"/>
  <sheetViews>
    <sheetView workbookViewId="0"/>
  </sheetViews>
  <sheetFormatPr defaultColWidth="9" defaultRowHeight="12.75"/>
  <cols>
    <col min="1" max="1" width="18.875" style="158" bestFit="1" customWidth="1"/>
    <col min="2" max="5" width="9" style="158"/>
    <col min="6" max="6" width="61.625" style="158" bestFit="1" customWidth="1"/>
    <col min="7" max="16384" width="9" style="158"/>
  </cols>
  <sheetData>
    <row r="1" spans="1:6" s="40" customFormat="1">
      <c r="A1" s="40" t="s">
        <v>145</v>
      </c>
      <c r="B1" s="40" t="s">
        <v>144</v>
      </c>
      <c r="C1" s="40" t="s">
        <v>143</v>
      </c>
      <c r="D1" s="40" t="s">
        <v>142</v>
      </c>
      <c r="E1" s="40" t="s">
        <v>141</v>
      </c>
      <c r="F1" s="40" t="s">
        <v>140</v>
      </c>
    </row>
    <row r="2" spans="1:6">
      <c r="A2" s="158" t="s">
        <v>139</v>
      </c>
      <c r="B2" s="158" t="s">
        <v>138</v>
      </c>
      <c r="C2" s="158" t="s">
        <v>114</v>
      </c>
      <c r="D2" s="158" t="s">
        <v>112</v>
      </c>
      <c r="E2" s="158" t="s">
        <v>109</v>
      </c>
      <c r="F2" s="158" t="s">
        <v>137</v>
      </c>
    </row>
    <row r="3" spans="1:6">
      <c r="A3" s="158" t="s">
        <v>136</v>
      </c>
      <c r="B3" s="158" t="s">
        <v>135</v>
      </c>
      <c r="C3" s="158" t="s">
        <v>134</v>
      </c>
      <c r="D3" s="158" t="s">
        <v>133</v>
      </c>
      <c r="E3" s="158" t="s">
        <v>132</v>
      </c>
      <c r="F3" s="158" t="s">
        <v>131</v>
      </c>
    </row>
    <row r="4" spans="1:6">
      <c r="A4" s="158" t="s">
        <v>118</v>
      </c>
    </row>
    <row r="5" spans="1:6">
      <c r="A5" s="158" t="s">
        <v>130</v>
      </c>
    </row>
    <row r="6" spans="1:6">
      <c r="A6" s="158" t="s">
        <v>129</v>
      </c>
    </row>
    <row r="7" spans="1:6">
      <c r="A7" s="158" t="s">
        <v>128</v>
      </c>
    </row>
    <row r="8" spans="1:6">
      <c r="A8" s="158" t="s">
        <v>127</v>
      </c>
    </row>
    <row r="9" spans="1:6">
      <c r="A9" s="158" t="s">
        <v>126</v>
      </c>
    </row>
    <row r="10" spans="1:6">
      <c r="A10" s="158" t="s">
        <v>125</v>
      </c>
    </row>
    <row r="11" spans="1:6">
      <c r="A11" s="158" t="s">
        <v>124</v>
      </c>
    </row>
  </sheetData>
  <phoneticPr fontId="4"/>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C4BBD9-5478-4FBC-896F-B6FB7839813F}">
  <sheetPr>
    <pageSetUpPr fitToPage="1"/>
  </sheetPr>
  <dimension ref="A1:J36"/>
  <sheetViews>
    <sheetView tabSelected="1" view="pageBreakPreview" zoomScale="70" zoomScaleNormal="70" zoomScaleSheetLayoutView="70" workbookViewId="0">
      <selection activeCell="D5" sqref="D5"/>
    </sheetView>
  </sheetViews>
  <sheetFormatPr defaultRowHeight="18.75"/>
  <cols>
    <col min="1" max="1" width="3.5" customWidth="1"/>
    <col min="4" max="5" width="18.375" customWidth="1"/>
    <col min="8" max="9" width="18.375" customWidth="1"/>
  </cols>
  <sheetData>
    <row r="1" spans="1:10" ht="36.75" customHeight="1">
      <c r="A1" s="98" t="s">
        <v>91</v>
      </c>
      <c r="B1" s="96"/>
      <c r="C1" s="96"/>
      <c r="D1" s="96"/>
      <c r="E1" s="96"/>
      <c r="F1" s="96"/>
      <c r="G1" s="96"/>
      <c r="H1" s="96"/>
      <c r="I1" s="96"/>
      <c r="J1" s="96"/>
    </row>
    <row r="3" spans="1:10" ht="19.5" thickBot="1">
      <c r="B3" t="s">
        <v>20</v>
      </c>
      <c r="E3" s="1179" t="s">
        <v>522</v>
      </c>
    </row>
    <row r="4" spans="1:10" ht="19.5" thickBot="1">
      <c r="B4" s="47" t="s">
        <v>18</v>
      </c>
      <c r="C4" s="53"/>
      <c r="D4" s="142"/>
      <c r="E4" s="1180">
        <f>処遇改善等加算に係る経験年数算定表!AF90</f>
        <v>0</v>
      </c>
    </row>
    <row r="5" spans="1:10" ht="19.5" thickBot="1">
      <c r="B5" s="47" t="s">
        <v>19</v>
      </c>
      <c r="C5" s="53"/>
      <c r="D5" s="143"/>
    </row>
    <row r="7" spans="1:10">
      <c r="B7" s="42" t="s">
        <v>21</v>
      </c>
    </row>
    <row r="8" spans="1:10" ht="19.5" thickBot="1">
      <c r="C8" s="48" t="s">
        <v>25</v>
      </c>
      <c r="D8" s="55" t="s">
        <v>22</v>
      </c>
      <c r="E8" s="55" t="s">
        <v>23</v>
      </c>
      <c r="F8" s="100"/>
      <c r="G8" s="101"/>
      <c r="H8" s="99" t="s">
        <v>70</v>
      </c>
    </row>
    <row r="9" spans="1:10" ht="19.5" thickBot="1">
      <c r="C9" s="54">
        <v>0</v>
      </c>
      <c r="D9" s="143"/>
      <c r="E9" s="143"/>
      <c r="F9" s="102" t="s">
        <v>79</v>
      </c>
      <c r="G9" s="103"/>
      <c r="H9" s="143"/>
    </row>
    <row r="10" spans="1:10" ht="19.5" thickBot="1">
      <c r="C10" s="54">
        <v>1</v>
      </c>
      <c r="D10" s="143"/>
      <c r="E10" s="143"/>
      <c r="F10" s="102" t="s">
        <v>79</v>
      </c>
      <c r="G10" s="103"/>
      <c r="H10" s="143"/>
    </row>
    <row r="11" spans="1:10" ht="19.5" thickBot="1">
      <c r="C11" s="54">
        <v>2</v>
      </c>
      <c r="D11" s="143"/>
      <c r="E11" s="143"/>
      <c r="F11" s="102" t="s">
        <v>79</v>
      </c>
      <c r="G11" s="103"/>
      <c r="H11" s="143"/>
    </row>
    <row r="12" spans="1:10">
      <c r="C12" s="48" t="s">
        <v>24</v>
      </c>
      <c r="D12" s="56">
        <f>SUM(D9:D11)</f>
        <v>0</v>
      </c>
      <c r="E12" s="56">
        <f>SUM(E9:E11)</f>
        <v>0</v>
      </c>
      <c r="H12" s="56">
        <f>SUM(H9:H11)</f>
        <v>0</v>
      </c>
    </row>
    <row r="13" spans="1:10">
      <c r="C13" s="48" t="s">
        <v>27</v>
      </c>
      <c r="D13" s="49">
        <f>SUM(D12:E12)</f>
        <v>0</v>
      </c>
    </row>
    <row r="15" spans="1:10" ht="19.5" thickBot="1">
      <c r="B15" t="s">
        <v>33</v>
      </c>
    </row>
    <row r="16" spans="1:10" ht="19.5" thickBot="1">
      <c r="C16" s="50" t="s">
        <v>87</v>
      </c>
      <c r="D16" s="51"/>
      <c r="E16" s="51"/>
      <c r="F16" s="142"/>
    </row>
    <row r="17" spans="2:9" ht="19.5" thickBot="1">
      <c r="C17" s="50" t="s">
        <v>88</v>
      </c>
      <c r="D17" s="51"/>
      <c r="E17" s="51"/>
      <c r="F17" s="142"/>
    </row>
    <row r="18" spans="2:9" ht="19.5" thickBot="1">
      <c r="C18" s="50" t="s">
        <v>75</v>
      </c>
      <c r="D18" s="51"/>
      <c r="E18" s="51"/>
      <c r="F18" s="142"/>
    </row>
    <row r="19" spans="2:9" ht="19.5" thickBot="1">
      <c r="C19" s="50" t="s">
        <v>34</v>
      </c>
      <c r="D19" s="51"/>
      <c r="E19" s="51"/>
      <c r="F19" s="144"/>
    </row>
    <row r="20" spans="2:9">
      <c r="H20" s="43"/>
      <c r="I20" s="43"/>
    </row>
    <row r="21" spans="2:9" ht="19.5" thickBot="1">
      <c r="B21" t="s">
        <v>37</v>
      </c>
    </row>
    <row r="22" spans="2:9" ht="19.5" thickBot="1">
      <c r="C22" s="58" t="s">
        <v>54</v>
      </c>
      <c r="D22" s="59"/>
      <c r="E22" s="59"/>
      <c r="F22" s="60" t="e">
        <f>VLOOKUP($D$4,【リスト】!$A$2:$G$13,6,FALSE)</f>
        <v>#N/A</v>
      </c>
    </row>
    <row r="23" spans="2:9" ht="19.5" thickBot="1">
      <c r="C23" s="58" t="s">
        <v>55</v>
      </c>
      <c r="D23" s="59"/>
      <c r="E23" s="59"/>
      <c r="F23" s="60" t="e">
        <f>VLOOKUP($D$4,【リスト】!$A$2:$G$13,7,FALSE)</f>
        <v>#N/A</v>
      </c>
    </row>
    <row r="25" spans="2:9" ht="19.5" thickBot="1">
      <c r="B25" t="s">
        <v>50</v>
      </c>
    </row>
    <row r="26" spans="2:9" ht="19.5" thickBot="1">
      <c r="C26" s="145">
        <v>12</v>
      </c>
      <c r="D26" t="s">
        <v>51</v>
      </c>
    </row>
    <row r="28" spans="2:9" ht="19.5" thickBot="1">
      <c r="B28" t="s">
        <v>92</v>
      </c>
    </row>
    <row r="29" spans="2:9" ht="19.5" thickBot="1">
      <c r="C29" s="146"/>
    </row>
    <row r="31" spans="2:9" ht="19.5" thickBot="1">
      <c r="B31" s="57" t="s">
        <v>52</v>
      </c>
    </row>
    <row r="32" spans="2:9" ht="19.5" thickBot="1">
      <c r="D32" s="61" t="s">
        <v>45</v>
      </c>
      <c r="E32" s="61" t="s">
        <v>53</v>
      </c>
      <c r="F32" t="s">
        <v>416</v>
      </c>
    </row>
    <row r="33" spans="3:5" ht="19.5" thickBot="1">
      <c r="C33" s="61" t="s">
        <v>35</v>
      </c>
      <c r="D33" s="62" t="e">
        <f>SUM(計算!D14:L14)</f>
        <v>#N/A</v>
      </c>
      <c r="E33" s="63" t="e">
        <f>ROUNDDOWN(D33*実施月数,-3)</f>
        <v>#N/A</v>
      </c>
    </row>
    <row r="34" spans="3:5" ht="19.5" thickBot="1">
      <c r="C34" s="61" t="s">
        <v>36</v>
      </c>
      <c r="D34" s="62" t="e">
        <f>SUM(計算!D25:L25)</f>
        <v>#N/A</v>
      </c>
      <c r="E34" s="63" t="e">
        <f>ROUNDDOWN(D34*実施月数,-3)</f>
        <v>#N/A</v>
      </c>
    </row>
    <row r="35" spans="3:5" ht="19.5" thickBot="1">
      <c r="C35" s="61" t="s">
        <v>97</v>
      </c>
      <c r="D35" s="62">
        <f>IF($C$29=【リスト】!$H$2,家庭的単価!$Z$6,IF($C$29=【リスト】!$H$3,家庭的単価!$Z$7,0))</f>
        <v>0</v>
      </c>
      <c r="E35" s="63">
        <f>ROUNDDOWN(D35*実施月数,-3)</f>
        <v>0</v>
      </c>
    </row>
    <row r="36" spans="3:5" ht="19.5" thickBot="1">
      <c r="C36" s="523" t="s">
        <v>488</v>
      </c>
      <c r="D36" s="524">
        <f>(SUM(処遇改善等加算に係る経験年数算定表!L103+処遇改善等加算に係る経験年数算定表!L106)-様式3!AA93)*40000</f>
        <v>0</v>
      </c>
      <c r="E36" s="524">
        <f>D36*実施月数</f>
        <v>0</v>
      </c>
    </row>
  </sheetData>
  <phoneticPr fontId="4"/>
  <dataValidations count="2">
    <dataValidation type="whole" allowBlank="1" showInputMessage="1" showErrorMessage="1" sqref="D5 D9:E11 H9:H11" xr:uid="{2D77AD47-7A41-41B9-826B-6968E09382CA}">
      <formula1>0</formula1>
      <formula2>1000</formula2>
    </dataValidation>
    <dataValidation type="whole" allowBlank="1" showInputMessage="1" showErrorMessage="1" sqref="C26" xr:uid="{FE72E3F0-E055-4EFA-AB0E-4CC2FFD97962}">
      <formula1>1</formula1>
      <formula2>12</formula2>
    </dataValidation>
  </dataValidations>
  <pageMargins left="0.7" right="0.7" top="0.75" bottom="0.75" header="0.3" footer="0.3"/>
  <pageSetup paperSize="9" scale="65" orientation="portrait" r:id="rId1"/>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xr:uid="{CCBBA551-DDE9-4E60-8859-C92E3CD6D249}">
          <x14:formula1>
            <xm:f>【リスト】!$B$2:$B$3</xm:f>
          </x14:formula1>
          <xm:sqref>F16:F18</xm:sqref>
        </x14:dataValidation>
        <x14:dataValidation type="list" allowBlank="1" showInputMessage="1" showErrorMessage="1" xr:uid="{ECE875D7-0E23-4036-BDA5-4847A1EF3936}">
          <x14:formula1>
            <xm:f>【リスト】!$C$2:$C$5</xm:f>
          </x14:formula1>
          <xm:sqref>F19</xm:sqref>
        </x14:dataValidation>
        <x14:dataValidation type="list" allowBlank="1" showInputMessage="1" showErrorMessage="1" xr:uid="{12E38023-D8C2-4A56-A4D9-DE7719E359E1}">
          <x14:formula1>
            <xm:f>【リスト】!$H$2:$H$5</xm:f>
          </x14:formula1>
          <xm:sqref>C29</xm:sqref>
        </x14:dataValidation>
        <x14:dataValidation type="list" allowBlank="1" showInputMessage="1" showErrorMessage="1" xr:uid="{7A289850-0267-4555-B6A0-6FDEB80918BC}">
          <x14:formula1>
            <xm:f>【リスト】!$A$2:$A$13</xm:f>
          </x14:formula1>
          <xm:sqref>D4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048FB-27DE-483F-816C-CF4B972901A3}">
  <sheetPr>
    <tabColor rgb="FFFFFF00"/>
    <pageSetUpPr fitToPage="1"/>
  </sheetPr>
  <dimension ref="A1:BB141"/>
  <sheetViews>
    <sheetView showGridLines="0" view="pageBreakPreview" zoomScaleNormal="100" zoomScaleSheetLayoutView="100" workbookViewId="0">
      <pane ySplit="7" topLeftCell="A65" activePane="bottomLeft" state="frozenSplit"/>
      <selection activeCell="AB8" sqref="AB8:AN8"/>
      <selection pane="bottomLeft" activeCell="AW77" sqref="AW77"/>
    </sheetView>
  </sheetViews>
  <sheetFormatPr defaultColWidth="9" defaultRowHeight="14.25"/>
  <cols>
    <col min="1" max="1" width="3.625" style="454" customWidth="1"/>
    <col min="2" max="7" width="2.125" style="454" customWidth="1"/>
    <col min="8" max="8" width="2.75" style="454" customWidth="1"/>
    <col min="9" max="12" width="2.125" style="454" customWidth="1"/>
    <col min="13" max="13" width="1.75" style="454" customWidth="1"/>
    <col min="14" max="18" width="2.125" style="454" customWidth="1"/>
    <col min="19" max="19" width="2" style="454" customWidth="1"/>
    <col min="20" max="24" width="2.125" style="454" customWidth="1"/>
    <col min="25" max="26" width="2" style="454" customWidth="1"/>
    <col min="27" max="42" width="2.125" style="454" customWidth="1"/>
    <col min="43" max="44" width="4.25" style="520" customWidth="1"/>
    <col min="45" max="46" width="3.125" style="454" customWidth="1"/>
    <col min="47" max="48" width="9" style="455"/>
    <col min="49" max="16384" width="9" style="454"/>
  </cols>
  <sheetData>
    <row r="1" spans="1:51" ht="36.75" customHeight="1">
      <c r="B1" s="717" t="s">
        <v>483</v>
      </c>
      <c r="C1" s="717"/>
      <c r="D1" s="717"/>
      <c r="E1" s="717"/>
      <c r="F1" s="717"/>
      <c r="G1" s="717"/>
      <c r="H1" s="717"/>
      <c r="I1" s="717"/>
      <c r="J1" s="717"/>
      <c r="K1" s="717"/>
      <c r="L1" s="717"/>
      <c r="M1" s="717"/>
      <c r="N1" s="717"/>
      <c r="O1" s="717"/>
      <c r="P1" s="717"/>
      <c r="Q1" s="717"/>
      <c r="R1" s="717"/>
      <c r="S1" s="717"/>
      <c r="T1" s="717"/>
      <c r="U1" s="717"/>
      <c r="V1" s="717"/>
      <c r="W1" s="717"/>
      <c r="X1" s="717"/>
      <c r="Y1" s="717"/>
      <c r="Z1" s="717"/>
      <c r="AA1" s="717"/>
      <c r="AB1" s="717"/>
      <c r="AC1" s="717"/>
      <c r="AD1" s="717"/>
      <c r="AE1" s="717"/>
      <c r="AF1" s="717"/>
      <c r="AG1" s="717"/>
      <c r="AH1" s="717"/>
      <c r="AI1" s="717"/>
      <c r="AJ1" s="717"/>
      <c r="AK1" s="717"/>
      <c r="AL1" s="717"/>
      <c r="AM1" s="717"/>
      <c r="AN1" s="717"/>
      <c r="AO1" s="717"/>
      <c r="AP1" s="717"/>
      <c r="AQ1" s="522"/>
      <c r="AR1" s="522"/>
    </row>
    <row r="2" spans="1:51" ht="6" customHeight="1" thickBot="1"/>
    <row r="3" spans="1:51">
      <c r="B3" s="621" t="s">
        <v>482</v>
      </c>
      <c r="C3" s="592"/>
      <c r="D3" s="592"/>
      <c r="E3" s="592"/>
      <c r="F3" s="592"/>
      <c r="G3" s="622"/>
      <c r="H3" s="633"/>
      <c r="I3" s="634"/>
      <c r="J3" s="634"/>
      <c r="K3" s="634"/>
      <c r="L3" s="634"/>
      <c r="M3" s="635"/>
      <c r="N3" s="592" t="s">
        <v>481</v>
      </c>
      <c r="O3" s="592"/>
      <c r="P3" s="592"/>
      <c r="Q3" s="592"/>
      <c r="R3" s="592"/>
      <c r="S3" s="622"/>
      <c r="T3" s="592" t="s">
        <v>480</v>
      </c>
      <c r="U3" s="592"/>
      <c r="V3" s="592"/>
      <c r="W3" s="592"/>
      <c r="X3" s="592"/>
      <c r="Y3" s="622"/>
      <c r="Z3" s="615" t="s">
        <v>479</v>
      </c>
      <c r="AA3" s="592"/>
      <c r="AB3" s="592"/>
      <c r="AC3" s="592"/>
      <c r="AD3" s="592"/>
      <c r="AE3" s="592"/>
      <c r="AF3" s="617"/>
      <c r="AG3" s="590"/>
      <c r="AH3" s="590"/>
      <c r="AI3" s="590"/>
      <c r="AJ3" s="592" t="s">
        <v>460</v>
      </c>
      <c r="AK3" s="611"/>
      <c r="AL3" s="611"/>
      <c r="AM3" s="599" t="s">
        <v>459</v>
      </c>
      <c r="AN3" s="613"/>
      <c r="AO3" s="613"/>
      <c r="AP3" s="619" t="s">
        <v>467</v>
      </c>
      <c r="AQ3" s="578" t="s">
        <v>489</v>
      </c>
      <c r="AR3" s="579"/>
      <c r="AS3" s="560" t="s">
        <v>504</v>
      </c>
      <c r="AT3" s="561"/>
      <c r="AU3" s="561"/>
      <c r="AV3" s="562"/>
    </row>
    <row r="4" spans="1:51" ht="15" thickBot="1">
      <c r="B4" s="623"/>
      <c r="C4" s="593"/>
      <c r="D4" s="593"/>
      <c r="E4" s="593"/>
      <c r="F4" s="593"/>
      <c r="G4" s="624"/>
      <c r="H4" s="636"/>
      <c r="I4" s="637"/>
      <c r="J4" s="637"/>
      <c r="K4" s="637"/>
      <c r="L4" s="637"/>
      <c r="M4" s="638"/>
      <c r="N4" s="593"/>
      <c r="O4" s="593"/>
      <c r="P4" s="593"/>
      <c r="Q4" s="593"/>
      <c r="R4" s="593"/>
      <c r="S4" s="624"/>
      <c r="T4" s="593"/>
      <c r="U4" s="593"/>
      <c r="V4" s="593"/>
      <c r="W4" s="593"/>
      <c r="X4" s="593"/>
      <c r="Y4" s="624"/>
      <c r="Z4" s="616"/>
      <c r="AA4" s="593"/>
      <c r="AB4" s="593"/>
      <c r="AC4" s="593"/>
      <c r="AD4" s="593"/>
      <c r="AE4" s="593"/>
      <c r="AF4" s="618"/>
      <c r="AG4" s="591"/>
      <c r="AH4" s="591"/>
      <c r="AI4" s="591"/>
      <c r="AJ4" s="593"/>
      <c r="AK4" s="612"/>
      <c r="AL4" s="612"/>
      <c r="AM4" s="600"/>
      <c r="AN4" s="614"/>
      <c r="AO4" s="614"/>
      <c r="AP4" s="620"/>
      <c r="AQ4" s="580"/>
      <c r="AR4" s="581"/>
      <c r="AS4" s="563"/>
      <c r="AT4" s="564"/>
      <c r="AU4" s="564"/>
      <c r="AV4" s="565"/>
    </row>
    <row r="5" spans="1:51" ht="14.25" customHeight="1">
      <c r="B5" s="709" t="s">
        <v>478</v>
      </c>
      <c r="C5" s="605" t="s">
        <v>477</v>
      </c>
      <c r="D5" s="605"/>
      <c r="E5" s="605"/>
      <c r="F5" s="605"/>
      <c r="G5" s="605"/>
      <c r="H5" s="643"/>
      <c r="I5" s="607" t="s">
        <v>476</v>
      </c>
      <c r="J5" s="605"/>
      <c r="K5" s="605"/>
      <c r="L5" s="605"/>
      <c r="M5" s="643"/>
      <c r="N5" s="645" t="s">
        <v>475</v>
      </c>
      <c r="O5" s="646"/>
      <c r="P5" s="646"/>
      <c r="Q5" s="646"/>
      <c r="R5" s="646"/>
      <c r="S5" s="647"/>
      <c r="T5" s="718" t="s">
        <v>474</v>
      </c>
      <c r="U5" s="718"/>
      <c r="V5" s="718"/>
      <c r="W5" s="718"/>
      <c r="X5" s="718"/>
      <c r="Y5" s="719"/>
      <c r="Z5" s="626" t="s">
        <v>473</v>
      </c>
      <c r="AA5" s="626"/>
      <c r="AB5" s="626"/>
      <c r="AC5" s="626"/>
      <c r="AD5" s="626"/>
      <c r="AE5" s="627"/>
      <c r="AF5" s="604" t="s">
        <v>472</v>
      </c>
      <c r="AG5" s="605"/>
      <c r="AH5" s="605"/>
      <c r="AI5" s="605"/>
      <c r="AJ5" s="605"/>
      <c r="AK5" s="605"/>
      <c r="AL5" s="605"/>
      <c r="AM5" s="605"/>
      <c r="AN5" s="605"/>
      <c r="AO5" s="605"/>
      <c r="AP5" s="606"/>
      <c r="AQ5" s="582" t="s">
        <v>99</v>
      </c>
      <c r="AR5" s="583" t="s">
        <v>100</v>
      </c>
      <c r="AS5" s="566" t="s">
        <v>505</v>
      </c>
      <c r="AT5" s="569" t="s">
        <v>506</v>
      </c>
      <c r="AU5" s="572" t="s">
        <v>488</v>
      </c>
      <c r="AV5" s="573"/>
    </row>
    <row r="6" spans="1:51">
      <c r="B6" s="710"/>
      <c r="C6" s="605"/>
      <c r="D6" s="605"/>
      <c r="E6" s="605"/>
      <c r="F6" s="605"/>
      <c r="G6" s="605"/>
      <c r="H6" s="643"/>
      <c r="I6" s="607"/>
      <c r="J6" s="605"/>
      <c r="K6" s="605"/>
      <c r="L6" s="605"/>
      <c r="M6" s="643"/>
      <c r="N6" s="648"/>
      <c r="O6" s="646"/>
      <c r="P6" s="646"/>
      <c r="Q6" s="646"/>
      <c r="R6" s="646"/>
      <c r="S6" s="647"/>
      <c r="T6" s="720"/>
      <c r="U6" s="720"/>
      <c r="V6" s="720"/>
      <c r="W6" s="720"/>
      <c r="X6" s="720"/>
      <c r="Y6" s="721"/>
      <c r="Z6" s="626"/>
      <c r="AA6" s="626"/>
      <c r="AB6" s="626"/>
      <c r="AC6" s="626"/>
      <c r="AD6" s="626"/>
      <c r="AE6" s="627"/>
      <c r="AF6" s="607"/>
      <c r="AG6" s="605"/>
      <c r="AH6" s="605"/>
      <c r="AI6" s="605"/>
      <c r="AJ6" s="605"/>
      <c r="AK6" s="605"/>
      <c r="AL6" s="605"/>
      <c r="AM6" s="605"/>
      <c r="AN6" s="605"/>
      <c r="AO6" s="605"/>
      <c r="AP6" s="606"/>
      <c r="AQ6" s="582"/>
      <c r="AR6" s="583"/>
      <c r="AS6" s="567"/>
      <c r="AT6" s="570"/>
      <c r="AU6" s="574" t="s">
        <v>471</v>
      </c>
      <c r="AV6" s="576" t="s">
        <v>470</v>
      </c>
    </row>
    <row r="7" spans="1:51">
      <c r="B7" s="710"/>
      <c r="C7" s="609"/>
      <c r="D7" s="609"/>
      <c r="E7" s="609"/>
      <c r="F7" s="609"/>
      <c r="G7" s="609"/>
      <c r="H7" s="644"/>
      <c r="I7" s="608"/>
      <c r="J7" s="609"/>
      <c r="K7" s="609"/>
      <c r="L7" s="609"/>
      <c r="M7" s="644"/>
      <c r="N7" s="649"/>
      <c r="O7" s="650"/>
      <c r="P7" s="650"/>
      <c r="Q7" s="650"/>
      <c r="R7" s="650"/>
      <c r="S7" s="651"/>
      <c r="T7" s="722"/>
      <c r="U7" s="722"/>
      <c r="V7" s="722"/>
      <c r="W7" s="722"/>
      <c r="X7" s="722"/>
      <c r="Y7" s="723"/>
      <c r="Z7" s="628"/>
      <c r="AA7" s="628"/>
      <c r="AB7" s="628"/>
      <c r="AC7" s="628"/>
      <c r="AD7" s="628"/>
      <c r="AE7" s="629"/>
      <c r="AF7" s="608"/>
      <c r="AG7" s="609"/>
      <c r="AH7" s="609"/>
      <c r="AI7" s="609"/>
      <c r="AJ7" s="609"/>
      <c r="AK7" s="609"/>
      <c r="AL7" s="609"/>
      <c r="AM7" s="609"/>
      <c r="AN7" s="609"/>
      <c r="AO7" s="609"/>
      <c r="AP7" s="610"/>
      <c r="AQ7" s="582"/>
      <c r="AR7" s="583"/>
      <c r="AS7" s="568"/>
      <c r="AT7" s="571"/>
      <c r="AU7" s="575"/>
      <c r="AV7" s="577"/>
      <c r="AW7" s="515"/>
    </row>
    <row r="8" spans="1:51" ht="13.15" customHeight="1">
      <c r="A8" s="481">
        <v>1</v>
      </c>
      <c r="B8" s="710"/>
      <c r="C8" s="630"/>
      <c r="D8" s="630"/>
      <c r="E8" s="630"/>
      <c r="F8" s="630"/>
      <c r="G8" s="630"/>
      <c r="H8" s="631"/>
      <c r="I8" s="640"/>
      <c r="J8" s="630"/>
      <c r="K8" s="630"/>
      <c r="L8" s="630"/>
      <c r="M8" s="631"/>
      <c r="N8" s="641"/>
      <c r="O8" s="632"/>
      <c r="P8" s="514" t="s">
        <v>460</v>
      </c>
      <c r="Q8" s="632"/>
      <c r="R8" s="632"/>
      <c r="S8" s="513" t="s">
        <v>459</v>
      </c>
      <c r="T8" s="642"/>
      <c r="U8" s="642"/>
      <c r="V8" s="514" t="s">
        <v>460</v>
      </c>
      <c r="W8" s="632"/>
      <c r="X8" s="632"/>
      <c r="Y8" s="513" t="s">
        <v>459</v>
      </c>
      <c r="Z8" s="639">
        <f t="shared" ref="Z8:Z39" si="0">(N8+T8)+QUOTIENT((Q8+W8),12)</f>
        <v>0</v>
      </c>
      <c r="AA8" s="625"/>
      <c r="AB8" s="512" t="s">
        <v>460</v>
      </c>
      <c r="AC8" s="625">
        <f t="shared" ref="AC8:AC39" si="1">MOD(Q8+W8,12)</f>
        <v>0</v>
      </c>
      <c r="AD8" s="625"/>
      <c r="AE8" s="511" t="s">
        <v>459</v>
      </c>
      <c r="AF8" s="601"/>
      <c r="AG8" s="602"/>
      <c r="AH8" s="642"/>
      <c r="AI8" s="642"/>
      <c r="AJ8" s="510" t="s">
        <v>460</v>
      </c>
      <c r="AK8" s="603"/>
      <c r="AL8" s="603"/>
      <c r="AM8" s="510" t="s">
        <v>468</v>
      </c>
      <c r="AN8" s="603"/>
      <c r="AO8" s="603"/>
      <c r="AP8" s="509" t="s">
        <v>467</v>
      </c>
      <c r="AQ8" s="553"/>
      <c r="AR8" s="554"/>
      <c r="AS8" s="541">
        <f>IF(AND(Z8&gt;=7,AQ8="〇"),1,0)</f>
        <v>0</v>
      </c>
      <c r="AT8" s="542">
        <f>IF(AS8=1,0,IF(AND(Z8&gt;=3,OR(AQ8="〇",AR8="〇")),1,0))</f>
        <v>0</v>
      </c>
      <c r="AU8" s="547">
        <f>+IF(AND(Z8&gt;=7,OR(I8="家庭的保育補助者",I8="家庭的保育者",I8="保育士",I8="保育教諭",I8="教諭",I8="副園長(有資格者)",I8="教頭(有資格者)")),1,0)</f>
        <v>0</v>
      </c>
      <c r="AV8" s="548">
        <f t="shared" ref="AV8:AV39" si="2">+IF(AND(Z8&gt;=7,OR(I8="栄養士",I8="調理員")),1,0)</f>
        <v>0</v>
      </c>
      <c r="AX8" s="508"/>
      <c r="AY8" s="507"/>
    </row>
    <row r="9" spans="1:51" ht="13.15" customHeight="1">
      <c r="A9" s="481">
        <v>2</v>
      </c>
      <c r="B9" s="710"/>
      <c r="C9" s="594"/>
      <c r="D9" s="595"/>
      <c r="E9" s="595"/>
      <c r="F9" s="595"/>
      <c r="G9" s="595"/>
      <c r="H9" s="596"/>
      <c r="I9" s="597"/>
      <c r="J9" s="595"/>
      <c r="K9" s="595"/>
      <c r="L9" s="595"/>
      <c r="M9" s="596"/>
      <c r="N9" s="584"/>
      <c r="O9" s="585"/>
      <c r="P9" s="506" t="s">
        <v>460</v>
      </c>
      <c r="Q9" s="585"/>
      <c r="R9" s="585"/>
      <c r="S9" s="505" t="s">
        <v>459</v>
      </c>
      <c r="T9" s="585"/>
      <c r="U9" s="585"/>
      <c r="V9" s="506" t="s">
        <v>460</v>
      </c>
      <c r="W9" s="585"/>
      <c r="X9" s="585"/>
      <c r="Y9" s="505" t="s">
        <v>459</v>
      </c>
      <c r="Z9" s="588">
        <f t="shared" si="0"/>
        <v>0</v>
      </c>
      <c r="AA9" s="589"/>
      <c r="AB9" s="504" t="s">
        <v>460</v>
      </c>
      <c r="AC9" s="589">
        <f t="shared" si="1"/>
        <v>0</v>
      </c>
      <c r="AD9" s="589"/>
      <c r="AE9" s="499" t="s">
        <v>459</v>
      </c>
      <c r="AF9" s="586"/>
      <c r="AG9" s="587"/>
      <c r="AH9" s="724"/>
      <c r="AI9" s="724"/>
      <c r="AJ9" s="503" t="s">
        <v>460</v>
      </c>
      <c r="AK9" s="598"/>
      <c r="AL9" s="598"/>
      <c r="AM9" s="503" t="s">
        <v>468</v>
      </c>
      <c r="AN9" s="598"/>
      <c r="AO9" s="598"/>
      <c r="AP9" s="502" t="s">
        <v>467</v>
      </c>
      <c r="AQ9" s="553"/>
      <c r="AR9" s="554"/>
      <c r="AS9" s="541">
        <f t="shared" ref="AS9:AS72" si="3">IF(AND(Z9&gt;=7,AQ9="〇"),1,0)</f>
        <v>0</v>
      </c>
      <c r="AT9" s="542">
        <f t="shared" ref="AT9:AT72" si="4">IF(AS9=1,0,IF(AND(Z9&gt;=3,OR(AQ9="〇",AR9="〇")),1,0))</f>
        <v>0</v>
      </c>
      <c r="AU9" s="547">
        <f t="shared" ref="AU9:AU72" si="5">+IF(AND(Z9&gt;=7,OR(I9="家庭的保育補助者",I9="家庭的保育者",I9="保育士",I9="保育教諭",I9="教諭",I9="副園長(有資格者)",I9="教頭(有資格者)")),1,0)</f>
        <v>0</v>
      </c>
      <c r="AV9" s="548">
        <f t="shared" si="2"/>
        <v>0</v>
      </c>
      <c r="AX9" s="496"/>
      <c r="AY9" s="490"/>
    </row>
    <row r="10" spans="1:51" ht="13.15" customHeight="1">
      <c r="A10" s="481">
        <v>3</v>
      </c>
      <c r="B10" s="710"/>
      <c r="C10" s="594"/>
      <c r="D10" s="595"/>
      <c r="E10" s="595"/>
      <c r="F10" s="595"/>
      <c r="G10" s="595"/>
      <c r="H10" s="596"/>
      <c r="I10" s="597"/>
      <c r="J10" s="595"/>
      <c r="K10" s="595"/>
      <c r="L10" s="595"/>
      <c r="M10" s="596"/>
      <c r="N10" s="584"/>
      <c r="O10" s="585"/>
      <c r="P10" s="506" t="s">
        <v>460</v>
      </c>
      <c r="Q10" s="585"/>
      <c r="R10" s="585"/>
      <c r="S10" s="505" t="s">
        <v>459</v>
      </c>
      <c r="T10" s="585"/>
      <c r="U10" s="585"/>
      <c r="V10" s="506" t="s">
        <v>460</v>
      </c>
      <c r="W10" s="585"/>
      <c r="X10" s="585"/>
      <c r="Y10" s="505" t="s">
        <v>459</v>
      </c>
      <c r="Z10" s="588">
        <f t="shared" si="0"/>
        <v>0</v>
      </c>
      <c r="AA10" s="589"/>
      <c r="AB10" s="504" t="s">
        <v>460</v>
      </c>
      <c r="AC10" s="589">
        <f t="shared" si="1"/>
        <v>0</v>
      </c>
      <c r="AD10" s="589"/>
      <c r="AE10" s="499" t="s">
        <v>459</v>
      </c>
      <c r="AF10" s="586"/>
      <c r="AG10" s="587"/>
      <c r="AH10" s="585"/>
      <c r="AI10" s="585"/>
      <c r="AJ10" s="503" t="s">
        <v>460</v>
      </c>
      <c r="AK10" s="598"/>
      <c r="AL10" s="598"/>
      <c r="AM10" s="503" t="s">
        <v>468</v>
      </c>
      <c r="AN10" s="598"/>
      <c r="AO10" s="598"/>
      <c r="AP10" s="502" t="s">
        <v>467</v>
      </c>
      <c r="AQ10" s="553"/>
      <c r="AR10" s="554"/>
      <c r="AS10" s="541">
        <f t="shared" si="3"/>
        <v>0</v>
      </c>
      <c r="AT10" s="542">
        <f t="shared" si="4"/>
        <v>0</v>
      </c>
      <c r="AU10" s="547">
        <f t="shared" si="5"/>
        <v>0</v>
      </c>
      <c r="AV10" s="548">
        <f t="shared" si="2"/>
        <v>0</v>
      </c>
      <c r="AX10" s="496"/>
      <c r="AY10" s="490"/>
    </row>
    <row r="11" spans="1:51" ht="13.15" customHeight="1">
      <c r="A11" s="481">
        <v>4</v>
      </c>
      <c r="B11" s="710"/>
      <c r="C11" s="594"/>
      <c r="D11" s="595"/>
      <c r="E11" s="595"/>
      <c r="F11" s="595"/>
      <c r="G11" s="595"/>
      <c r="H11" s="596"/>
      <c r="I11" s="597"/>
      <c r="J11" s="595"/>
      <c r="K11" s="595"/>
      <c r="L11" s="595"/>
      <c r="M11" s="596"/>
      <c r="N11" s="584"/>
      <c r="O11" s="585"/>
      <c r="P11" s="506" t="s">
        <v>460</v>
      </c>
      <c r="Q11" s="585"/>
      <c r="R11" s="585"/>
      <c r="S11" s="505" t="s">
        <v>459</v>
      </c>
      <c r="T11" s="585"/>
      <c r="U11" s="585"/>
      <c r="V11" s="506" t="s">
        <v>460</v>
      </c>
      <c r="W11" s="585"/>
      <c r="X11" s="585"/>
      <c r="Y11" s="505" t="s">
        <v>459</v>
      </c>
      <c r="Z11" s="588">
        <f t="shared" si="0"/>
        <v>0</v>
      </c>
      <c r="AA11" s="589"/>
      <c r="AB11" s="504" t="s">
        <v>460</v>
      </c>
      <c r="AC11" s="589">
        <f t="shared" si="1"/>
        <v>0</v>
      </c>
      <c r="AD11" s="589"/>
      <c r="AE11" s="499" t="s">
        <v>459</v>
      </c>
      <c r="AF11" s="586"/>
      <c r="AG11" s="587"/>
      <c r="AH11" s="585"/>
      <c r="AI11" s="585"/>
      <c r="AJ11" s="503" t="s">
        <v>460</v>
      </c>
      <c r="AK11" s="598"/>
      <c r="AL11" s="598"/>
      <c r="AM11" s="503" t="s">
        <v>468</v>
      </c>
      <c r="AN11" s="598"/>
      <c r="AO11" s="598"/>
      <c r="AP11" s="502" t="s">
        <v>467</v>
      </c>
      <c r="AQ11" s="553"/>
      <c r="AR11" s="554"/>
      <c r="AS11" s="541">
        <f t="shared" si="3"/>
        <v>0</v>
      </c>
      <c r="AT11" s="542">
        <f t="shared" si="4"/>
        <v>0</v>
      </c>
      <c r="AU11" s="547">
        <f t="shared" si="5"/>
        <v>0</v>
      </c>
      <c r="AV11" s="548">
        <f t="shared" si="2"/>
        <v>0</v>
      </c>
      <c r="AX11" s="496"/>
      <c r="AY11" s="490"/>
    </row>
    <row r="12" spans="1:51" ht="13.15" customHeight="1">
      <c r="A12" s="481">
        <v>5</v>
      </c>
      <c r="B12" s="710"/>
      <c r="C12" s="594"/>
      <c r="D12" s="595"/>
      <c r="E12" s="595"/>
      <c r="F12" s="595"/>
      <c r="G12" s="595"/>
      <c r="H12" s="596"/>
      <c r="I12" s="597"/>
      <c r="J12" s="595"/>
      <c r="K12" s="595"/>
      <c r="L12" s="595"/>
      <c r="M12" s="596"/>
      <c r="N12" s="584"/>
      <c r="O12" s="585"/>
      <c r="P12" s="506" t="s">
        <v>460</v>
      </c>
      <c r="Q12" s="585"/>
      <c r="R12" s="585"/>
      <c r="S12" s="505" t="s">
        <v>459</v>
      </c>
      <c r="T12" s="585"/>
      <c r="U12" s="585"/>
      <c r="V12" s="506" t="s">
        <v>460</v>
      </c>
      <c r="W12" s="585"/>
      <c r="X12" s="585"/>
      <c r="Y12" s="505" t="s">
        <v>459</v>
      </c>
      <c r="Z12" s="588">
        <f t="shared" si="0"/>
        <v>0</v>
      </c>
      <c r="AA12" s="589"/>
      <c r="AB12" s="504" t="s">
        <v>460</v>
      </c>
      <c r="AC12" s="589">
        <f t="shared" si="1"/>
        <v>0</v>
      </c>
      <c r="AD12" s="589"/>
      <c r="AE12" s="499" t="s">
        <v>459</v>
      </c>
      <c r="AF12" s="586"/>
      <c r="AG12" s="587"/>
      <c r="AH12" s="585"/>
      <c r="AI12" s="585"/>
      <c r="AJ12" s="503" t="s">
        <v>460</v>
      </c>
      <c r="AK12" s="598"/>
      <c r="AL12" s="598"/>
      <c r="AM12" s="503" t="s">
        <v>468</v>
      </c>
      <c r="AN12" s="598"/>
      <c r="AO12" s="598"/>
      <c r="AP12" s="502" t="s">
        <v>467</v>
      </c>
      <c r="AQ12" s="553"/>
      <c r="AR12" s="554"/>
      <c r="AS12" s="541">
        <f t="shared" si="3"/>
        <v>0</v>
      </c>
      <c r="AT12" s="542">
        <f t="shared" si="4"/>
        <v>0</v>
      </c>
      <c r="AU12" s="547">
        <f t="shared" si="5"/>
        <v>0</v>
      </c>
      <c r="AV12" s="548">
        <f t="shared" si="2"/>
        <v>0</v>
      </c>
      <c r="AX12" s="496"/>
      <c r="AY12" s="490"/>
    </row>
    <row r="13" spans="1:51" ht="13.15" customHeight="1">
      <c r="A13" s="481">
        <v>6</v>
      </c>
      <c r="B13" s="710"/>
      <c r="C13" s="594"/>
      <c r="D13" s="595"/>
      <c r="E13" s="595"/>
      <c r="F13" s="595"/>
      <c r="G13" s="595"/>
      <c r="H13" s="596"/>
      <c r="I13" s="597"/>
      <c r="J13" s="595"/>
      <c r="K13" s="595"/>
      <c r="L13" s="595"/>
      <c r="M13" s="596"/>
      <c r="N13" s="584"/>
      <c r="O13" s="585"/>
      <c r="P13" s="506" t="s">
        <v>460</v>
      </c>
      <c r="Q13" s="585"/>
      <c r="R13" s="585"/>
      <c r="S13" s="505" t="s">
        <v>459</v>
      </c>
      <c r="T13" s="585"/>
      <c r="U13" s="585"/>
      <c r="V13" s="506" t="s">
        <v>460</v>
      </c>
      <c r="W13" s="585"/>
      <c r="X13" s="585"/>
      <c r="Y13" s="505" t="s">
        <v>459</v>
      </c>
      <c r="Z13" s="588">
        <f t="shared" si="0"/>
        <v>0</v>
      </c>
      <c r="AA13" s="589"/>
      <c r="AB13" s="504" t="s">
        <v>460</v>
      </c>
      <c r="AC13" s="589">
        <f t="shared" si="1"/>
        <v>0</v>
      </c>
      <c r="AD13" s="589"/>
      <c r="AE13" s="499" t="s">
        <v>459</v>
      </c>
      <c r="AF13" s="586"/>
      <c r="AG13" s="587"/>
      <c r="AH13" s="585"/>
      <c r="AI13" s="585"/>
      <c r="AJ13" s="503" t="s">
        <v>460</v>
      </c>
      <c r="AK13" s="598"/>
      <c r="AL13" s="598"/>
      <c r="AM13" s="503" t="s">
        <v>468</v>
      </c>
      <c r="AN13" s="598"/>
      <c r="AO13" s="598"/>
      <c r="AP13" s="502" t="s">
        <v>467</v>
      </c>
      <c r="AQ13" s="553"/>
      <c r="AR13" s="554"/>
      <c r="AS13" s="541">
        <f t="shared" si="3"/>
        <v>0</v>
      </c>
      <c r="AT13" s="542">
        <f t="shared" si="4"/>
        <v>0</v>
      </c>
      <c r="AU13" s="547">
        <f t="shared" si="5"/>
        <v>0</v>
      </c>
      <c r="AV13" s="548">
        <f t="shared" si="2"/>
        <v>0</v>
      </c>
      <c r="AX13" s="496"/>
      <c r="AY13" s="490"/>
    </row>
    <row r="14" spans="1:51" ht="13.15" customHeight="1">
      <c r="A14" s="481">
        <v>7</v>
      </c>
      <c r="B14" s="710"/>
      <c r="C14" s="594"/>
      <c r="D14" s="595"/>
      <c r="E14" s="595"/>
      <c r="F14" s="595"/>
      <c r="G14" s="595"/>
      <c r="H14" s="596"/>
      <c r="I14" s="597"/>
      <c r="J14" s="595"/>
      <c r="K14" s="595"/>
      <c r="L14" s="595"/>
      <c r="M14" s="596"/>
      <c r="N14" s="584"/>
      <c r="O14" s="585"/>
      <c r="P14" s="506" t="s">
        <v>460</v>
      </c>
      <c r="Q14" s="585"/>
      <c r="R14" s="585"/>
      <c r="S14" s="505" t="s">
        <v>459</v>
      </c>
      <c r="T14" s="585"/>
      <c r="U14" s="585"/>
      <c r="V14" s="506" t="s">
        <v>460</v>
      </c>
      <c r="W14" s="585"/>
      <c r="X14" s="585"/>
      <c r="Y14" s="505" t="s">
        <v>459</v>
      </c>
      <c r="Z14" s="588">
        <f t="shared" si="0"/>
        <v>0</v>
      </c>
      <c r="AA14" s="589"/>
      <c r="AB14" s="504" t="s">
        <v>460</v>
      </c>
      <c r="AC14" s="589">
        <f t="shared" si="1"/>
        <v>0</v>
      </c>
      <c r="AD14" s="589"/>
      <c r="AE14" s="499" t="s">
        <v>459</v>
      </c>
      <c r="AF14" s="586"/>
      <c r="AG14" s="587"/>
      <c r="AH14" s="585"/>
      <c r="AI14" s="585"/>
      <c r="AJ14" s="503" t="s">
        <v>460</v>
      </c>
      <c r="AK14" s="598"/>
      <c r="AL14" s="598"/>
      <c r="AM14" s="503" t="s">
        <v>468</v>
      </c>
      <c r="AN14" s="598"/>
      <c r="AO14" s="598"/>
      <c r="AP14" s="502" t="s">
        <v>467</v>
      </c>
      <c r="AQ14" s="553"/>
      <c r="AR14" s="554"/>
      <c r="AS14" s="541">
        <f t="shared" si="3"/>
        <v>0</v>
      </c>
      <c r="AT14" s="542">
        <f t="shared" si="4"/>
        <v>0</v>
      </c>
      <c r="AU14" s="547">
        <f t="shared" si="5"/>
        <v>0</v>
      </c>
      <c r="AV14" s="548">
        <f t="shared" si="2"/>
        <v>0</v>
      </c>
      <c r="AX14" s="496"/>
      <c r="AY14" s="490"/>
    </row>
    <row r="15" spans="1:51" ht="13.15" customHeight="1">
      <c r="A15" s="481">
        <v>8</v>
      </c>
      <c r="B15" s="710"/>
      <c r="C15" s="594"/>
      <c r="D15" s="595"/>
      <c r="E15" s="595"/>
      <c r="F15" s="595"/>
      <c r="G15" s="595"/>
      <c r="H15" s="596"/>
      <c r="I15" s="597"/>
      <c r="J15" s="595"/>
      <c r="K15" s="595"/>
      <c r="L15" s="595"/>
      <c r="M15" s="596"/>
      <c r="N15" s="584"/>
      <c r="O15" s="585"/>
      <c r="P15" s="506" t="s">
        <v>460</v>
      </c>
      <c r="Q15" s="585"/>
      <c r="R15" s="585"/>
      <c r="S15" s="505" t="s">
        <v>459</v>
      </c>
      <c r="T15" s="585"/>
      <c r="U15" s="585"/>
      <c r="V15" s="506" t="s">
        <v>460</v>
      </c>
      <c r="W15" s="585"/>
      <c r="X15" s="585"/>
      <c r="Y15" s="505" t="s">
        <v>459</v>
      </c>
      <c r="Z15" s="588">
        <f t="shared" si="0"/>
        <v>0</v>
      </c>
      <c r="AA15" s="589"/>
      <c r="AB15" s="504" t="s">
        <v>460</v>
      </c>
      <c r="AC15" s="589">
        <f t="shared" si="1"/>
        <v>0</v>
      </c>
      <c r="AD15" s="589"/>
      <c r="AE15" s="499" t="s">
        <v>459</v>
      </c>
      <c r="AF15" s="586"/>
      <c r="AG15" s="587"/>
      <c r="AH15" s="585"/>
      <c r="AI15" s="585"/>
      <c r="AJ15" s="503" t="s">
        <v>460</v>
      </c>
      <c r="AK15" s="598"/>
      <c r="AL15" s="598"/>
      <c r="AM15" s="503" t="s">
        <v>468</v>
      </c>
      <c r="AN15" s="598"/>
      <c r="AO15" s="598"/>
      <c r="AP15" s="502" t="s">
        <v>467</v>
      </c>
      <c r="AQ15" s="553"/>
      <c r="AR15" s="554"/>
      <c r="AS15" s="541">
        <f t="shared" si="3"/>
        <v>0</v>
      </c>
      <c r="AT15" s="542">
        <f t="shared" si="4"/>
        <v>0</v>
      </c>
      <c r="AU15" s="547">
        <f t="shared" si="5"/>
        <v>0</v>
      </c>
      <c r="AV15" s="548">
        <f t="shared" si="2"/>
        <v>0</v>
      </c>
      <c r="AX15" s="496"/>
      <c r="AY15" s="490"/>
    </row>
    <row r="16" spans="1:51" ht="13.15" customHeight="1">
      <c r="A16" s="481">
        <v>9</v>
      </c>
      <c r="B16" s="710"/>
      <c r="C16" s="594"/>
      <c r="D16" s="595"/>
      <c r="E16" s="595"/>
      <c r="F16" s="595"/>
      <c r="G16" s="595"/>
      <c r="H16" s="596"/>
      <c r="I16" s="597"/>
      <c r="J16" s="595"/>
      <c r="K16" s="595"/>
      <c r="L16" s="595"/>
      <c r="M16" s="596"/>
      <c r="N16" s="584"/>
      <c r="O16" s="585"/>
      <c r="P16" s="506" t="s">
        <v>460</v>
      </c>
      <c r="Q16" s="585"/>
      <c r="R16" s="585"/>
      <c r="S16" s="505" t="s">
        <v>469</v>
      </c>
      <c r="T16" s="585"/>
      <c r="U16" s="585"/>
      <c r="V16" s="506" t="s">
        <v>460</v>
      </c>
      <c r="W16" s="585"/>
      <c r="X16" s="585"/>
      <c r="Y16" s="505" t="s">
        <v>469</v>
      </c>
      <c r="Z16" s="588">
        <f t="shared" si="0"/>
        <v>0</v>
      </c>
      <c r="AA16" s="589"/>
      <c r="AB16" s="504" t="s">
        <v>460</v>
      </c>
      <c r="AC16" s="589">
        <f t="shared" si="1"/>
        <v>0</v>
      </c>
      <c r="AD16" s="589"/>
      <c r="AE16" s="499" t="s">
        <v>459</v>
      </c>
      <c r="AF16" s="586"/>
      <c r="AG16" s="587"/>
      <c r="AH16" s="585"/>
      <c r="AI16" s="585"/>
      <c r="AJ16" s="503" t="s">
        <v>460</v>
      </c>
      <c r="AK16" s="598"/>
      <c r="AL16" s="598"/>
      <c r="AM16" s="503" t="s">
        <v>468</v>
      </c>
      <c r="AN16" s="598"/>
      <c r="AO16" s="598"/>
      <c r="AP16" s="502" t="s">
        <v>467</v>
      </c>
      <c r="AQ16" s="553"/>
      <c r="AR16" s="554"/>
      <c r="AS16" s="541">
        <f t="shared" si="3"/>
        <v>0</v>
      </c>
      <c r="AT16" s="542">
        <f>IF(AS16=1,0,IF(AND(Z16&gt;=3,OR(AQ16="〇",AR16="〇")),1,0))</f>
        <v>0</v>
      </c>
      <c r="AU16" s="547">
        <f t="shared" si="5"/>
        <v>0</v>
      </c>
      <c r="AV16" s="548">
        <f t="shared" si="2"/>
        <v>0</v>
      </c>
      <c r="AX16" s="496"/>
      <c r="AY16" s="490"/>
    </row>
    <row r="17" spans="1:51" ht="13.15" customHeight="1">
      <c r="A17" s="481">
        <v>10</v>
      </c>
      <c r="B17" s="710"/>
      <c r="C17" s="594"/>
      <c r="D17" s="595"/>
      <c r="E17" s="595"/>
      <c r="F17" s="595"/>
      <c r="G17" s="595"/>
      <c r="H17" s="596"/>
      <c r="I17" s="597"/>
      <c r="J17" s="595"/>
      <c r="K17" s="595"/>
      <c r="L17" s="595"/>
      <c r="M17" s="596"/>
      <c r="N17" s="584"/>
      <c r="O17" s="585"/>
      <c r="P17" s="506" t="s">
        <v>460</v>
      </c>
      <c r="Q17" s="585"/>
      <c r="R17" s="585"/>
      <c r="S17" s="505" t="s">
        <v>469</v>
      </c>
      <c r="T17" s="585"/>
      <c r="U17" s="585"/>
      <c r="V17" s="506" t="s">
        <v>460</v>
      </c>
      <c r="W17" s="585"/>
      <c r="X17" s="585"/>
      <c r="Y17" s="505" t="s">
        <v>469</v>
      </c>
      <c r="Z17" s="588">
        <f t="shared" si="0"/>
        <v>0</v>
      </c>
      <c r="AA17" s="589"/>
      <c r="AB17" s="504" t="s">
        <v>460</v>
      </c>
      <c r="AC17" s="589">
        <f t="shared" si="1"/>
        <v>0</v>
      </c>
      <c r="AD17" s="589"/>
      <c r="AE17" s="499" t="s">
        <v>459</v>
      </c>
      <c r="AF17" s="586"/>
      <c r="AG17" s="587"/>
      <c r="AH17" s="585"/>
      <c r="AI17" s="585"/>
      <c r="AJ17" s="503" t="s">
        <v>460</v>
      </c>
      <c r="AK17" s="598"/>
      <c r="AL17" s="598"/>
      <c r="AM17" s="503" t="s">
        <v>468</v>
      </c>
      <c r="AN17" s="598"/>
      <c r="AO17" s="598"/>
      <c r="AP17" s="502" t="s">
        <v>467</v>
      </c>
      <c r="AQ17" s="553"/>
      <c r="AR17" s="554"/>
      <c r="AS17" s="541">
        <f t="shared" si="3"/>
        <v>0</v>
      </c>
      <c r="AT17" s="542">
        <f t="shared" si="4"/>
        <v>0</v>
      </c>
      <c r="AU17" s="547">
        <f t="shared" si="5"/>
        <v>0</v>
      </c>
      <c r="AV17" s="548">
        <f t="shared" si="2"/>
        <v>0</v>
      </c>
      <c r="AX17" s="496"/>
      <c r="AY17" s="490"/>
    </row>
    <row r="18" spans="1:51" ht="13.15" customHeight="1">
      <c r="A18" s="481">
        <v>11</v>
      </c>
      <c r="B18" s="710"/>
      <c r="C18" s="594"/>
      <c r="D18" s="595"/>
      <c r="E18" s="595"/>
      <c r="F18" s="595"/>
      <c r="G18" s="595"/>
      <c r="H18" s="596"/>
      <c r="I18" s="597"/>
      <c r="J18" s="595"/>
      <c r="K18" s="595"/>
      <c r="L18" s="595"/>
      <c r="M18" s="596"/>
      <c r="N18" s="584"/>
      <c r="O18" s="585"/>
      <c r="P18" s="506" t="s">
        <v>460</v>
      </c>
      <c r="Q18" s="585"/>
      <c r="R18" s="585"/>
      <c r="S18" s="505" t="s">
        <v>469</v>
      </c>
      <c r="T18" s="585"/>
      <c r="U18" s="585"/>
      <c r="V18" s="506" t="s">
        <v>460</v>
      </c>
      <c r="W18" s="585"/>
      <c r="X18" s="585"/>
      <c r="Y18" s="505" t="s">
        <v>469</v>
      </c>
      <c r="Z18" s="588">
        <f t="shared" si="0"/>
        <v>0</v>
      </c>
      <c r="AA18" s="589"/>
      <c r="AB18" s="504" t="s">
        <v>460</v>
      </c>
      <c r="AC18" s="589">
        <f t="shared" si="1"/>
        <v>0</v>
      </c>
      <c r="AD18" s="589"/>
      <c r="AE18" s="499" t="s">
        <v>459</v>
      </c>
      <c r="AF18" s="586"/>
      <c r="AG18" s="587"/>
      <c r="AH18" s="585"/>
      <c r="AI18" s="585"/>
      <c r="AJ18" s="503" t="s">
        <v>460</v>
      </c>
      <c r="AK18" s="598"/>
      <c r="AL18" s="598"/>
      <c r="AM18" s="503" t="s">
        <v>468</v>
      </c>
      <c r="AN18" s="598"/>
      <c r="AO18" s="598"/>
      <c r="AP18" s="502" t="s">
        <v>467</v>
      </c>
      <c r="AQ18" s="553"/>
      <c r="AR18" s="554"/>
      <c r="AS18" s="541">
        <f t="shared" si="3"/>
        <v>0</v>
      </c>
      <c r="AT18" s="542">
        <f t="shared" si="4"/>
        <v>0</v>
      </c>
      <c r="AU18" s="547">
        <f t="shared" si="5"/>
        <v>0</v>
      </c>
      <c r="AV18" s="548">
        <f t="shared" si="2"/>
        <v>0</v>
      </c>
      <c r="AX18" s="496"/>
      <c r="AY18" s="490"/>
    </row>
    <row r="19" spans="1:51" ht="13.15" customHeight="1">
      <c r="A19" s="481">
        <v>12</v>
      </c>
      <c r="B19" s="710"/>
      <c r="C19" s="594"/>
      <c r="D19" s="595"/>
      <c r="E19" s="595"/>
      <c r="F19" s="595"/>
      <c r="G19" s="595"/>
      <c r="H19" s="596"/>
      <c r="I19" s="597"/>
      <c r="J19" s="595"/>
      <c r="K19" s="595"/>
      <c r="L19" s="595"/>
      <c r="M19" s="596"/>
      <c r="N19" s="584"/>
      <c r="O19" s="585"/>
      <c r="P19" s="506" t="s">
        <v>460</v>
      </c>
      <c r="Q19" s="585"/>
      <c r="R19" s="585"/>
      <c r="S19" s="505" t="s">
        <v>469</v>
      </c>
      <c r="T19" s="585"/>
      <c r="U19" s="585"/>
      <c r="V19" s="506" t="s">
        <v>460</v>
      </c>
      <c r="W19" s="585"/>
      <c r="X19" s="585"/>
      <c r="Y19" s="505" t="s">
        <v>469</v>
      </c>
      <c r="Z19" s="588">
        <f t="shared" si="0"/>
        <v>0</v>
      </c>
      <c r="AA19" s="589"/>
      <c r="AB19" s="504" t="s">
        <v>460</v>
      </c>
      <c r="AC19" s="589">
        <f t="shared" si="1"/>
        <v>0</v>
      </c>
      <c r="AD19" s="589"/>
      <c r="AE19" s="499" t="s">
        <v>459</v>
      </c>
      <c r="AF19" s="586"/>
      <c r="AG19" s="587"/>
      <c r="AH19" s="585"/>
      <c r="AI19" s="585"/>
      <c r="AJ19" s="503" t="s">
        <v>460</v>
      </c>
      <c r="AK19" s="598"/>
      <c r="AL19" s="598"/>
      <c r="AM19" s="503" t="s">
        <v>468</v>
      </c>
      <c r="AN19" s="598"/>
      <c r="AO19" s="598"/>
      <c r="AP19" s="502" t="s">
        <v>467</v>
      </c>
      <c r="AQ19" s="553"/>
      <c r="AR19" s="554"/>
      <c r="AS19" s="541">
        <f t="shared" si="3"/>
        <v>0</v>
      </c>
      <c r="AT19" s="542">
        <f t="shared" si="4"/>
        <v>0</v>
      </c>
      <c r="AU19" s="547">
        <f t="shared" si="5"/>
        <v>0</v>
      </c>
      <c r="AV19" s="548">
        <f t="shared" si="2"/>
        <v>0</v>
      </c>
      <c r="AX19" s="496"/>
      <c r="AY19" s="490"/>
    </row>
    <row r="20" spans="1:51" ht="13.15" customHeight="1">
      <c r="A20" s="481">
        <v>13</v>
      </c>
      <c r="B20" s="710"/>
      <c r="C20" s="594"/>
      <c r="D20" s="595"/>
      <c r="E20" s="595"/>
      <c r="F20" s="595"/>
      <c r="G20" s="595"/>
      <c r="H20" s="596"/>
      <c r="I20" s="597"/>
      <c r="J20" s="595"/>
      <c r="K20" s="595"/>
      <c r="L20" s="595"/>
      <c r="M20" s="596"/>
      <c r="N20" s="584"/>
      <c r="O20" s="585"/>
      <c r="P20" s="506" t="s">
        <v>460</v>
      </c>
      <c r="Q20" s="585"/>
      <c r="R20" s="585"/>
      <c r="S20" s="505" t="s">
        <v>469</v>
      </c>
      <c r="T20" s="585"/>
      <c r="U20" s="585"/>
      <c r="V20" s="506" t="s">
        <v>460</v>
      </c>
      <c r="W20" s="585"/>
      <c r="X20" s="585"/>
      <c r="Y20" s="505" t="s">
        <v>469</v>
      </c>
      <c r="Z20" s="588">
        <f t="shared" si="0"/>
        <v>0</v>
      </c>
      <c r="AA20" s="589"/>
      <c r="AB20" s="504" t="s">
        <v>460</v>
      </c>
      <c r="AC20" s="589">
        <f t="shared" si="1"/>
        <v>0</v>
      </c>
      <c r="AD20" s="589"/>
      <c r="AE20" s="499" t="s">
        <v>459</v>
      </c>
      <c r="AF20" s="586"/>
      <c r="AG20" s="587"/>
      <c r="AH20" s="585"/>
      <c r="AI20" s="585"/>
      <c r="AJ20" s="503" t="s">
        <v>460</v>
      </c>
      <c r="AK20" s="598"/>
      <c r="AL20" s="598"/>
      <c r="AM20" s="503" t="s">
        <v>468</v>
      </c>
      <c r="AN20" s="598"/>
      <c r="AO20" s="598"/>
      <c r="AP20" s="502" t="s">
        <v>467</v>
      </c>
      <c r="AQ20" s="553"/>
      <c r="AR20" s="554"/>
      <c r="AS20" s="541">
        <f t="shared" si="3"/>
        <v>0</v>
      </c>
      <c r="AT20" s="542">
        <f t="shared" si="4"/>
        <v>0</v>
      </c>
      <c r="AU20" s="547">
        <f t="shared" si="5"/>
        <v>0</v>
      </c>
      <c r="AV20" s="548">
        <f t="shared" si="2"/>
        <v>0</v>
      </c>
      <c r="AX20" s="496"/>
      <c r="AY20" s="490"/>
    </row>
    <row r="21" spans="1:51" ht="13.15" customHeight="1">
      <c r="A21" s="481">
        <v>14</v>
      </c>
      <c r="B21" s="710"/>
      <c r="C21" s="594"/>
      <c r="D21" s="595"/>
      <c r="E21" s="595"/>
      <c r="F21" s="595"/>
      <c r="G21" s="595"/>
      <c r="H21" s="596"/>
      <c r="I21" s="597"/>
      <c r="J21" s="595"/>
      <c r="K21" s="595"/>
      <c r="L21" s="595"/>
      <c r="M21" s="596"/>
      <c r="N21" s="584"/>
      <c r="O21" s="585"/>
      <c r="P21" s="506" t="s">
        <v>460</v>
      </c>
      <c r="Q21" s="585"/>
      <c r="R21" s="585"/>
      <c r="S21" s="505" t="s">
        <v>469</v>
      </c>
      <c r="T21" s="585"/>
      <c r="U21" s="585"/>
      <c r="V21" s="506" t="s">
        <v>460</v>
      </c>
      <c r="W21" s="585"/>
      <c r="X21" s="585"/>
      <c r="Y21" s="505" t="s">
        <v>469</v>
      </c>
      <c r="Z21" s="588">
        <f t="shared" si="0"/>
        <v>0</v>
      </c>
      <c r="AA21" s="589"/>
      <c r="AB21" s="504" t="s">
        <v>460</v>
      </c>
      <c r="AC21" s="589">
        <f t="shared" si="1"/>
        <v>0</v>
      </c>
      <c r="AD21" s="589"/>
      <c r="AE21" s="499" t="s">
        <v>459</v>
      </c>
      <c r="AF21" s="586"/>
      <c r="AG21" s="587"/>
      <c r="AH21" s="585"/>
      <c r="AI21" s="585"/>
      <c r="AJ21" s="503" t="s">
        <v>460</v>
      </c>
      <c r="AK21" s="598"/>
      <c r="AL21" s="598"/>
      <c r="AM21" s="503" t="s">
        <v>468</v>
      </c>
      <c r="AN21" s="598"/>
      <c r="AO21" s="598"/>
      <c r="AP21" s="502" t="s">
        <v>467</v>
      </c>
      <c r="AQ21" s="553"/>
      <c r="AR21" s="554"/>
      <c r="AS21" s="541">
        <f t="shared" si="3"/>
        <v>0</v>
      </c>
      <c r="AT21" s="542">
        <f t="shared" si="4"/>
        <v>0</v>
      </c>
      <c r="AU21" s="547">
        <f t="shared" si="5"/>
        <v>0</v>
      </c>
      <c r="AV21" s="548">
        <f t="shared" si="2"/>
        <v>0</v>
      </c>
      <c r="AX21" s="496"/>
      <c r="AY21" s="490"/>
    </row>
    <row r="22" spans="1:51" ht="13.15" customHeight="1">
      <c r="A22" s="481">
        <v>15</v>
      </c>
      <c r="B22" s="710"/>
      <c r="C22" s="594"/>
      <c r="D22" s="595"/>
      <c r="E22" s="595"/>
      <c r="F22" s="595"/>
      <c r="G22" s="595"/>
      <c r="H22" s="596"/>
      <c r="I22" s="597"/>
      <c r="J22" s="595"/>
      <c r="K22" s="595"/>
      <c r="L22" s="595"/>
      <c r="M22" s="596"/>
      <c r="N22" s="584"/>
      <c r="O22" s="585"/>
      <c r="P22" s="506" t="s">
        <v>460</v>
      </c>
      <c r="Q22" s="585"/>
      <c r="R22" s="585"/>
      <c r="S22" s="505" t="s">
        <v>469</v>
      </c>
      <c r="T22" s="585"/>
      <c r="U22" s="585"/>
      <c r="V22" s="506" t="s">
        <v>460</v>
      </c>
      <c r="W22" s="585"/>
      <c r="X22" s="585"/>
      <c r="Y22" s="505" t="s">
        <v>469</v>
      </c>
      <c r="Z22" s="588">
        <f t="shared" si="0"/>
        <v>0</v>
      </c>
      <c r="AA22" s="589"/>
      <c r="AB22" s="504" t="s">
        <v>460</v>
      </c>
      <c r="AC22" s="589">
        <f t="shared" si="1"/>
        <v>0</v>
      </c>
      <c r="AD22" s="589"/>
      <c r="AE22" s="499" t="s">
        <v>459</v>
      </c>
      <c r="AF22" s="586"/>
      <c r="AG22" s="587"/>
      <c r="AH22" s="585"/>
      <c r="AI22" s="585"/>
      <c r="AJ22" s="503" t="s">
        <v>460</v>
      </c>
      <c r="AK22" s="598"/>
      <c r="AL22" s="598"/>
      <c r="AM22" s="503" t="s">
        <v>468</v>
      </c>
      <c r="AN22" s="598"/>
      <c r="AO22" s="598"/>
      <c r="AP22" s="502" t="s">
        <v>467</v>
      </c>
      <c r="AQ22" s="553"/>
      <c r="AR22" s="554"/>
      <c r="AS22" s="541">
        <f t="shared" si="3"/>
        <v>0</v>
      </c>
      <c r="AT22" s="542">
        <f t="shared" si="4"/>
        <v>0</v>
      </c>
      <c r="AU22" s="547">
        <f t="shared" si="5"/>
        <v>0</v>
      </c>
      <c r="AV22" s="548">
        <f t="shared" si="2"/>
        <v>0</v>
      </c>
      <c r="AX22" s="496"/>
      <c r="AY22" s="490"/>
    </row>
    <row r="23" spans="1:51" ht="13.15" customHeight="1">
      <c r="A23" s="481">
        <v>16</v>
      </c>
      <c r="B23" s="710"/>
      <c r="C23" s="594"/>
      <c r="D23" s="595"/>
      <c r="E23" s="595"/>
      <c r="F23" s="595"/>
      <c r="G23" s="595"/>
      <c r="H23" s="596"/>
      <c r="I23" s="597"/>
      <c r="J23" s="595"/>
      <c r="K23" s="595"/>
      <c r="L23" s="595"/>
      <c r="M23" s="596"/>
      <c r="N23" s="584"/>
      <c r="O23" s="585"/>
      <c r="P23" s="506" t="s">
        <v>460</v>
      </c>
      <c r="Q23" s="585"/>
      <c r="R23" s="585"/>
      <c r="S23" s="505" t="s">
        <v>469</v>
      </c>
      <c r="T23" s="585"/>
      <c r="U23" s="585"/>
      <c r="V23" s="506" t="s">
        <v>460</v>
      </c>
      <c r="W23" s="585"/>
      <c r="X23" s="585"/>
      <c r="Y23" s="505" t="s">
        <v>469</v>
      </c>
      <c r="Z23" s="588">
        <f t="shared" si="0"/>
        <v>0</v>
      </c>
      <c r="AA23" s="589"/>
      <c r="AB23" s="504" t="s">
        <v>460</v>
      </c>
      <c r="AC23" s="589">
        <f t="shared" si="1"/>
        <v>0</v>
      </c>
      <c r="AD23" s="589"/>
      <c r="AE23" s="499" t="s">
        <v>459</v>
      </c>
      <c r="AF23" s="586"/>
      <c r="AG23" s="587"/>
      <c r="AH23" s="585"/>
      <c r="AI23" s="585"/>
      <c r="AJ23" s="503" t="s">
        <v>460</v>
      </c>
      <c r="AK23" s="598"/>
      <c r="AL23" s="598"/>
      <c r="AM23" s="503" t="s">
        <v>468</v>
      </c>
      <c r="AN23" s="598"/>
      <c r="AO23" s="598"/>
      <c r="AP23" s="502" t="s">
        <v>467</v>
      </c>
      <c r="AQ23" s="553"/>
      <c r="AR23" s="554"/>
      <c r="AS23" s="541">
        <f t="shared" si="3"/>
        <v>0</v>
      </c>
      <c r="AT23" s="542">
        <f t="shared" si="4"/>
        <v>0</v>
      </c>
      <c r="AU23" s="547">
        <f t="shared" si="5"/>
        <v>0</v>
      </c>
      <c r="AV23" s="548">
        <f t="shared" si="2"/>
        <v>0</v>
      </c>
      <c r="AX23" s="496"/>
      <c r="AY23" s="490"/>
    </row>
    <row r="24" spans="1:51" ht="13.15" customHeight="1">
      <c r="A24" s="481">
        <v>17</v>
      </c>
      <c r="B24" s="710"/>
      <c r="C24" s="594"/>
      <c r="D24" s="595"/>
      <c r="E24" s="595"/>
      <c r="F24" s="595"/>
      <c r="G24" s="595"/>
      <c r="H24" s="596"/>
      <c r="I24" s="597"/>
      <c r="J24" s="595"/>
      <c r="K24" s="595"/>
      <c r="L24" s="595"/>
      <c r="M24" s="596"/>
      <c r="N24" s="584"/>
      <c r="O24" s="585"/>
      <c r="P24" s="506" t="s">
        <v>460</v>
      </c>
      <c r="Q24" s="585"/>
      <c r="R24" s="585"/>
      <c r="S24" s="505" t="s">
        <v>469</v>
      </c>
      <c r="T24" s="585"/>
      <c r="U24" s="585"/>
      <c r="V24" s="506" t="s">
        <v>460</v>
      </c>
      <c r="W24" s="585"/>
      <c r="X24" s="585"/>
      <c r="Y24" s="505" t="s">
        <v>469</v>
      </c>
      <c r="Z24" s="588">
        <f t="shared" si="0"/>
        <v>0</v>
      </c>
      <c r="AA24" s="589"/>
      <c r="AB24" s="504" t="s">
        <v>460</v>
      </c>
      <c r="AC24" s="589">
        <f t="shared" si="1"/>
        <v>0</v>
      </c>
      <c r="AD24" s="589"/>
      <c r="AE24" s="499" t="s">
        <v>459</v>
      </c>
      <c r="AF24" s="586"/>
      <c r="AG24" s="587"/>
      <c r="AH24" s="585"/>
      <c r="AI24" s="585"/>
      <c r="AJ24" s="503" t="s">
        <v>460</v>
      </c>
      <c r="AK24" s="598"/>
      <c r="AL24" s="598"/>
      <c r="AM24" s="503" t="s">
        <v>468</v>
      </c>
      <c r="AN24" s="598"/>
      <c r="AO24" s="598"/>
      <c r="AP24" s="502" t="s">
        <v>467</v>
      </c>
      <c r="AQ24" s="553"/>
      <c r="AR24" s="554"/>
      <c r="AS24" s="541">
        <f t="shared" si="3"/>
        <v>0</v>
      </c>
      <c r="AT24" s="542">
        <f t="shared" si="4"/>
        <v>0</v>
      </c>
      <c r="AU24" s="547">
        <f t="shared" si="5"/>
        <v>0</v>
      </c>
      <c r="AV24" s="548">
        <f t="shared" si="2"/>
        <v>0</v>
      </c>
      <c r="AX24" s="496"/>
      <c r="AY24" s="490"/>
    </row>
    <row r="25" spans="1:51" ht="13.15" customHeight="1">
      <c r="A25" s="481">
        <v>18</v>
      </c>
      <c r="B25" s="710"/>
      <c r="C25" s="594"/>
      <c r="D25" s="595"/>
      <c r="E25" s="595"/>
      <c r="F25" s="595"/>
      <c r="G25" s="595"/>
      <c r="H25" s="596"/>
      <c r="I25" s="597"/>
      <c r="J25" s="595"/>
      <c r="K25" s="595"/>
      <c r="L25" s="595"/>
      <c r="M25" s="596"/>
      <c r="N25" s="584"/>
      <c r="O25" s="585"/>
      <c r="P25" s="506" t="s">
        <v>460</v>
      </c>
      <c r="Q25" s="585"/>
      <c r="R25" s="585"/>
      <c r="S25" s="505" t="s">
        <v>469</v>
      </c>
      <c r="T25" s="585"/>
      <c r="U25" s="585"/>
      <c r="V25" s="506" t="s">
        <v>460</v>
      </c>
      <c r="W25" s="585"/>
      <c r="X25" s="585"/>
      <c r="Y25" s="505" t="s">
        <v>469</v>
      </c>
      <c r="Z25" s="588">
        <f t="shared" si="0"/>
        <v>0</v>
      </c>
      <c r="AA25" s="589"/>
      <c r="AB25" s="504" t="s">
        <v>460</v>
      </c>
      <c r="AC25" s="589">
        <f t="shared" si="1"/>
        <v>0</v>
      </c>
      <c r="AD25" s="589"/>
      <c r="AE25" s="499" t="s">
        <v>459</v>
      </c>
      <c r="AF25" s="586"/>
      <c r="AG25" s="587"/>
      <c r="AH25" s="585"/>
      <c r="AI25" s="585"/>
      <c r="AJ25" s="503" t="s">
        <v>460</v>
      </c>
      <c r="AK25" s="598"/>
      <c r="AL25" s="598"/>
      <c r="AM25" s="503" t="s">
        <v>468</v>
      </c>
      <c r="AN25" s="598"/>
      <c r="AO25" s="598"/>
      <c r="AP25" s="502" t="s">
        <v>467</v>
      </c>
      <c r="AQ25" s="553"/>
      <c r="AR25" s="554"/>
      <c r="AS25" s="541">
        <f t="shared" si="3"/>
        <v>0</v>
      </c>
      <c r="AT25" s="542">
        <f t="shared" si="4"/>
        <v>0</v>
      </c>
      <c r="AU25" s="547">
        <f t="shared" si="5"/>
        <v>0</v>
      </c>
      <c r="AV25" s="548">
        <f t="shared" si="2"/>
        <v>0</v>
      </c>
      <c r="AX25" s="496"/>
      <c r="AY25" s="490"/>
    </row>
    <row r="26" spans="1:51" ht="13.15" customHeight="1">
      <c r="A26" s="481">
        <v>19</v>
      </c>
      <c r="B26" s="710"/>
      <c r="C26" s="594"/>
      <c r="D26" s="595"/>
      <c r="E26" s="595"/>
      <c r="F26" s="595"/>
      <c r="G26" s="595"/>
      <c r="H26" s="596"/>
      <c r="I26" s="597"/>
      <c r="J26" s="595"/>
      <c r="K26" s="595"/>
      <c r="L26" s="595"/>
      <c r="M26" s="596"/>
      <c r="N26" s="584"/>
      <c r="O26" s="585"/>
      <c r="P26" s="506" t="s">
        <v>460</v>
      </c>
      <c r="Q26" s="585"/>
      <c r="R26" s="585"/>
      <c r="S26" s="505" t="s">
        <v>469</v>
      </c>
      <c r="T26" s="585"/>
      <c r="U26" s="585"/>
      <c r="V26" s="506" t="s">
        <v>460</v>
      </c>
      <c r="W26" s="585"/>
      <c r="X26" s="585"/>
      <c r="Y26" s="505" t="s">
        <v>469</v>
      </c>
      <c r="Z26" s="588">
        <f t="shared" si="0"/>
        <v>0</v>
      </c>
      <c r="AA26" s="589"/>
      <c r="AB26" s="504" t="s">
        <v>460</v>
      </c>
      <c r="AC26" s="589">
        <f t="shared" si="1"/>
        <v>0</v>
      </c>
      <c r="AD26" s="589"/>
      <c r="AE26" s="499" t="s">
        <v>459</v>
      </c>
      <c r="AF26" s="586"/>
      <c r="AG26" s="587"/>
      <c r="AH26" s="585"/>
      <c r="AI26" s="585"/>
      <c r="AJ26" s="503" t="s">
        <v>460</v>
      </c>
      <c r="AK26" s="598"/>
      <c r="AL26" s="598"/>
      <c r="AM26" s="503" t="s">
        <v>468</v>
      </c>
      <c r="AN26" s="598"/>
      <c r="AO26" s="598"/>
      <c r="AP26" s="502" t="s">
        <v>467</v>
      </c>
      <c r="AQ26" s="553"/>
      <c r="AR26" s="554"/>
      <c r="AS26" s="541">
        <f t="shared" si="3"/>
        <v>0</v>
      </c>
      <c r="AT26" s="542">
        <f t="shared" si="4"/>
        <v>0</v>
      </c>
      <c r="AU26" s="547">
        <f t="shared" si="5"/>
        <v>0</v>
      </c>
      <c r="AV26" s="548">
        <f t="shared" si="2"/>
        <v>0</v>
      </c>
      <c r="AX26" s="496"/>
      <c r="AY26" s="490"/>
    </row>
    <row r="27" spans="1:51" ht="13.15" customHeight="1">
      <c r="A27" s="481">
        <v>20</v>
      </c>
      <c r="B27" s="710"/>
      <c r="C27" s="594"/>
      <c r="D27" s="595"/>
      <c r="E27" s="595"/>
      <c r="F27" s="595"/>
      <c r="G27" s="595"/>
      <c r="H27" s="596"/>
      <c r="I27" s="597"/>
      <c r="J27" s="595"/>
      <c r="K27" s="595"/>
      <c r="L27" s="595"/>
      <c r="M27" s="596"/>
      <c r="N27" s="584"/>
      <c r="O27" s="585"/>
      <c r="P27" s="506" t="s">
        <v>460</v>
      </c>
      <c r="Q27" s="585"/>
      <c r="R27" s="585"/>
      <c r="S27" s="505" t="s">
        <v>469</v>
      </c>
      <c r="T27" s="585"/>
      <c r="U27" s="585"/>
      <c r="V27" s="506" t="s">
        <v>460</v>
      </c>
      <c r="W27" s="585"/>
      <c r="X27" s="585"/>
      <c r="Y27" s="505" t="s">
        <v>469</v>
      </c>
      <c r="Z27" s="588">
        <f t="shared" si="0"/>
        <v>0</v>
      </c>
      <c r="AA27" s="589"/>
      <c r="AB27" s="504" t="s">
        <v>460</v>
      </c>
      <c r="AC27" s="589">
        <f t="shared" si="1"/>
        <v>0</v>
      </c>
      <c r="AD27" s="589"/>
      <c r="AE27" s="499" t="s">
        <v>459</v>
      </c>
      <c r="AF27" s="586"/>
      <c r="AG27" s="587"/>
      <c r="AH27" s="585"/>
      <c r="AI27" s="585"/>
      <c r="AJ27" s="503" t="s">
        <v>460</v>
      </c>
      <c r="AK27" s="598"/>
      <c r="AL27" s="598"/>
      <c r="AM27" s="503" t="s">
        <v>468</v>
      </c>
      <c r="AN27" s="598"/>
      <c r="AO27" s="598"/>
      <c r="AP27" s="502" t="s">
        <v>467</v>
      </c>
      <c r="AQ27" s="553"/>
      <c r="AR27" s="554"/>
      <c r="AS27" s="541">
        <f t="shared" si="3"/>
        <v>0</v>
      </c>
      <c r="AT27" s="542">
        <f t="shared" si="4"/>
        <v>0</v>
      </c>
      <c r="AU27" s="547">
        <f t="shared" si="5"/>
        <v>0</v>
      </c>
      <c r="AV27" s="548">
        <f t="shared" si="2"/>
        <v>0</v>
      </c>
      <c r="AX27" s="496"/>
      <c r="AY27" s="490"/>
    </row>
    <row r="28" spans="1:51" ht="13.15" customHeight="1">
      <c r="A28" s="481">
        <v>21</v>
      </c>
      <c r="B28" s="710"/>
      <c r="C28" s="594"/>
      <c r="D28" s="595"/>
      <c r="E28" s="595"/>
      <c r="F28" s="595"/>
      <c r="G28" s="595"/>
      <c r="H28" s="596"/>
      <c r="I28" s="597"/>
      <c r="J28" s="595"/>
      <c r="K28" s="595"/>
      <c r="L28" s="595"/>
      <c r="M28" s="596"/>
      <c r="N28" s="584"/>
      <c r="O28" s="585"/>
      <c r="P28" s="506" t="s">
        <v>460</v>
      </c>
      <c r="Q28" s="585"/>
      <c r="R28" s="585"/>
      <c r="S28" s="505" t="s">
        <v>469</v>
      </c>
      <c r="T28" s="585"/>
      <c r="U28" s="585"/>
      <c r="V28" s="506" t="s">
        <v>460</v>
      </c>
      <c r="W28" s="585"/>
      <c r="X28" s="585"/>
      <c r="Y28" s="505" t="s">
        <v>469</v>
      </c>
      <c r="Z28" s="588">
        <f t="shared" si="0"/>
        <v>0</v>
      </c>
      <c r="AA28" s="589"/>
      <c r="AB28" s="504" t="s">
        <v>460</v>
      </c>
      <c r="AC28" s="589">
        <f t="shared" si="1"/>
        <v>0</v>
      </c>
      <c r="AD28" s="589"/>
      <c r="AE28" s="499" t="s">
        <v>459</v>
      </c>
      <c r="AF28" s="586"/>
      <c r="AG28" s="587"/>
      <c r="AH28" s="585"/>
      <c r="AI28" s="585"/>
      <c r="AJ28" s="503" t="s">
        <v>460</v>
      </c>
      <c r="AK28" s="598"/>
      <c r="AL28" s="598"/>
      <c r="AM28" s="503" t="s">
        <v>468</v>
      </c>
      <c r="AN28" s="598"/>
      <c r="AO28" s="598"/>
      <c r="AP28" s="502" t="s">
        <v>467</v>
      </c>
      <c r="AQ28" s="553"/>
      <c r="AR28" s="554"/>
      <c r="AS28" s="541">
        <f t="shared" si="3"/>
        <v>0</v>
      </c>
      <c r="AT28" s="542">
        <f t="shared" si="4"/>
        <v>0</v>
      </c>
      <c r="AU28" s="547">
        <f t="shared" si="5"/>
        <v>0</v>
      </c>
      <c r="AV28" s="548">
        <f t="shared" si="2"/>
        <v>0</v>
      </c>
      <c r="AX28" s="496"/>
      <c r="AY28" s="490"/>
    </row>
    <row r="29" spans="1:51" ht="13.15" customHeight="1">
      <c r="A29" s="481">
        <v>22</v>
      </c>
      <c r="B29" s="710"/>
      <c r="C29" s="594"/>
      <c r="D29" s="595"/>
      <c r="E29" s="595"/>
      <c r="F29" s="595"/>
      <c r="G29" s="595"/>
      <c r="H29" s="596"/>
      <c r="I29" s="597"/>
      <c r="J29" s="595"/>
      <c r="K29" s="595"/>
      <c r="L29" s="595"/>
      <c r="M29" s="596"/>
      <c r="N29" s="584"/>
      <c r="O29" s="585"/>
      <c r="P29" s="506" t="s">
        <v>460</v>
      </c>
      <c r="Q29" s="585"/>
      <c r="R29" s="585"/>
      <c r="S29" s="505" t="s">
        <v>469</v>
      </c>
      <c r="T29" s="585"/>
      <c r="U29" s="585"/>
      <c r="V29" s="506" t="s">
        <v>460</v>
      </c>
      <c r="W29" s="585"/>
      <c r="X29" s="585"/>
      <c r="Y29" s="505" t="s">
        <v>469</v>
      </c>
      <c r="Z29" s="588">
        <f t="shared" si="0"/>
        <v>0</v>
      </c>
      <c r="AA29" s="589"/>
      <c r="AB29" s="504" t="s">
        <v>460</v>
      </c>
      <c r="AC29" s="589">
        <f t="shared" si="1"/>
        <v>0</v>
      </c>
      <c r="AD29" s="589"/>
      <c r="AE29" s="499" t="s">
        <v>459</v>
      </c>
      <c r="AF29" s="586"/>
      <c r="AG29" s="587"/>
      <c r="AH29" s="585"/>
      <c r="AI29" s="585"/>
      <c r="AJ29" s="503" t="s">
        <v>460</v>
      </c>
      <c r="AK29" s="598"/>
      <c r="AL29" s="598"/>
      <c r="AM29" s="503" t="s">
        <v>468</v>
      </c>
      <c r="AN29" s="598"/>
      <c r="AO29" s="598"/>
      <c r="AP29" s="502" t="s">
        <v>467</v>
      </c>
      <c r="AQ29" s="553"/>
      <c r="AR29" s="554"/>
      <c r="AS29" s="541">
        <f t="shared" si="3"/>
        <v>0</v>
      </c>
      <c r="AT29" s="542">
        <f t="shared" si="4"/>
        <v>0</v>
      </c>
      <c r="AU29" s="547">
        <f t="shared" si="5"/>
        <v>0</v>
      </c>
      <c r="AV29" s="548">
        <f t="shared" si="2"/>
        <v>0</v>
      </c>
      <c r="AX29" s="496"/>
      <c r="AY29" s="490"/>
    </row>
    <row r="30" spans="1:51" ht="13.15" customHeight="1">
      <c r="A30" s="481">
        <v>23</v>
      </c>
      <c r="B30" s="710"/>
      <c r="C30" s="594"/>
      <c r="D30" s="595"/>
      <c r="E30" s="595"/>
      <c r="F30" s="595"/>
      <c r="G30" s="595"/>
      <c r="H30" s="596"/>
      <c r="I30" s="597"/>
      <c r="J30" s="595"/>
      <c r="K30" s="595"/>
      <c r="L30" s="595"/>
      <c r="M30" s="596"/>
      <c r="N30" s="584"/>
      <c r="O30" s="585"/>
      <c r="P30" s="506" t="s">
        <v>460</v>
      </c>
      <c r="Q30" s="585"/>
      <c r="R30" s="585"/>
      <c r="S30" s="505" t="s">
        <v>469</v>
      </c>
      <c r="T30" s="585"/>
      <c r="U30" s="585"/>
      <c r="V30" s="506" t="s">
        <v>460</v>
      </c>
      <c r="W30" s="585"/>
      <c r="X30" s="585"/>
      <c r="Y30" s="505" t="s">
        <v>469</v>
      </c>
      <c r="Z30" s="588">
        <f t="shared" si="0"/>
        <v>0</v>
      </c>
      <c r="AA30" s="589"/>
      <c r="AB30" s="504" t="s">
        <v>460</v>
      </c>
      <c r="AC30" s="589">
        <f t="shared" si="1"/>
        <v>0</v>
      </c>
      <c r="AD30" s="589"/>
      <c r="AE30" s="499" t="s">
        <v>459</v>
      </c>
      <c r="AF30" s="586"/>
      <c r="AG30" s="587"/>
      <c r="AH30" s="585"/>
      <c r="AI30" s="585"/>
      <c r="AJ30" s="503" t="s">
        <v>460</v>
      </c>
      <c r="AK30" s="598"/>
      <c r="AL30" s="598"/>
      <c r="AM30" s="503" t="s">
        <v>468</v>
      </c>
      <c r="AN30" s="598"/>
      <c r="AO30" s="598"/>
      <c r="AP30" s="502" t="s">
        <v>467</v>
      </c>
      <c r="AQ30" s="553"/>
      <c r="AR30" s="554"/>
      <c r="AS30" s="541">
        <f t="shared" si="3"/>
        <v>0</v>
      </c>
      <c r="AT30" s="542">
        <f t="shared" si="4"/>
        <v>0</v>
      </c>
      <c r="AU30" s="547">
        <f t="shared" si="5"/>
        <v>0</v>
      </c>
      <c r="AV30" s="548">
        <f t="shared" si="2"/>
        <v>0</v>
      </c>
      <c r="AX30" s="496"/>
      <c r="AY30" s="490"/>
    </row>
    <row r="31" spans="1:51" ht="13.15" customHeight="1">
      <c r="A31" s="481">
        <v>24</v>
      </c>
      <c r="B31" s="710"/>
      <c r="C31" s="594"/>
      <c r="D31" s="595"/>
      <c r="E31" s="595"/>
      <c r="F31" s="595"/>
      <c r="G31" s="595"/>
      <c r="H31" s="596"/>
      <c r="I31" s="597"/>
      <c r="J31" s="595"/>
      <c r="K31" s="595"/>
      <c r="L31" s="595"/>
      <c r="M31" s="596"/>
      <c r="N31" s="584"/>
      <c r="O31" s="585"/>
      <c r="P31" s="506" t="s">
        <v>460</v>
      </c>
      <c r="Q31" s="585"/>
      <c r="R31" s="585"/>
      <c r="S31" s="505" t="s">
        <v>469</v>
      </c>
      <c r="T31" s="585"/>
      <c r="U31" s="585"/>
      <c r="V31" s="506" t="s">
        <v>460</v>
      </c>
      <c r="W31" s="585"/>
      <c r="X31" s="585"/>
      <c r="Y31" s="505" t="s">
        <v>469</v>
      </c>
      <c r="Z31" s="588">
        <f t="shared" si="0"/>
        <v>0</v>
      </c>
      <c r="AA31" s="589"/>
      <c r="AB31" s="504" t="s">
        <v>460</v>
      </c>
      <c r="AC31" s="589">
        <f t="shared" si="1"/>
        <v>0</v>
      </c>
      <c r="AD31" s="589"/>
      <c r="AE31" s="499" t="s">
        <v>459</v>
      </c>
      <c r="AF31" s="586"/>
      <c r="AG31" s="587"/>
      <c r="AH31" s="585"/>
      <c r="AI31" s="585"/>
      <c r="AJ31" s="503" t="s">
        <v>460</v>
      </c>
      <c r="AK31" s="598"/>
      <c r="AL31" s="598"/>
      <c r="AM31" s="503" t="s">
        <v>468</v>
      </c>
      <c r="AN31" s="598"/>
      <c r="AO31" s="598"/>
      <c r="AP31" s="502" t="s">
        <v>467</v>
      </c>
      <c r="AQ31" s="553"/>
      <c r="AR31" s="554"/>
      <c r="AS31" s="541">
        <f t="shared" si="3"/>
        <v>0</v>
      </c>
      <c r="AT31" s="542">
        <f t="shared" si="4"/>
        <v>0</v>
      </c>
      <c r="AU31" s="547">
        <f t="shared" si="5"/>
        <v>0</v>
      </c>
      <c r="AV31" s="548">
        <f t="shared" si="2"/>
        <v>0</v>
      </c>
      <c r="AX31" s="496"/>
      <c r="AY31" s="490"/>
    </row>
    <row r="32" spans="1:51" ht="13.15" customHeight="1">
      <c r="A32" s="481">
        <v>25</v>
      </c>
      <c r="B32" s="710"/>
      <c r="C32" s="594"/>
      <c r="D32" s="595"/>
      <c r="E32" s="595"/>
      <c r="F32" s="595"/>
      <c r="G32" s="595"/>
      <c r="H32" s="596"/>
      <c r="I32" s="597"/>
      <c r="J32" s="595"/>
      <c r="K32" s="595"/>
      <c r="L32" s="595"/>
      <c r="M32" s="596"/>
      <c r="N32" s="584"/>
      <c r="O32" s="585"/>
      <c r="P32" s="506" t="s">
        <v>460</v>
      </c>
      <c r="Q32" s="585"/>
      <c r="R32" s="585"/>
      <c r="S32" s="505" t="s">
        <v>469</v>
      </c>
      <c r="T32" s="585"/>
      <c r="U32" s="585"/>
      <c r="V32" s="506" t="s">
        <v>460</v>
      </c>
      <c r="W32" s="585"/>
      <c r="X32" s="585"/>
      <c r="Y32" s="505" t="s">
        <v>469</v>
      </c>
      <c r="Z32" s="588">
        <f t="shared" si="0"/>
        <v>0</v>
      </c>
      <c r="AA32" s="589"/>
      <c r="AB32" s="504" t="s">
        <v>460</v>
      </c>
      <c r="AC32" s="589">
        <f t="shared" si="1"/>
        <v>0</v>
      </c>
      <c r="AD32" s="589"/>
      <c r="AE32" s="499" t="s">
        <v>459</v>
      </c>
      <c r="AF32" s="586"/>
      <c r="AG32" s="587"/>
      <c r="AH32" s="585"/>
      <c r="AI32" s="585"/>
      <c r="AJ32" s="503" t="s">
        <v>460</v>
      </c>
      <c r="AK32" s="598"/>
      <c r="AL32" s="598"/>
      <c r="AM32" s="503" t="s">
        <v>468</v>
      </c>
      <c r="AN32" s="598"/>
      <c r="AO32" s="598"/>
      <c r="AP32" s="502" t="s">
        <v>467</v>
      </c>
      <c r="AQ32" s="553"/>
      <c r="AR32" s="554"/>
      <c r="AS32" s="541">
        <f t="shared" si="3"/>
        <v>0</v>
      </c>
      <c r="AT32" s="542">
        <f t="shared" si="4"/>
        <v>0</v>
      </c>
      <c r="AU32" s="547">
        <f t="shared" si="5"/>
        <v>0</v>
      </c>
      <c r="AV32" s="548">
        <f t="shared" si="2"/>
        <v>0</v>
      </c>
      <c r="AX32" s="496"/>
      <c r="AY32" s="490"/>
    </row>
    <row r="33" spans="1:51" ht="13.15" customHeight="1">
      <c r="A33" s="481">
        <v>26</v>
      </c>
      <c r="B33" s="710"/>
      <c r="C33" s="594"/>
      <c r="D33" s="595"/>
      <c r="E33" s="595"/>
      <c r="F33" s="595"/>
      <c r="G33" s="595"/>
      <c r="H33" s="596"/>
      <c r="I33" s="597"/>
      <c r="J33" s="595"/>
      <c r="K33" s="595"/>
      <c r="L33" s="595"/>
      <c r="M33" s="596"/>
      <c r="N33" s="584"/>
      <c r="O33" s="585"/>
      <c r="P33" s="506" t="s">
        <v>460</v>
      </c>
      <c r="Q33" s="585"/>
      <c r="R33" s="585"/>
      <c r="S33" s="505" t="s">
        <v>469</v>
      </c>
      <c r="T33" s="585"/>
      <c r="U33" s="585"/>
      <c r="V33" s="506" t="s">
        <v>460</v>
      </c>
      <c r="W33" s="585"/>
      <c r="X33" s="585"/>
      <c r="Y33" s="505" t="s">
        <v>469</v>
      </c>
      <c r="Z33" s="588">
        <f t="shared" si="0"/>
        <v>0</v>
      </c>
      <c r="AA33" s="589"/>
      <c r="AB33" s="504" t="s">
        <v>460</v>
      </c>
      <c r="AC33" s="589">
        <f t="shared" si="1"/>
        <v>0</v>
      </c>
      <c r="AD33" s="589"/>
      <c r="AE33" s="499" t="s">
        <v>459</v>
      </c>
      <c r="AF33" s="586"/>
      <c r="AG33" s="587"/>
      <c r="AH33" s="585"/>
      <c r="AI33" s="585"/>
      <c r="AJ33" s="503" t="s">
        <v>460</v>
      </c>
      <c r="AK33" s="598"/>
      <c r="AL33" s="598"/>
      <c r="AM33" s="503" t="s">
        <v>468</v>
      </c>
      <c r="AN33" s="598"/>
      <c r="AO33" s="598"/>
      <c r="AP33" s="502" t="s">
        <v>467</v>
      </c>
      <c r="AQ33" s="553"/>
      <c r="AR33" s="554"/>
      <c r="AS33" s="541">
        <f t="shared" si="3"/>
        <v>0</v>
      </c>
      <c r="AT33" s="542">
        <f t="shared" si="4"/>
        <v>0</v>
      </c>
      <c r="AU33" s="547">
        <f t="shared" si="5"/>
        <v>0</v>
      </c>
      <c r="AV33" s="548">
        <f t="shared" si="2"/>
        <v>0</v>
      </c>
      <c r="AX33" s="496"/>
      <c r="AY33" s="490"/>
    </row>
    <row r="34" spans="1:51" ht="13.15" customHeight="1">
      <c r="A34" s="481">
        <v>27</v>
      </c>
      <c r="B34" s="710"/>
      <c r="C34" s="594"/>
      <c r="D34" s="595"/>
      <c r="E34" s="595"/>
      <c r="F34" s="595"/>
      <c r="G34" s="595"/>
      <c r="H34" s="596"/>
      <c r="I34" s="597"/>
      <c r="J34" s="595"/>
      <c r="K34" s="595"/>
      <c r="L34" s="595"/>
      <c r="M34" s="596"/>
      <c r="N34" s="584"/>
      <c r="O34" s="585"/>
      <c r="P34" s="506" t="s">
        <v>460</v>
      </c>
      <c r="Q34" s="585"/>
      <c r="R34" s="585"/>
      <c r="S34" s="505" t="s">
        <v>469</v>
      </c>
      <c r="T34" s="585"/>
      <c r="U34" s="585"/>
      <c r="V34" s="506" t="s">
        <v>460</v>
      </c>
      <c r="W34" s="585"/>
      <c r="X34" s="585"/>
      <c r="Y34" s="505" t="s">
        <v>469</v>
      </c>
      <c r="Z34" s="588">
        <f t="shared" si="0"/>
        <v>0</v>
      </c>
      <c r="AA34" s="589"/>
      <c r="AB34" s="504" t="s">
        <v>460</v>
      </c>
      <c r="AC34" s="589">
        <f t="shared" si="1"/>
        <v>0</v>
      </c>
      <c r="AD34" s="589"/>
      <c r="AE34" s="499" t="s">
        <v>459</v>
      </c>
      <c r="AF34" s="586"/>
      <c r="AG34" s="587"/>
      <c r="AH34" s="585"/>
      <c r="AI34" s="585"/>
      <c r="AJ34" s="503" t="s">
        <v>460</v>
      </c>
      <c r="AK34" s="598"/>
      <c r="AL34" s="598"/>
      <c r="AM34" s="503" t="s">
        <v>468</v>
      </c>
      <c r="AN34" s="598"/>
      <c r="AO34" s="598"/>
      <c r="AP34" s="502" t="s">
        <v>467</v>
      </c>
      <c r="AQ34" s="553"/>
      <c r="AR34" s="554"/>
      <c r="AS34" s="541">
        <f t="shared" si="3"/>
        <v>0</v>
      </c>
      <c r="AT34" s="542">
        <f t="shared" si="4"/>
        <v>0</v>
      </c>
      <c r="AU34" s="547">
        <f t="shared" si="5"/>
        <v>0</v>
      </c>
      <c r="AV34" s="548">
        <f t="shared" si="2"/>
        <v>0</v>
      </c>
      <c r="AX34" s="496"/>
      <c r="AY34" s="490"/>
    </row>
    <row r="35" spans="1:51" ht="13.15" customHeight="1">
      <c r="A35" s="481">
        <v>28</v>
      </c>
      <c r="B35" s="710"/>
      <c r="C35" s="594"/>
      <c r="D35" s="595"/>
      <c r="E35" s="595"/>
      <c r="F35" s="595"/>
      <c r="G35" s="595"/>
      <c r="H35" s="596"/>
      <c r="I35" s="597"/>
      <c r="J35" s="595"/>
      <c r="K35" s="595"/>
      <c r="L35" s="595"/>
      <c r="M35" s="596"/>
      <c r="N35" s="584"/>
      <c r="O35" s="585"/>
      <c r="P35" s="506" t="s">
        <v>460</v>
      </c>
      <c r="Q35" s="585"/>
      <c r="R35" s="585"/>
      <c r="S35" s="505" t="s">
        <v>469</v>
      </c>
      <c r="T35" s="585"/>
      <c r="U35" s="585"/>
      <c r="V35" s="506" t="s">
        <v>460</v>
      </c>
      <c r="W35" s="585"/>
      <c r="X35" s="585"/>
      <c r="Y35" s="505" t="s">
        <v>469</v>
      </c>
      <c r="Z35" s="588">
        <f t="shared" si="0"/>
        <v>0</v>
      </c>
      <c r="AA35" s="589"/>
      <c r="AB35" s="504" t="s">
        <v>460</v>
      </c>
      <c r="AC35" s="589">
        <f t="shared" si="1"/>
        <v>0</v>
      </c>
      <c r="AD35" s="589"/>
      <c r="AE35" s="499" t="s">
        <v>459</v>
      </c>
      <c r="AF35" s="586"/>
      <c r="AG35" s="587"/>
      <c r="AH35" s="585"/>
      <c r="AI35" s="585"/>
      <c r="AJ35" s="503" t="s">
        <v>460</v>
      </c>
      <c r="AK35" s="598"/>
      <c r="AL35" s="598"/>
      <c r="AM35" s="503" t="s">
        <v>468</v>
      </c>
      <c r="AN35" s="598"/>
      <c r="AO35" s="598"/>
      <c r="AP35" s="502" t="s">
        <v>467</v>
      </c>
      <c r="AQ35" s="553"/>
      <c r="AR35" s="554"/>
      <c r="AS35" s="541">
        <f t="shared" si="3"/>
        <v>0</v>
      </c>
      <c r="AT35" s="542">
        <f t="shared" si="4"/>
        <v>0</v>
      </c>
      <c r="AU35" s="547">
        <f t="shared" si="5"/>
        <v>0</v>
      </c>
      <c r="AV35" s="548">
        <f t="shared" si="2"/>
        <v>0</v>
      </c>
      <c r="AX35" s="496"/>
      <c r="AY35" s="490"/>
    </row>
    <row r="36" spans="1:51" ht="13.15" customHeight="1">
      <c r="A36" s="481">
        <v>29</v>
      </c>
      <c r="B36" s="710"/>
      <c r="C36" s="594"/>
      <c r="D36" s="595"/>
      <c r="E36" s="595"/>
      <c r="F36" s="595"/>
      <c r="G36" s="595"/>
      <c r="H36" s="596"/>
      <c r="I36" s="597"/>
      <c r="J36" s="595"/>
      <c r="K36" s="595"/>
      <c r="L36" s="595"/>
      <c r="M36" s="596"/>
      <c r="N36" s="584"/>
      <c r="O36" s="585"/>
      <c r="P36" s="506" t="s">
        <v>460</v>
      </c>
      <c r="Q36" s="585"/>
      <c r="R36" s="585"/>
      <c r="S36" s="505" t="s">
        <v>469</v>
      </c>
      <c r="T36" s="585"/>
      <c r="U36" s="585"/>
      <c r="V36" s="506" t="s">
        <v>460</v>
      </c>
      <c r="W36" s="585"/>
      <c r="X36" s="585"/>
      <c r="Y36" s="505" t="s">
        <v>469</v>
      </c>
      <c r="Z36" s="588">
        <f t="shared" si="0"/>
        <v>0</v>
      </c>
      <c r="AA36" s="589"/>
      <c r="AB36" s="504" t="s">
        <v>460</v>
      </c>
      <c r="AC36" s="589">
        <f t="shared" si="1"/>
        <v>0</v>
      </c>
      <c r="AD36" s="589"/>
      <c r="AE36" s="499" t="s">
        <v>459</v>
      </c>
      <c r="AF36" s="586"/>
      <c r="AG36" s="587"/>
      <c r="AH36" s="585"/>
      <c r="AI36" s="585"/>
      <c r="AJ36" s="503" t="s">
        <v>460</v>
      </c>
      <c r="AK36" s="598"/>
      <c r="AL36" s="598"/>
      <c r="AM36" s="503" t="s">
        <v>468</v>
      </c>
      <c r="AN36" s="598"/>
      <c r="AO36" s="598"/>
      <c r="AP36" s="502" t="s">
        <v>467</v>
      </c>
      <c r="AQ36" s="553"/>
      <c r="AR36" s="554"/>
      <c r="AS36" s="541">
        <f t="shared" si="3"/>
        <v>0</v>
      </c>
      <c r="AT36" s="542">
        <f t="shared" si="4"/>
        <v>0</v>
      </c>
      <c r="AU36" s="547">
        <f t="shared" si="5"/>
        <v>0</v>
      </c>
      <c r="AV36" s="548">
        <f t="shared" si="2"/>
        <v>0</v>
      </c>
      <c r="AX36" s="496"/>
      <c r="AY36" s="490"/>
    </row>
    <row r="37" spans="1:51" ht="13.15" customHeight="1">
      <c r="A37" s="481">
        <v>30</v>
      </c>
      <c r="B37" s="710"/>
      <c r="C37" s="594"/>
      <c r="D37" s="595"/>
      <c r="E37" s="595"/>
      <c r="F37" s="595"/>
      <c r="G37" s="595"/>
      <c r="H37" s="596"/>
      <c r="I37" s="597"/>
      <c r="J37" s="595"/>
      <c r="K37" s="595"/>
      <c r="L37" s="595"/>
      <c r="M37" s="596"/>
      <c r="N37" s="584"/>
      <c r="O37" s="585"/>
      <c r="P37" s="506" t="s">
        <v>460</v>
      </c>
      <c r="Q37" s="585"/>
      <c r="R37" s="585"/>
      <c r="S37" s="505" t="s">
        <v>469</v>
      </c>
      <c r="T37" s="585"/>
      <c r="U37" s="585"/>
      <c r="V37" s="506" t="s">
        <v>460</v>
      </c>
      <c r="W37" s="585"/>
      <c r="X37" s="585"/>
      <c r="Y37" s="505" t="s">
        <v>469</v>
      </c>
      <c r="Z37" s="588">
        <f t="shared" si="0"/>
        <v>0</v>
      </c>
      <c r="AA37" s="589"/>
      <c r="AB37" s="504" t="s">
        <v>460</v>
      </c>
      <c r="AC37" s="589">
        <f t="shared" si="1"/>
        <v>0</v>
      </c>
      <c r="AD37" s="589"/>
      <c r="AE37" s="499" t="s">
        <v>459</v>
      </c>
      <c r="AF37" s="586"/>
      <c r="AG37" s="587"/>
      <c r="AH37" s="585"/>
      <c r="AI37" s="585"/>
      <c r="AJ37" s="503" t="s">
        <v>460</v>
      </c>
      <c r="AK37" s="598"/>
      <c r="AL37" s="598"/>
      <c r="AM37" s="503" t="s">
        <v>468</v>
      </c>
      <c r="AN37" s="598"/>
      <c r="AO37" s="598"/>
      <c r="AP37" s="502" t="s">
        <v>467</v>
      </c>
      <c r="AQ37" s="553"/>
      <c r="AR37" s="554"/>
      <c r="AS37" s="541">
        <f t="shared" si="3"/>
        <v>0</v>
      </c>
      <c r="AT37" s="542">
        <f t="shared" si="4"/>
        <v>0</v>
      </c>
      <c r="AU37" s="547">
        <f t="shared" si="5"/>
        <v>0</v>
      </c>
      <c r="AV37" s="548">
        <f t="shared" si="2"/>
        <v>0</v>
      </c>
      <c r="AX37" s="496"/>
      <c r="AY37" s="490"/>
    </row>
    <row r="38" spans="1:51" ht="13.15" customHeight="1">
      <c r="A38" s="481">
        <v>31</v>
      </c>
      <c r="B38" s="710"/>
      <c r="C38" s="594"/>
      <c r="D38" s="595"/>
      <c r="E38" s="595"/>
      <c r="F38" s="595"/>
      <c r="G38" s="595"/>
      <c r="H38" s="596"/>
      <c r="I38" s="597"/>
      <c r="J38" s="595"/>
      <c r="K38" s="595"/>
      <c r="L38" s="595"/>
      <c r="M38" s="596"/>
      <c r="N38" s="584"/>
      <c r="O38" s="585"/>
      <c r="P38" s="506" t="s">
        <v>460</v>
      </c>
      <c r="Q38" s="585"/>
      <c r="R38" s="585"/>
      <c r="S38" s="505" t="s">
        <v>469</v>
      </c>
      <c r="T38" s="585"/>
      <c r="U38" s="585"/>
      <c r="V38" s="506" t="s">
        <v>460</v>
      </c>
      <c r="W38" s="585"/>
      <c r="X38" s="585"/>
      <c r="Y38" s="505" t="s">
        <v>469</v>
      </c>
      <c r="Z38" s="588">
        <f t="shared" si="0"/>
        <v>0</v>
      </c>
      <c r="AA38" s="589"/>
      <c r="AB38" s="504" t="s">
        <v>460</v>
      </c>
      <c r="AC38" s="589">
        <f t="shared" si="1"/>
        <v>0</v>
      </c>
      <c r="AD38" s="589"/>
      <c r="AE38" s="499" t="s">
        <v>459</v>
      </c>
      <c r="AF38" s="586"/>
      <c r="AG38" s="587"/>
      <c r="AH38" s="585"/>
      <c r="AI38" s="585"/>
      <c r="AJ38" s="503" t="s">
        <v>460</v>
      </c>
      <c r="AK38" s="598"/>
      <c r="AL38" s="598"/>
      <c r="AM38" s="503" t="s">
        <v>468</v>
      </c>
      <c r="AN38" s="598"/>
      <c r="AO38" s="598"/>
      <c r="AP38" s="502" t="s">
        <v>467</v>
      </c>
      <c r="AQ38" s="553"/>
      <c r="AR38" s="554"/>
      <c r="AS38" s="541">
        <f t="shared" si="3"/>
        <v>0</v>
      </c>
      <c r="AT38" s="542">
        <f t="shared" si="4"/>
        <v>0</v>
      </c>
      <c r="AU38" s="547">
        <f t="shared" si="5"/>
        <v>0</v>
      </c>
      <c r="AV38" s="548">
        <f t="shared" si="2"/>
        <v>0</v>
      </c>
      <c r="AX38" s="496"/>
      <c r="AY38" s="490"/>
    </row>
    <row r="39" spans="1:51" ht="13.15" customHeight="1">
      <c r="A39" s="481">
        <v>32</v>
      </c>
      <c r="B39" s="710"/>
      <c r="C39" s="594"/>
      <c r="D39" s="595"/>
      <c r="E39" s="595"/>
      <c r="F39" s="595"/>
      <c r="G39" s="595"/>
      <c r="H39" s="596"/>
      <c r="I39" s="597"/>
      <c r="J39" s="595"/>
      <c r="K39" s="595"/>
      <c r="L39" s="595"/>
      <c r="M39" s="596"/>
      <c r="N39" s="584"/>
      <c r="O39" s="585"/>
      <c r="P39" s="506" t="s">
        <v>460</v>
      </c>
      <c r="Q39" s="585"/>
      <c r="R39" s="585"/>
      <c r="S39" s="505" t="s">
        <v>469</v>
      </c>
      <c r="T39" s="585"/>
      <c r="U39" s="585"/>
      <c r="V39" s="506" t="s">
        <v>460</v>
      </c>
      <c r="W39" s="585"/>
      <c r="X39" s="585"/>
      <c r="Y39" s="505" t="s">
        <v>469</v>
      </c>
      <c r="Z39" s="588">
        <f t="shared" si="0"/>
        <v>0</v>
      </c>
      <c r="AA39" s="589"/>
      <c r="AB39" s="504" t="s">
        <v>460</v>
      </c>
      <c r="AC39" s="589">
        <f t="shared" si="1"/>
        <v>0</v>
      </c>
      <c r="AD39" s="589"/>
      <c r="AE39" s="499" t="s">
        <v>459</v>
      </c>
      <c r="AF39" s="586"/>
      <c r="AG39" s="587"/>
      <c r="AH39" s="585"/>
      <c r="AI39" s="585"/>
      <c r="AJ39" s="503" t="s">
        <v>460</v>
      </c>
      <c r="AK39" s="598"/>
      <c r="AL39" s="598"/>
      <c r="AM39" s="503" t="s">
        <v>468</v>
      </c>
      <c r="AN39" s="598"/>
      <c r="AO39" s="598"/>
      <c r="AP39" s="502" t="s">
        <v>467</v>
      </c>
      <c r="AQ39" s="553"/>
      <c r="AR39" s="554"/>
      <c r="AS39" s="541">
        <f t="shared" si="3"/>
        <v>0</v>
      </c>
      <c r="AT39" s="542">
        <f t="shared" si="4"/>
        <v>0</v>
      </c>
      <c r="AU39" s="547">
        <f t="shared" si="5"/>
        <v>0</v>
      </c>
      <c r="AV39" s="548">
        <f t="shared" si="2"/>
        <v>0</v>
      </c>
      <c r="AX39" s="496"/>
      <c r="AY39" s="490"/>
    </row>
    <row r="40" spans="1:51" ht="13.15" customHeight="1">
      <c r="A40" s="481">
        <v>33</v>
      </c>
      <c r="B40" s="710"/>
      <c r="C40" s="594"/>
      <c r="D40" s="595"/>
      <c r="E40" s="595"/>
      <c r="F40" s="595"/>
      <c r="G40" s="595"/>
      <c r="H40" s="596"/>
      <c r="I40" s="597"/>
      <c r="J40" s="595"/>
      <c r="K40" s="595"/>
      <c r="L40" s="595"/>
      <c r="M40" s="596"/>
      <c r="N40" s="584"/>
      <c r="O40" s="585"/>
      <c r="P40" s="506" t="s">
        <v>460</v>
      </c>
      <c r="Q40" s="585"/>
      <c r="R40" s="585"/>
      <c r="S40" s="505" t="s">
        <v>469</v>
      </c>
      <c r="T40" s="585"/>
      <c r="U40" s="585"/>
      <c r="V40" s="506" t="s">
        <v>460</v>
      </c>
      <c r="W40" s="585"/>
      <c r="X40" s="585"/>
      <c r="Y40" s="505" t="s">
        <v>469</v>
      </c>
      <c r="Z40" s="588">
        <f t="shared" ref="Z40:Z71" si="6">(N40+T40)+QUOTIENT((Q40+W40),12)</f>
        <v>0</v>
      </c>
      <c r="AA40" s="589"/>
      <c r="AB40" s="504" t="s">
        <v>460</v>
      </c>
      <c r="AC40" s="589">
        <f t="shared" ref="AC40:AC71" si="7">MOD(Q40+W40,12)</f>
        <v>0</v>
      </c>
      <c r="AD40" s="589"/>
      <c r="AE40" s="499" t="s">
        <v>459</v>
      </c>
      <c r="AF40" s="586"/>
      <c r="AG40" s="587"/>
      <c r="AH40" s="585"/>
      <c r="AI40" s="585"/>
      <c r="AJ40" s="503" t="s">
        <v>460</v>
      </c>
      <c r="AK40" s="598"/>
      <c r="AL40" s="598"/>
      <c r="AM40" s="503" t="s">
        <v>468</v>
      </c>
      <c r="AN40" s="598"/>
      <c r="AO40" s="598"/>
      <c r="AP40" s="502" t="s">
        <v>467</v>
      </c>
      <c r="AQ40" s="553"/>
      <c r="AR40" s="554"/>
      <c r="AS40" s="541">
        <f t="shared" si="3"/>
        <v>0</v>
      </c>
      <c r="AT40" s="542">
        <f t="shared" si="4"/>
        <v>0</v>
      </c>
      <c r="AU40" s="547">
        <f t="shared" si="5"/>
        <v>0</v>
      </c>
      <c r="AV40" s="548">
        <f t="shared" ref="AV40:AV71" si="8">+IF(AND(Z40&gt;=7,OR(I40="栄養士",I40="調理員")),1,0)</f>
        <v>0</v>
      </c>
      <c r="AX40" s="496"/>
      <c r="AY40" s="490"/>
    </row>
    <row r="41" spans="1:51" ht="13.15" customHeight="1">
      <c r="A41" s="481">
        <v>34</v>
      </c>
      <c r="B41" s="710"/>
      <c r="C41" s="594"/>
      <c r="D41" s="595"/>
      <c r="E41" s="595"/>
      <c r="F41" s="595"/>
      <c r="G41" s="595"/>
      <c r="H41" s="596"/>
      <c r="I41" s="597"/>
      <c r="J41" s="595"/>
      <c r="K41" s="595"/>
      <c r="L41" s="595"/>
      <c r="M41" s="596"/>
      <c r="N41" s="584"/>
      <c r="O41" s="585"/>
      <c r="P41" s="506" t="s">
        <v>460</v>
      </c>
      <c r="Q41" s="585"/>
      <c r="R41" s="585"/>
      <c r="S41" s="505" t="s">
        <v>469</v>
      </c>
      <c r="T41" s="585"/>
      <c r="U41" s="585"/>
      <c r="V41" s="506" t="s">
        <v>460</v>
      </c>
      <c r="W41" s="585"/>
      <c r="X41" s="585"/>
      <c r="Y41" s="505" t="s">
        <v>469</v>
      </c>
      <c r="Z41" s="588">
        <f t="shared" si="6"/>
        <v>0</v>
      </c>
      <c r="AA41" s="589"/>
      <c r="AB41" s="504" t="s">
        <v>460</v>
      </c>
      <c r="AC41" s="589">
        <f t="shared" si="7"/>
        <v>0</v>
      </c>
      <c r="AD41" s="589"/>
      <c r="AE41" s="499" t="s">
        <v>459</v>
      </c>
      <c r="AF41" s="586"/>
      <c r="AG41" s="587"/>
      <c r="AH41" s="585"/>
      <c r="AI41" s="585"/>
      <c r="AJ41" s="503" t="s">
        <v>460</v>
      </c>
      <c r="AK41" s="598"/>
      <c r="AL41" s="598"/>
      <c r="AM41" s="503" t="s">
        <v>468</v>
      </c>
      <c r="AN41" s="598"/>
      <c r="AO41" s="598"/>
      <c r="AP41" s="502" t="s">
        <v>467</v>
      </c>
      <c r="AQ41" s="553"/>
      <c r="AR41" s="554"/>
      <c r="AS41" s="541">
        <f t="shared" si="3"/>
        <v>0</v>
      </c>
      <c r="AT41" s="542">
        <f t="shared" si="4"/>
        <v>0</v>
      </c>
      <c r="AU41" s="547">
        <f t="shared" si="5"/>
        <v>0</v>
      </c>
      <c r="AV41" s="548">
        <f t="shared" si="8"/>
        <v>0</v>
      </c>
      <c r="AX41" s="496"/>
      <c r="AY41" s="490"/>
    </row>
    <row r="42" spans="1:51" ht="13.15" customHeight="1">
      <c r="A42" s="481">
        <v>35</v>
      </c>
      <c r="B42" s="710"/>
      <c r="C42" s="594"/>
      <c r="D42" s="595"/>
      <c r="E42" s="595"/>
      <c r="F42" s="595"/>
      <c r="G42" s="595"/>
      <c r="H42" s="596"/>
      <c r="I42" s="597"/>
      <c r="J42" s="595"/>
      <c r="K42" s="595"/>
      <c r="L42" s="595"/>
      <c r="M42" s="596"/>
      <c r="N42" s="584"/>
      <c r="O42" s="585"/>
      <c r="P42" s="506" t="s">
        <v>460</v>
      </c>
      <c r="Q42" s="585"/>
      <c r="R42" s="585"/>
      <c r="S42" s="505" t="s">
        <v>469</v>
      </c>
      <c r="T42" s="585"/>
      <c r="U42" s="585"/>
      <c r="V42" s="506" t="s">
        <v>460</v>
      </c>
      <c r="W42" s="585"/>
      <c r="X42" s="585"/>
      <c r="Y42" s="505" t="s">
        <v>469</v>
      </c>
      <c r="Z42" s="588">
        <f t="shared" si="6"/>
        <v>0</v>
      </c>
      <c r="AA42" s="589"/>
      <c r="AB42" s="504" t="s">
        <v>460</v>
      </c>
      <c r="AC42" s="589">
        <f t="shared" si="7"/>
        <v>0</v>
      </c>
      <c r="AD42" s="589"/>
      <c r="AE42" s="499" t="s">
        <v>459</v>
      </c>
      <c r="AF42" s="586"/>
      <c r="AG42" s="587"/>
      <c r="AH42" s="585"/>
      <c r="AI42" s="585"/>
      <c r="AJ42" s="503" t="s">
        <v>460</v>
      </c>
      <c r="AK42" s="598"/>
      <c r="AL42" s="598"/>
      <c r="AM42" s="503" t="s">
        <v>468</v>
      </c>
      <c r="AN42" s="598"/>
      <c r="AO42" s="598"/>
      <c r="AP42" s="502" t="s">
        <v>467</v>
      </c>
      <c r="AQ42" s="553"/>
      <c r="AR42" s="554"/>
      <c r="AS42" s="541">
        <f t="shared" si="3"/>
        <v>0</v>
      </c>
      <c r="AT42" s="542">
        <f t="shared" si="4"/>
        <v>0</v>
      </c>
      <c r="AU42" s="547">
        <f t="shared" si="5"/>
        <v>0</v>
      </c>
      <c r="AV42" s="548">
        <f t="shared" si="8"/>
        <v>0</v>
      </c>
      <c r="AX42" s="496"/>
      <c r="AY42" s="490"/>
    </row>
    <row r="43" spans="1:51" ht="13.15" customHeight="1">
      <c r="A43" s="481">
        <v>36</v>
      </c>
      <c r="B43" s="710"/>
      <c r="C43" s="594"/>
      <c r="D43" s="595"/>
      <c r="E43" s="595"/>
      <c r="F43" s="595"/>
      <c r="G43" s="595"/>
      <c r="H43" s="596"/>
      <c r="I43" s="597"/>
      <c r="J43" s="595"/>
      <c r="K43" s="595"/>
      <c r="L43" s="595"/>
      <c r="M43" s="596"/>
      <c r="N43" s="584"/>
      <c r="O43" s="585"/>
      <c r="P43" s="506" t="s">
        <v>460</v>
      </c>
      <c r="Q43" s="585"/>
      <c r="R43" s="585"/>
      <c r="S43" s="505" t="s">
        <v>469</v>
      </c>
      <c r="T43" s="585"/>
      <c r="U43" s="585"/>
      <c r="V43" s="506" t="s">
        <v>460</v>
      </c>
      <c r="W43" s="585"/>
      <c r="X43" s="585"/>
      <c r="Y43" s="505" t="s">
        <v>469</v>
      </c>
      <c r="Z43" s="588">
        <f t="shared" si="6"/>
        <v>0</v>
      </c>
      <c r="AA43" s="589"/>
      <c r="AB43" s="504" t="s">
        <v>460</v>
      </c>
      <c r="AC43" s="589">
        <f t="shared" si="7"/>
        <v>0</v>
      </c>
      <c r="AD43" s="589"/>
      <c r="AE43" s="499" t="s">
        <v>459</v>
      </c>
      <c r="AF43" s="586"/>
      <c r="AG43" s="587"/>
      <c r="AH43" s="585"/>
      <c r="AI43" s="585"/>
      <c r="AJ43" s="503" t="s">
        <v>460</v>
      </c>
      <c r="AK43" s="598"/>
      <c r="AL43" s="598"/>
      <c r="AM43" s="503" t="s">
        <v>468</v>
      </c>
      <c r="AN43" s="598"/>
      <c r="AO43" s="598"/>
      <c r="AP43" s="502" t="s">
        <v>467</v>
      </c>
      <c r="AQ43" s="553"/>
      <c r="AR43" s="554"/>
      <c r="AS43" s="541">
        <f t="shared" si="3"/>
        <v>0</v>
      </c>
      <c r="AT43" s="542">
        <f t="shared" si="4"/>
        <v>0</v>
      </c>
      <c r="AU43" s="547">
        <f t="shared" si="5"/>
        <v>0</v>
      </c>
      <c r="AV43" s="548">
        <f t="shared" si="8"/>
        <v>0</v>
      </c>
      <c r="AX43" s="496"/>
      <c r="AY43" s="490"/>
    </row>
    <row r="44" spans="1:51" ht="13.15" customHeight="1">
      <c r="A44" s="481">
        <v>37</v>
      </c>
      <c r="B44" s="710"/>
      <c r="C44" s="594"/>
      <c r="D44" s="595"/>
      <c r="E44" s="595"/>
      <c r="F44" s="595"/>
      <c r="G44" s="595"/>
      <c r="H44" s="596"/>
      <c r="I44" s="597"/>
      <c r="J44" s="595"/>
      <c r="K44" s="595"/>
      <c r="L44" s="595"/>
      <c r="M44" s="596"/>
      <c r="N44" s="584"/>
      <c r="O44" s="585"/>
      <c r="P44" s="506" t="s">
        <v>460</v>
      </c>
      <c r="Q44" s="585"/>
      <c r="R44" s="585"/>
      <c r="S44" s="505" t="s">
        <v>469</v>
      </c>
      <c r="T44" s="585"/>
      <c r="U44" s="585"/>
      <c r="V44" s="506" t="s">
        <v>460</v>
      </c>
      <c r="W44" s="585"/>
      <c r="X44" s="585"/>
      <c r="Y44" s="505" t="s">
        <v>469</v>
      </c>
      <c r="Z44" s="588">
        <f t="shared" si="6"/>
        <v>0</v>
      </c>
      <c r="AA44" s="589"/>
      <c r="AB44" s="504" t="s">
        <v>460</v>
      </c>
      <c r="AC44" s="589">
        <f t="shared" si="7"/>
        <v>0</v>
      </c>
      <c r="AD44" s="589"/>
      <c r="AE44" s="499" t="s">
        <v>459</v>
      </c>
      <c r="AF44" s="586"/>
      <c r="AG44" s="587"/>
      <c r="AH44" s="585"/>
      <c r="AI44" s="585"/>
      <c r="AJ44" s="503" t="s">
        <v>460</v>
      </c>
      <c r="AK44" s="598"/>
      <c r="AL44" s="598"/>
      <c r="AM44" s="503" t="s">
        <v>468</v>
      </c>
      <c r="AN44" s="598"/>
      <c r="AO44" s="598"/>
      <c r="AP44" s="502" t="s">
        <v>467</v>
      </c>
      <c r="AQ44" s="553"/>
      <c r="AR44" s="554"/>
      <c r="AS44" s="541">
        <f t="shared" si="3"/>
        <v>0</v>
      </c>
      <c r="AT44" s="542">
        <f t="shared" si="4"/>
        <v>0</v>
      </c>
      <c r="AU44" s="547">
        <f t="shared" si="5"/>
        <v>0</v>
      </c>
      <c r="AV44" s="548">
        <f t="shared" si="8"/>
        <v>0</v>
      </c>
      <c r="AX44" s="496"/>
      <c r="AY44" s="490"/>
    </row>
    <row r="45" spans="1:51" ht="13.15" customHeight="1">
      <c r="A45" s="481">
        <v>38</v>
      </c>
      <c r="B45" s="710"/>
      <c r="C45" s="594"/>
      <c r="D45" s="595"/>
      <c r="E45" s="595"/>
      <c r="F45" s="595"/>
      <c r="G45" s="595"/>
      <c r="H45" s="596"/>
      <c r="I45" s="597"/>
      <c r="J45" s="595"/>
      <c r="K45" s="595"/>
      <c r="L45" s="595"/>
      <c r="M45" s="596"/>
      <c r="N45" s="584"/>
      <c r="O45" s="585"/>
      <c r="P45" s="506" t="s">
        <v>460</v>
      </c>
      <c r="Q45" s="585"/>
      <c r="R45" s="585"/>
      <c r="S45" s="505" t="s">
        <v>469</v>
      </c>
      <c r="T45" s="585"/>
      <c r="U45" s="585"/>
      <c r="V45" s="506" t="s">
        <v>460</v>
      </c>
      <c r="W45" s="585"/>
      <c r="X45" s="585"/>
      <c r="Y45" s="505" t="s">
        <v>469</v>
      </c>
      <c r="Z45" s="588">
        <f t="shared" si="6"/>
        <v>0</v>
      </c>
      <c r="AA45" s="589"/>
      <c r="AB45" s="504" t="s">
        <v>460</v>
      </c>
      <c r="AC45" s="589">
        <f t="shared" si="7"/>
        <v>0</v>
      </c>
      <c r="AD45" s="589"/>
      <c r="AE45" s="499" t="s">
        <v>459</v>
      </c>
      <c r="AF45" s="586"/>
      <c r="AG45" s="587"/>
      <c r="AH45" s="585"/>
      <c r="AI45" s="585"/>
      <c r="AJ45" s="503" t="s">
        <v>460</v>
      </c>
      <c r="AK45" s="598"/>
      <c r="AL45" s="598"/>
      <c r="AM45" s="503" t="s">
        <v>468</v>
      </c>
      <c r="AN45" s="598"/>
      <c r="AO45" s="598"/>
      <c r="AP45" s="502" t="s">
        <v>467</v>
      </c>
      <c r="AQ45" s="553"/>
      <c r="AR45" s="554"/>
      <c r="AS45" s="541">
        <f t="shared" si="3"/>
        <v>0</v>
      </c>
      <c r="AT45" s="542">
        <f t="shared" si="4"/>
        <v>0</v>
      </c>
      <c r="AU45" s="547">
        <f t="shared" si="5"/>
        <v>0</v>
      </c>
      <c r="AV45" s="548">
        <f t="shared" si="8"/>
        <v>0</v>
      </c>
      <c r="AX45" s="496"/>
      <c r="AY45" s="490"/>
    </row>
    <row r="46" spans="1:51" ht="13.15" customHeight="1">
      <c r="A46" s="481">
        <v>39</v>
      </c>
      <c r="B46" s="710"/>
      <c r="C46" s="594"/>
      <c r="D46" s="595"/>
      <c r="E46" s="595"/>
      <c r="F46" s="595"/>
      <c r="G46" s="595"/>
      <c r="H46" s="596"/>
      <c r="I46" s="597"/>
      <c r="J46" s="595"/>
      <c r="K46" s="595"/>
      <c r="L46" s="595"/>
      <c r="M46" s="596"/>
      <c r="N46" s="584"/>
      <c r="O46" s="585"/>
      <c r="P46" s="506" t="s">
        <v>460</v>
      </c>
      <c r="Q46" s="585"/>
      <c r="R46" s="585"/>
      <c r="S46" s="505" t="s">
        <v>469</v>
      </c>
      <c r="T46" s="585"/>
      <c r="U46" s="585"/>
      <c r="V46" s="506" t="s">
        <v>460</v>
      </c>
      <c r="W46" s="585"/>
      <c r="X46" s="585"/>
      <c r="Y46" s="505" t="s">
        <v>469</v>
      </c>
      <c r="Z46" s="588">
        <f t="shared" si="6"/>
        <v>0</v>
      </c>
      <c r="AA46" s="589"/>
      <c r="AB46" s="504" t="s">
        <v>460</v>
      </c>
      <c r="AC46" s="589">
        <f t="shared" si="7"/>
        <v>0</v>
      </c>
      <c r="AD46" s="589"/>
      <c r="AE46" s="499" t="s">
        <v>459</v>
      </c>
      <c r="AF46" s="586"/>
      <c r="AG46" s="587"/>
      <c r="AH46" s="585"/>
      <c r="AI46" s="585"/>
      <c r="AJ46" s="503" t="s">
        <v>460</v>
      </c>
      <c r="AK46" s="598"/>
      <c r="AL46" s="598"/>
      <c r="AM46" s="503" t="s">
        <v>468</v>
      </c>
      <c r="AN46" s="598"/>
      <c r="AO46" s="598"/>
      <c r="AP46" s="502" t="s">
        <v>467</v>
      </c>
      <c r="AQ46" s="553"/>
      <c r="AR46" s="554"/>
      <c r="AS46" s="541">
        <f t="shared" si="3"/>
        <v>0</v>
      </c>
      <c r="AT46" s="542">
        <f t="shared" si="4"/>
        <v>0</v>
      </c>
      <c r="AU46" s="547">
        <f t="shared" si="5"/>
        <v>0</v>
      </c>
      <c r="AV46" s="548">
        <f t="shared" si="8"/>
        <v>0</v>
      </c>
      <c r="AX46" s="496"/>
      <c r="AY46" s="490"/>
    </row>
    <row r="47" spans="1:51" ht="13.15" customHeight="1">
      <c r="A47" s="481">
        <v>40</v>
      </c>
      <c r="B47" s="710"/>
      <c r="C47" s="594"/>
      <c r="D47" s="595"/>
      <c r="E47" s="595"/>
      <c r="F47" s="595"/>
      <c r="G47" s="595"/>
      <c r="H47" s="596"/>
      <c r="I47" s="597"/>
      <c r="J47" s="595"/>
      <c r="K47" s="595"/>
      <c r="L47" s="595"/>
      <c r="M47" s="596"/>
      <c r="N47" s="584"/>
      <c r="O47" s="585"/>
      <c r="P47" s="506" t="s">
        <v>460</v>
      </c>
      <c r="Q47" s="585"/>
      <c r="R47" s="585"/>
      <c r="S47" s="505" t="s">
        <v>469</v>
      </c>
      <c r="T47" s="585"/>
      <c r="U47" s="585"/>
      <c r="V47" s="506" t="s">
        <v>460</v>
      </c>
      <c r="W47" s="585"/>
      <c r="X47" s="585"/>
      <c r="Y47" s="505" t="s">
        <v>469</v>
      </c>
      <c r="Z47" s="588">
        <f t="shared" si="6"/>
        <v>0</v>
      </c>
      <c r="AA47" s="589"/>
      <c r="AB47" s="504" t="s">
        <v>460</v>
      </c>
      <c r="AC47" s="589">
        <f t="shared" si="7"/>
        <v>0</v>
      </c>
      <c r="AD47" s="589"/>
      <c r="AE47" s="499" t="s">
        <v>459</v>
      </c>
      <c r="AF47" s="586"/>
      <c r="AG47" s="587"/>
      <c r="AH47" s="585"/>
      <c r="AI47" s="585"/>
      <c r="AJ47" s="503" t="s">
        <v>460</v>
      </c>
      <c r="AK47" s="598"/>
      <c r="AL47" s="598"/>
      <c r="AM47" s="503" t="s">
        <v>468</v>
      </c>
      <c r="AN47" s="598"/>
      <c r="AO47" s="598"/>
      <c r="AP47" s="502" t="s">
        <v>467</v>
      </c>
      <c r="AQ47" s="553"/>
      <c r="AR47" s="554"/>
      <c r="AS47" s="541">
        <f t="shared" si="3"/>
        <v>0</v>
      </c>
      <c r="AT47" s="542">
        <f t="shared" si="4"/>
        <v>0</v>
      </c>
      <c r="AU47" s="547">
        <f t="shared" si="5"/>
        <v>0</v>
      </c>
      <c r="AV47" s="548">
        <f t="shared" si="8"/>
        <v>0</v>
      </c>
      <c r="AX47" s="496"/>
      <c r="AY47" s="490"/>
    </row>
    <row r="48" spans="1:51" ht="13.15" customHeight="1">
      <c r="A48" s="481">
        <v>41</v>
      </c>
      <c r="B48" s="710"/>
      <c r="C48" s="594"/>
      <c r="D48" s="595"/>
      <c r="E48" s="595"/>
      <c r="F48" s="595"/>
      <c r="G48" s="595"/>
      <c r="H48" s="596"/>
      <c r="I48" s="597"/>
      <c r="J48" s="595"/>
      <c r="K48" s="595"/>
      <c r="L48" s="595"/>
      <c r="M48" s="596"/>
      <c r="N48" s="584"/>
      <c r="O48" s="585"/>
      <c r="P48" s="506" t="s">
        <v>460</v>
      </c>
      <c r="Q48" s="585"/>
      <c r="R48" s="585"/>
      <c r="S48" s="505" t="s">
        <v>469</v>
      </c>
      <c r="T48" s="585"/>
      <c r="U48" s="585"/>
      <c r="V48" s="506" t="s">
        <v>460</v>
      </c>
      <c r="W48" s="585"/>
      <c r="X48" s="585"/>
      <c r="Y48" s="505" t="s">
        <v>469</v>
      </c>
      <c r="Z48" s="588">
        <f t="shared" si="6"/>
        <v>0</v>
      </c>
      <c r="AA48" s="589"/>
      <c r="AB48" s="504" t="s">
        <v>460</v>
      </c>
      <c r="AC48" s="589">
        <f t="shared" si="7"/>
        <v>0</v>
      </c>
      <c r="AD48" s="589"/>
      <c r="AE48" s="499" t="s">
        <v>459</v>
      </c>
      <c r="AF48" s="586"/>
      <c r="AG48" s="587"/>
      <c r="AH48" s="585"/>
      <c r="AI48" s="585"/>
      <c r="AJ48" s="503" t="s">
        <v>460</v>
      </c>
      <c r="AK48" s="598"/>
      <c r="AL48" s="598"/>
      <c r="AM48" s="503" t="s">
        <v>468</v>
      </c>
      <c r="AN48" s="598"/>
      <c r="AO48" s="598"/>
      <c r="AP48" s="502" t="s">
        <v>467</v>
      </c>
      <c r="AQ48" s="553"/>
      <c r="AR48" s="554"/>
      <c r="AS48" s="541">
        <f t="shared" si="3"/>
        <v>0</v>
      </c>
      <c r="AT48" s="542">
        <f t="shared" si="4"/>
        <v>0</v>
      </c>
      <c r="AU48" s="547">
        <f t="shared" si="5"/>
        <v>0</v>
      </c>
      <c r="AV48" s="548">
        <f t="shared" si="8"/>
        <v>0</v>
      </c>
      <c r="AX48" s="496"/>
      <c r="AY48" s="490"/>
    </row>
    <row r="49" spans="1:51" ht="13.15" customHeight="1">
      <c r="A49" s="481">
        <v>42</v>
      </c>
      <c r="B49" s="710"/>
      <c r="C49" s="594"/>
      <c r="D49" s="595"/>
      <c r="E49" s="595"/>
      <c r="F49" s="595"/>
      <c r="G49" s="595"/>
      <c r="H49" s="596"/>
      <c r="I49" s="597"/>
      <c r="J49" s="595"/>
      <c r="K49" s="595"/>
      <c r="L49" s="595"/>
      <c r="M49" s="596"/>
      <c r="N49" s="584"/>
      <c r="O49" s="585"/>
      <c r="P49" s="506" t="s">
        <v>460</v>
      </c>
      <c r="Q49" s="585"/>
      <c r="R49" s="585"/>
      <c r="S49" s="505" t="s">
        <v>469</v>
      </c>
      <c r="T49" s="585"/>
      <c r="U49" s="585"/>
      <c r="V49" s="506" t="s">
        <v>460</v>
      </c>
      <c r="W49" s="585"/>
      <c r="X49" s="585"/>
      <c r="Y49" s="505" t="s">
        <v>469</v>
      </c>
      <c r="Z49" s="588">
        <f t="shared" si="6"/>
        <v>0</v>
      </c>
      <c r="AA49" s="589"/>
      <c r="AB49" s="504" t="s">
        <v>460</v>
      </c>
      <c r="AC49" s="589">
        <f t="shared" si="7"/>
        <v>0</v>
      </c>
      <c r="AD49" s="589"/>
      <c r="AE49" s="499" t="s">
        <v>459</v>
      </c>
      <c r="AF49" s="586"/>
      <c r="AG49" s="587"/>
      <c r="AH49" s="585"/>
      <c r="AI49" s="585"/>
      <c r="AJ49" s="503" t="s">
        <v>460</v>
      </c>
      <c r="AK49" s="598"/>
      <c r="AL49" s="598"/>
      <c r="AM49" s="503" t="s">
        <v>468</v>
      </c>
      <c r="AN49" s="598"/>
      <c r="AO49" s="598"/>
      <c r="AP49" s="502" t="s">
        <v>467</v>
      </c>
      <c r="AQ49" s="553"/>
      <c r="AR49" s="554"/>
      <c r="AS49" s="541">
        <f t="shared" si="3"/>
        <v>0</v>
      </c>
      <c r="AT49" s="542">
        <f t="shared" si="4"/>
        <v>0</v>
      </c>
      <c r="AU49" s="547">
        <f t="shared" si="5"/>
        <v>0</v>
      </c>
      <c r="AV49" s="548">
        <f t="shared" si="8"/>
        <v>0</v>
      </c>
      <c r="AX49" s="496"/>
      <c r="AY49" s="490"/>
    </row>
    <row r="50" spans="1:51" ht="13.15" customHeight="1">
      <c r="A50" s="481">
        <v>43</v>
      </c>
      <c r="B50" s="710"/>
      <c r="C50" s="594"/>
      <c r="D50" s="595"/>
      <c r="E50" s="595"/>
      <c r="F50" s="595"/>
      <c r="G50" s="595"/>
      <c r="H50" s="596"/>
      <c r="I50" s="597"/>
      <c r="J50" s="595"/>
      <c r="K50" s="595"/>
      <c r="L50" s="595"/>
      <c r="M50" s="596"/>
      <c r="N50" s="584"/>
      <c r="O50" s="585"/>
      <c r="P50" s="506" t="s">
        <v>460</v>
      </c>
      <c r="Q50" s="585"/>
      <c r="R50" s="585"/>
      <c r="S50" s="505" t="s">
        <v>469</v>
      </c>
      <c r="T50" s="585"/>
      <c r="U50" s="585"/>
      <c r="V50" s="506" t="s">
        <v>460</v>
      </c>
      <c r="W50" s="585"/>
      <c r="X50" s="585"/>
      <c r="Y50" s="505" t="s">
        <v>469</v>
      </c>
      <c r="Z50" s="588">
        <f t="shared" si="6"/>
        <v>0</v>
      </c>
      <c r="AA50" s="589"/>
      <c r="AB50" s="504" t="s">
        <v>460</v>
      </c>
      <c r="AC50" s="589">
        <f t="shared" si="7"/>
        <v>0</v>
      </c>
      <c r="AD50" s="589"/>
      <c r="AE50" s="499" t="s">
        <v>459</v>
      </c>
      <c r="AF50" s="586"/>
      <c r="AG50" s="587"/>
      <c r="AH50" s="585"/>
      <c r="AI50" s="585"/>
      <c r="AJ50" s="503" t="s">
        <v>460</v>
      </c>
      <c r="AK50" s="598"/>
      <c r="AL50" s="598"/>
      <c r="AM50" s="503" t="s">
        <v>468</v>
      </c>
      <c r="AN50" s="598"/>
      <c r="AO50" s="598"/>
      <c r="AP50" s="502" t="s">
        <v>467</v>
      </c>
      <c r="AQ50" s="553"/>
      <c r="AR50" s="554"/>
      <c r="AS50" s="541">
        <f t="shared" si="3"/>
        <v>0</v>
      </c>
      <c r="AT50" s="542">
        <f t="shared" si="4"/>
        <v>0</v>
      </c>
      <c r="AU50" s="547">
        <f t="shared" si="5"/>
        <v>0</v>
      </c>
      <c r="AV50" s="548">
        <f t="shared" si="8"/>
        <v>0</v>
      </c>
      <c r="AX50" s="496"/>
      <c r="AY50" s="490"/>
    </row>
    <row r="51" spans="1:51" ht="13.15" customHeight="1">
      <c r="A51" s="481">
        <v>44</v>
      </c>
      <c r="B51" s="710"/>
      <c r="C51" s="594"/>
      <c r="D51" s="595"/>
      <c r="E51" s="595"/>
      <c r="F51" s="595"/>
      <c r="G51" s="595"/>
      <c r="H51" s="596"/>
      <c r="I51" s="597"/>
      <c r="J51" s="595"/>
      <c r="K51" s="595"/>
      <c r="L51" s="595"/>
      <c r="M51" s="596"/>
      <c r="N51" s="584"/>
      <c r="O51" s="585"/>
      <c r="P51" s="506" t="s">
        <v>460</v>
      </c>
      <c r="Q51" s="585"/>
      <c r="R51" s="585"/>
      <c r="S51" s="505" t="s">
        <v>469</v>
      </c>
      <c r="T51" s="585"/>
      <c r="U51" s="585"/>
      <c r="V51" s="506" t="s">
        <v>460</v>
      </c>
      <c r="W51" s="585"/>
      <c r="X51" s="585"/>
      <c r="Y51" s="505" t="s">
        <v>469</v>
      </c>
      <c r="Z51" s="588">
        <f t="shared" si="6"/>
        <v>0</v>
      </c>
      <c r="AA51" s="589"/>
      <c r="AB51" s="504" t="s">
        <v>460</v>
      </c>
      <c r="AC51" s="589">
        <f t="shared" si="7"/>
        <v>0</v>
      </c>
      <c r="AD51" s="589"/>
      <c r="AE51" s="499" t="s">
        <v>459</v>
      </c>
      <c r="AF51" s="586"/>
      <c r="AG51" s="587"/>
      <c r="AH51" s="585"/>
      <c r="AI51" s="585"/>
      <c r="AJ51" s="503" t="s">
        <v>460</v>
      </c>
      <c r="AK51" s="598"/>
      <c r="AL51" s="598"/>
      <c r="AM51" s="503" t="s">
        <v>468</v>
      </c>
      <c r="AN51" s="598"/>
      <c r="AO51" s="598"/>
      <c r="AP51" s="502" t="s">
        <v>467</v>
      </c>
      <c r="AQ51" s="553"/>
      <c r="AR51" s="554"/>
      <c r="AS51" s="541">
        <f t="shared" si="3"/>
        <v>0</v>
      </c>
      <c r="AT51" s="542">
        <f t="shared" si="4"/>
        <v>0</v>
      </c>
      <c r="AU51" s="547">
        <f t="shared" si="5"/>
        <v>0</v>
      </c>
      <c r="AV51" s="548">
        <f t="shared" si="8"/>
        <v>0</v>
      </c>
      <c r="AX51" s="496"/>
      <c r="AY51" s="490"/>
    </row>
    <row r="52" spans="1:51" ht="13.15" customHeight="1">
      <c r="A52" s="481">
        <v>45</v>
      </c>
      <c r="B52" s="710"/>
      <c r="C52" s="594"/>
      <c r="D52" s="595"/>
      <c r="E52" s="595"/>
      <c r="F52" s="595"/>
      <c r="G52" s="595"/>
      <c r="H52" s="596"/>
      <c r="I52" s="597"/>
      <c r="J52" s="595"/>
      <c r="K52" s="595"/>
      <c r="L52" s="595"/>
      <c r="M52" s="596"/>
      <c r="N52" s="584"/>
      <c r="O52" s="585"/>
      <c r="P52" s="506" t="s">
        <v>460</v>
      </c>
      <c r="Q52" s="585"/>
      <c r="R52" s="585"/>
      <c r="S52" s="505" t="s">
        <v>469</v>
      </c>
      <c r="T52" s="585"/>
      <c r="U52" s="585"/>
      <c r="V52" s="506" t="s">
        <v>460</v>
      </c>
      <c r="W52" s="585"/>
      <c r="X52" s="585"/>
      <c r="Y52" s="505" t="s">
        <v>469</v>
      </c>
      <c r="Z52" s="588">
        <f t="shared" si="6"/>
        <v>0</v>
      </c>
      <c r="AA52" s="589"/>
      <c r="AB52" s="504" t="s">
        <v>460</v>
      </c>
      <c r="AC52" s="589">
        <f t="shared" si="7"/>
        <v>0</v>
      </c>
      <c r="AD52" s="589"/>
      <c r="AE52" s="499" t="s">
        <v>459</v>
      </c>
      <c r="AF52" s="586"/>
      <c r="AG52" s="587"/>
      <c r="AH52" s="585"/>
      <c r="AI52" s="585"/>
      <c r="AJ52" s="503" t="s">
        <v>460</v>
      </c>
      <c r="AK52" s="598"/>
      <c r="AL52" s="598"/>
      <c r="AM52" s="503" t="s">
        <v>468</v>
      </c>
      <c r="AN52" s="598"/>
      <c r="AO52" s="598"/>
      <c r="AP52" s="502" t="s">
        <v>467</v>
      </c>
      <c r="AQ52" s="553"/>
      <c r="AR52" s="554"/>
      <c r="AS52" s="541">
        <f t="shared" si="3"/>
        <v>0</v>
      </c>
      <c r="AT52" s="542">
        <f t="shared" si="4"/>
        <v>0</v>
      </c>
      <c r="AU52" s="547">
        <f t="shared" si="5"/>
        <v>0</v>
      </c>
      <c r="AV52" s="548">
        <f t="shared" si="8"/>
        <v>0</v>
      </c>
      <c r="AX52" s="496"/>
      <c r="AY52" s="490"/>
    </row>
    <row r="53" spans="1:51" ht="13.15" customHeight="1">
      <c r="A53" s="481">
        <v>46</v>
      </c>
      <c r="B53" s="710"/>
      <c r="C53" s="594"/>
      <c r="D53" s="595"/>
      <c r="E53" s="595"/>
      <c r="F53" s="595"/>
      <c r="G53" s="595"/>
      <c r="H53" s="596"/>
      <c r="I53" s="597"/>
      <c r="J53" s="595"/>
      <c r="K53" s="595"/>
      <c r="L53" s="595"/>
      <c r="M53" s="596"/>
      <c r="N53" s="584"/>
      <c r="O53" s="585"/>
      <c r="P53" s="506" t="s">
        <v>460</v>
      </c>
      <c r="Q53" s="585"/>
      <c r="R53" s="585"/>
      <c r="S53" s="505" t="s">
        <v>469</v>
      </c>
      <c r="T53" s="585"/>
      <c r="U53" s="585"/>
      <c r="V53" s="506" t="s">
        <v>460</v>
      </c>
      <c r="W53" s="585"/>
      <c r="X53" s="585"/>
      <c r="Y53" s="505" t="s">
        <v>469</v>
      </c>
      <c r="Z53" s="588">
        <f t="shared" si="6"/>
        <v>0</v>
      </c>
      <c r="AA53" s="589"/>
      <c r="AB53" s="504" t="s">
        <v>460</v>
      </c>
      <c r="AC53" s="589">
        <f t="shared" si="7"/>
        <v>0</v>
      </c>
      <c r="AD53" s="589"/>
      <c r="AE53" s="499" t="s">
        <v>459</v>
      </c>
      <c r="AF53" s="586"/>
      <c r="AG53" s="587"/>
      <c r="AH53" s="585"/>
      <c r="AI53" s="585"/>
      <c r="AJ53" s="503" t="s">
        <v>460</v>
      </c>
      <c r="AK53" s="598"/>
      <c r="AL53" s="598"/>
      <c r="AM53" s="503" t="s">
        <v>468</v>
      </c>
      <c r="AN53" s="598"/>
      <c r="AO53" s="598"/>
      <c r="AP53" s="502" t="s">
        <v>467</v>
      </c>
      <c r="AQ53" s="553"/>
      <c r="AR53" s="554"/>
      <c r="AS53" s="541">
        <f t="shared" si="3"/>
        <v>0</v>
      </c>
      <c r="AT53" s="542">
        <f t="shared" si="4"/>
        <v>0</v>
      </c>
      <c r="AU53" s="547">
        <f t="shared" si="5"/>
        <v>0</v>
      </c>
      <c r="AV53" s="548">
        <f t="shared" si="8"/>
        <v>0</v>
      </c>
      <c r="AX53" s="496"/>
      <c r="AY53" s="490"/>
    </row>
    <row r="54" spans="1:51" ht="13.15" customHeight="1">
      <c r="A54" s="481">
        <v>47</v>
      </c>
      <c r="B54" s="710"/>
      <c r="C54" s="594"/>
      <c r="D54" s="595"/>
      <c r="E54" s="595"/>
      <c r="F54" s="595"/>
      <c r="G54" s="595"/>
      <c r="H54" s="596"/>
      <c r="I54" s="597"/>
      <c r="J54" s="595"/>
      <c r="K54" s="595"/>
      <c r="L54" s="595"/>
      <c r="M54" s="596"/>
      <c r="N54" s="584"/>
      <c r="O54" s="585"/>
      <c r="P54" s="506" t="s">
        <v>460</v>
      </c>
      <c r="Q54" s="585"/>
      <c r="R54" s="585"/>
      <c r="S54" s="505" t="s">
        <v>469</v>
      </c>
      <c r="T54" s="585"/>
      <c r="U54" s="585"/>
      <c r="V54" s="506" t="s">
        <v>460</v>
      </c>
      <c r="W54" s="585"/>
      <c r="X54" s="585"/>
      <c r="Y54" s="505" t="s">
        <v>469</v>
      </c>
      <c r="Z54" s="588">
        <f t="shared" si="6"/>
        <v>0</v>
      </c>
      <c r="AA54" s="589"/>
      <c r="AB54" s="504" t="s">
        <v>460</v>
      </c>
      <c r="AC54" s="589">
        <f t="shared" si="7"/>
        <v>0</v>
      </c>
      <c r="AD54" s="589"/>
      <c r="AE54" s="499" t="s">
        <v>459</v>
      </c>
      <c r="AF54" s="586"/>
      <c r="AG54" s="587"/>
      <c r="AH54" s="585"/>
      <c r="AI54" s="585"/>
      <c r="AJ54" s="503" t="s">
        <v>460</v>
      </c>
      <c r="AK54" s="598"/>
      <c r="AL54" s="598"/>
      <c r="AM54" s="503" t="s">
        <v>468</v>
      </c>
      <c r="AN54" s="598"/>
      <c r="AO54" s="598"/>
      <c r="AP54" s="502" t="s">
        <v>467</v>
      </c>
      <c r="AQ54" s="553"/>
      <c r="AR54" s="554"/>
      <c r="AS54" s="541">
        <f t="shared" si="3"/>
        <v>0</v>
      </c>
      <c r="AT54" s="542">
        <f t="shared" si="4"/>
        <v>0</v>
      </c>
      <c r="AU54" s="547">
        <f t="shared" si="5"/>
        <v>0</v>
      </c>
      <c r="AV54" s="548">
        <f t="shared" si="8"/>
        <v>0</v>
      </c>
      <c r="AX54" s="496"/>
      <c r="AY54" s="490"/>
    </row>
    <row r="55" spans="1:51" ht="13.15" customHeight="1">
      <c r="A55" s="481">
        <v>48</v>
      </c>
      <c r="B55" s="710"/>
      <c r="C55" s="594"/>
      <c r="D55" s="595"/>
      <c r="E55" s="595"/>
      <c r="F55" s="595"/>
      <c r="G55" s="595"/>
      <c r="H55" s="596"/>
      <c r="I55" s="597"/>
      <c r="J55" s="595"/>
      <c r="K55" s="595"/>
      <c r="L55" s="595"/>
      <c r="M55" s="596"/>
      <c r="N55" s="584"/>
      <c r="O55" s="585"/>
      <c r="P55" s="506" t="s">
        <v>460</v>
      </c>
      <c r="Q55" s="585"/>
      <c r="R55" s="585"/>
      <c r="S55" s="505" t="s">
        <v>469</v>
      </c>
      <c r="T55" s="585"/>
      <c r="U55" s="585"/>
      <c r="V55" s="506" t="s">
        <v>460</v>
      </c>
      <c r="W55" s="585"/>
      <c r="X55" s="585"/>
      <c r="Y55" s="505" t="s">
        <v>469</v>
      </c>
      <c r="Z55" s="588">
        <f t="shared" si="6"/>
        <v>0</v>
      </c>
      <c r="AA55" s="589"/>
      <c r="AB55" s="504" t="s">
        <v>460</v>
      </c>
      <c r="AC55" s="589">
        <f t="shared" si="7"/>
        <v>0</v>
      </c>
      <c r="AD55" s="589"/>
      <c r="AE55" s="499" t="s">
        <v>459</v>
      </c>
      <c r="AF55" s="586"/>
      <c r="AG55" s="587"/>
      <c r="AH55" s="585"/>
      <c r="AI55" s="585"/>
      <c r="AJ55" s="503" t="s">
        <v>460</v>
      </c>
      <c r="AK55" s="598"/>
      <c r="AL55" s="598"/>
      <c r="AM55" s="503" t="s">
        <v>468</v>
      </c>
      <c r="AN55" s="598"/>
      <c r="AO55" s="598"/>
      <c r="AP55" s="502" t="s">
        <v>467</v>
      </c>
      <c r="AQ55" s="553"/>
      <c r="AR55" s="554"/>
      <c r="AS55" s="541">
        <f t="shared" si="3"/>
        <v>0</v>
      </c>
      <c r="AT55" s="542">
        <f t="shared" si="4"/>
        <v>0</v>
      </c>
      <c r="AU55" s="547">
        <f t="shared" si="5"/>
        <v>0</v>
      </c>
      <c r="AV55" s="548">
        <f t="shared" si="8"/>
        <v>0</v>
      </c>
      <c r="AX55" s="496"/>
      <c r="AY55" s="490"/>
    </row>
    <row r="56" spans="1:51" ht="13.15" customHeight="1">
      <c r="A56" s="481">
        <v>49</v>
      </c>
      <c r="B56" s="710"/>
      <c r="C56" s="594"/>
      <c r="D56" s="595"/>
      <c r="E56" s="595"/>
      <c r="F56" s="595"/>
      <c r="G56" s="595"/>
      <c r="H56" s="596"/>
      <c r="I56" s="597"/>
      <c r="J56" s="595"/>
      <c r="K56" s="595"/>
      <c r="L56" s="595"/>
      <c r="M56" s="596"/>
      <c r="N56" s="584"/>
      <c r="O56" s="585"/>
      <c r="P56" s="506" t="s">
        <v>460</v>
      </c>
      <c r="Q56" s="585"/>
      <c r="R56" s="585"/>
      <c r="S56" s="505" t="s">
        <v>469</v>
      </c>
      <c r="T56" s="585"/>
      <c r="U56" s="585"/>
      <c r="V56" s="506" t="s">
        <v>460</v>
      </c>
      <c r="W56" s="585"/>
      <c r="X56" s="585"/>
      <c r="Y56" s="505" t="s">
        <v>469</v>
      </c>
      <c r="Z56" s="588">
        <f t="shared" si="6"/>
        <v>0</v>
      </c>
      <c r="AA56" s="589"/>
      <c r="AB56" s="504" t="s">
        <v>460</v>
      </c>
      <c r="AC56" s="589">
        <f t="shared" si="7"/>
        <v>0</v>
      </c>
      <c r="AD56" s="589"/>
      <c r="AE56" s="499" t="s">
        <v>459</v>
      </c>
      <c r="AF56" s="586"/>
      <c r="AG56" s="587"/>
      <c r="AH56" s="585"/>
      <c r="AI56" s="585"/>
      <c r="AJ56" s="503" t="s">
        <v>460</v>
      </c>
      <c r="AK56" s="598"/>
      <c r="AL56" s="598"/>
      <c r="AM56" s="503" t="s">
        <v>468</v>
      </c>
      <c r="AN56" s="598"/>
      <c r="AO56" s="598"/>
      <c r="AP56" s="502" t="s">
        <v>467</v>
      </c>
      <c r="AQ56" s="553"/>
      <c r="AR56" s="554"/>
      <c r="AS56" s="541">
        <f t="shared" si="3"/>
        <v>0</v>
      </c>
      <c r="AT56" s="542">
        <f t="shared" si="4"/>
        <v>0</v>
      </c>
      <c r="AU56" s="547">
        <f t="shared" si="5"/>
        <v>0</v>
      </c>
      <c r="AV56" s="548">
        <f t="shared" si="8"/>
        <v>0</v>
      </c>
      <c r="AX56" s="496"/>
      <c r="AY56" s="490"/>
    </row>
    <row r="57" spans="1:51" ht="13.15" customHeight="1">
      <c r="A57" s="481">
        <v>50</v>
      </c>
      <c r="B57" s="710"/>
      <c r="C57" s="594"/>
      <c r="D57" s="595"/>
      <c r="E57" s="595"/>
      <c r="F57" s="595"/>
      <c r="G57" s="595"/>
      <c r="H57" s="596"/>
      <c r="I57" s="597"/>
      <c r="J57" s="595"/>
      <c r="K57" s="595"/>
      <c r="L57" s="595"/>
      <c r="M57" s="596"/>
      <c r="N57" s="584"/>
      <c r="O57" s="585"/>
      <c r="P57" s="506" t="s">
        <v>460</v>
      </c>
      <c r="Q57" s="585"/>
      <c r="R57" s="585"/>
      <c r="S57" s="505" t="s">
        <v>469</v>
      </c>
      <c r="T57" s="585"/>
      <c r="U57" s="585"/>
      <c r="V57" s="506" t="s">
        <v>460</v>
      </c>
      <c r="W57" s="585"/>
      <c r="X57" s="585"/>
      <c r="Y57" s="505" t="s">
        <v>469</v>
      </c>
      <c r="Z57" s="588">
        <f t="shared" si="6"/>
        <v>0</v>
      </c>
      <c r="AA57" s="589"/>
      <c r="AB57" s="504" t="s">
        <v>460</v>
      </c>
      <c r="AC57" s="589">
        <f t="shared" si="7"/>
        <v>0</v>
      </c>
      <c r="AD57" s="589"/>
      <c r="AE57" s="499" t="s">
        <v>459</v>
      </c>
      <c r="AF57" s="586"/>
      <c r="AG57" s="587"/>
      <c r="AH57" s="585"/>
      <c r="AI57" s="585"/>
      <c r="AJ57" s="503" t="s">
        <v>460</v>
      </c>
      <c r="AK57" s="598"/>
      <c r="AL57" s="598"/>
      <c r="AM57" s="503" t="s">
        <v>468</v>
      </c>
      <c r="AN57" s="598"/>
      <c r="AO57" s="598"/>
      <c r="AP57" s="502" t="s">
        <v>467</v>
      </c>
      <c r="AQ57" s="553"/>
      <c r="AR57" s="554"/>
      <c r="AS57" s="541">
        <f t="shared" si="3"/>
        <v>0</v>
      </c>
      <c r="AT57" s="542">
        <f t="shared" si="4"/>
        <v>0</v>
      </c>
      <c r="AU57" s="547">
        <f t="shared" si="5"/>
        <v>0</v>
      </c>
      <c r="AV57" s="548">
        <f t="shared" si="8"/>
        <v>0</v>
      </c>
      <c r="AX57" s="496"/>
      <c r="AY57" s="490"/>
    </row>
    <row r="58" spans="1:51" ht="13.15" customHeight="1">
      <c r="A58" s="481">
        <v>51</v>
      </c>
      <c r="B58" s="710"/>
      <c r="C58" s="594"/>
      <c r="D58" s="595"/>
      <c r="E58" s="595"/>
      <c r="F58" s="595"/>
      <c r="G58" s="595"/>
      <c r="H58" s="596"/>
      <c r="I58" s="597"/>
      <c r="J58" s="595"/>
      <c r="K58" s="595"/>
      <c r="L58" s="595"/>
      <c r="M58" s="596"/>
      <c r="N58" s="584"/>
      <c r="O58" s="585"/>
      <c r="P58" s="506" t="s">
        <v>460</v>
      </c>
      <c r="Q58" s="585"/>
      <c r="R58" s="585"/>
      <c r="S58" s="505" t="s">
        <v>469</v>
      </c>
      <c r="T58" s="585"/>
      <c r="U58" s="585"/>
      <c r="V58" s="506" t="s">
        <v>460</v>
      </c>
      <c r="W58" s="585"/>
      <c r="X58" s="585"/>
      <c r="Y58" s="505" t="s">
        <v>469</v>
      </c>
      <c r="Z58" s="588">
        <f t="shared" si="6"/>
        <v>0</v>
      </c>
      <c r="AA58" s="589"/>
      <c r="AB58" s="504" t="s">
        <v>460</v>
      </c>
      <c r="AC58" s="589">
        <f t="shared" si="7"/>
        <v>0</v>
      </c>
      <c r="AD58" s="589"/>
      <c r="AE58" s="499" t="s">
        <v>459</v>
      </c>
      <c r="AF58" s="586"/>
      <c r="AG58" s="587"/>
      <c r="AH58" s="585"/>
      <c r="AI58" s="585"/>
      <c r="AJ58" s="503" t="s">
        <v>460</v>
      </c>
      <c r="AK58" s="598"/>
      <c r="AL58" s="598"/>
      <c r="AM58" s="503" t="s">
        <v>468</v>
      </c>
      <c r="AN58" s="598"/>
      <c r="AO58" s="598"/>
      <c r="AP58" s="502" t="s">
        <v>467</v>
      </c>
      <c r="AQ58" s="553"/>
      <c r="AR58" s="554"/>
      <c r="AS58" s="541">
        <f t="shared" si="3"/>
        <v>0</v>
      </c>
      <c r="AT58" s="542">
        <f t="shared" si="4"/>
        <v>0</v>
      </c>
      <c r="AU58" s="547">
        <f t="shared" si="5"/>
        <v>0</v>
      </c>
      <c r="AV58" s="548">
        <f t="shared" si="8"/>
        <v>0</v>
      </c>
      <c r="AX58" s="496"/>
      <c r="AY58" s="490"/>
    </row>
    <row r="59" spans="1:51" ht="13.15" customHeight="1">
      <c r="A59" s="481">
        <v>52</v>
      </c>
      <c r="B59" s="710"/>
      <c r="C59" s="594"/>
      <c r="D59" s="595"/>
      <c r="E59" s="595"/>
      <c r="F59" s="595"/>
      <c r="G59" s="595"/>
      <c r="H59" s="596"/>
      <c r="I59" s="597"/>
      <c r="J59" s="595"/>
      <c r="K59" s="595"/>
      <c r="L59" s="595"/>
      <c r="M59" s="596"/>
      <c r="N59" s="584"/>
      <c r="O59" s="585"/>
      <c r="P59" s="506" t="s">
        <v>460</v>
      </c>
      <c r="Q59" s="585"/>
      <c r="R59" s="585"/>
      <c r="S59" s="505" t="s">
        <v>469</v>
      </c>
      <c r="T59" s="585"/>
      <c r="U59" s="585"/>
      <c r="V59" s="506" t="s">
        <v>460</v>
      </c>
      <c r="W59" s="585"/>
      <c r="X59" s="585"/>
      <c r="Y59" s="505" t="s">
        <v>469</v>
      </c>
      <c r="Z59" s="588">
        <f t="shared" si="6"/>
        <v>0</v>
      </c>
      <c r="AA59" s="589"/>
      <c r="AB59" s="504" t="s">
        <v>460</v>
      </c>
      <c r="AC59" s="589">
        <f t="shared" si="7"/>
        <v>0</v>
      </c>
      <c r="AD59" s="589"/>
      <c r="AE59" s="499" t="s">
        <v>459</v>
      </c>
      <c r="AF59" s="586"/>
      <c r="AG59" s="587"/>
      <c r="AH59" s="585"/>
      <c r="AI59" s="585"/>
      <c r="AJ59" s="503" t="s">
        <v>460</v>
      </c>
      <c r="AK59" s="598"/>
      <c r="AL59" s="598"/>
      <c r="AM59" s="503" t="s">
        <v>468</v>
      </c>
      <c r="AN59" s="598"/>
      <c r="AO59" s="598"/>
      <c r="AP59" s="502" t="s">
        <v>467</v>
      </c>
      <c r="AQ59" s="553"/>
      <c r="AR59" s="554"/>
      <c r="AS59" s="541">
        <f t="shared" si="3"/>
        <v>0</v>
      </c>
      <c r="AT59" s="542">
        <f t="shared" si="4"/>
        <v>0</v>
      </c>
      <c r="AU59" s="547">
        <f t="shared" si="5"/>
        <v>0</v>
      </c>
      <c r="AV59" s="548">
        <f t="shared" si="8"/>
        <v>0</v>
      </c>
      <c r="AX59" s="496"/>
      <c r="AY59" s="490"/>
    </row>
    <row r="60" spans="1:51" ht="13.15" customHeight="1">
      <c r="A60" s="481">
        <v>53</v>
      </c>
      <c r="B60" s="710"/>
      <c r="C60" s="594"/>
      <c r="D60" s="595"/>
      <c r="E60" s="595"/>
      <c r="F60" s="595"/>
      <c r="G60" s="595"/>
      <c r="H60" s="596"/>
      <c r="I60" s="597"/>
      <c r="J60" s="595"/>
      <c r="K60" s="595"/>
      <c r="L60" s="595"/>
      <c r="M60" s="596"/>
      <c r="N60" s="584"/>
      <c r="O60" s="585"/>
      <c r="P60" s="506" t="s">
        <v>460</v>
      </c>
      <c r="Q60" s="585"/>
      <c r="R60" s="585"/>
      <c r="S60" s="505" t="s">
        <v>469</v>
      </c>
      <c r="T60" s="585"/>
      <c r="U60" s="585"/>
      <c r="V60" s="506" t="s">
        <v>460</v>
      </c>
      <c r="W60" s="585"/>
      <c r="X60" s="585"/>
      <c r="Y60" s="505" t="s">
        <v>469</v>
      </c>
      <c r="Z60" s="588">
        <f t="shared" si="6"/>
        <v>0</v>
      </c>
      <c r="AA60" s="589"/>
      <c r="AB60" s="504" t="s">
        <v>460</v>
      </c>
      <c r="AC60" s="589">
        <f t="shared" si="7"/>
        <v>0</v>
      </c>
      <c r="AD60" s="589"/>
      <c r="AE60" s="499" t="s">
        <v>459</v>
      </c>
      <c r="AF60" s="586"/>
      <c r="AG60" s="587"/>
      <c r="AH60" s="585"/>
      <c r="AI60" s="585"/>
      <c r="AJ60" s="503" t="s">
        <v>460</v>
      </c>
      <c r="AK60" s="598"/>
      <c r="AL60" s="598"/>
      <c r="AM60" s="503" t="s">
        <v>468</v>
      </c>
      <c r="AN60" s="598"/>
      <c r="AO60" s="598"/>
      <c r="AP60" s="502" t="s">
        <v>467</v>
      </c>
      <c r="AQ60" s="553"/>
      <c r="AR60" s="554"/>
      <c r="AS60" s="541">
        <f t="shared" si="3"/>
        <v>0</v>
      </c>
      <c r="AT60" s="542">
        <f t="shared" si="4"/>
        <v>0</v>
      </c>
      <c r="AU60" s="547">
        <f t="shared" si="5"/>
        <v>0</v>
      </c>
      <c r="AV60" s="548">
        <f t="shared" si="8"/>
        <v>0</v>
      </c>
      <c r="AX60" s="496"/>
      <c r="AY60" s="490"/>
    </row>
    <row r="61" spans="1:51" ht="13.15" customHeight="1">
      <c r="A61" s="481">
        <v>54</v>
      </c>
      <c r="B61" s="710"/>
      <c r="C61" s="594"/>
      <c r="D61" s="595"/>
      <c r="E61" s="595"/>
      <c r="F61" s="595"/>
      <c r="G61" s="595"/>
      <c r="H61" s="596"/>
      <c r="I61" s="597"/>
      <c r="J61" s="595"/>
      <c r="K61" s="595"/>
      <c r="L61" s="595"/>
      <c r="M61" s="596"/>
      <c r="N61" s="584"/>
      <c r="O61" s="585"/>
      <c r="P61" s="506" t="s">
        <v>460</v>
      </c>
      <c r="Q61" s="585"/>
      <c r="R61" s="585"/>
      <c r="S61" s="505" t="s">
        <v>469</v>
      </c>
      <c r="T61" s="585"/>
      <c r="U61" s="585"/>
      <c r="V61" s="506" t="s">
        <v>460</v>
      </c>
      <c r="W61" s="585"/>
      <c r="X61" s="585"/>
      <c r="Y61" s="505" t="s">
        <v>469</v>
      </c>
      <c r="Z61" s="588">
        <f t="shared" si="6"/>
        <v>0</v>
      </c>
      <c r="AA61" s="589"/>
      <c r="AB61" s="504" t="s">
        <v>460</v>
      </c>
      <c r="AC61" s="589">
        <f t="shared" si="7"/>
        <v>0</v>
      </c>
      <c r="AD61" s="589"/>
      <c r="AE61" s="499" t="s">
        <v>459</v>
      </c>
      <c r="AF61" s="586"/>
      <c r="AG61" s="587"/>
      <c r="AH61" s="585"/>
      <c r="AI61" s="585"/>
      <c r="AJ61" s="503" t="s">
        <v>460</v>
      </c>
      <c r="AK61" s="598"/>
      <c r="AL61" s="598"/>
      <c r="AM61" s="503" t="s">
        <v>468</v>
      </c>
      <c r="AN61" s="598"/>
      <c r="AO61" s="598"/>
      <c r="AP61" s="502" t="s">
        <v>467</v>
      </c>
      <c r="AQ61" s="553"/>
      <c r="AR61" s="554"/>
      <c r="AS61" s="541">
        <f t="shared" si="3"/>
        <v>0</v>
      </c>
      <c r="AT61" s="542">
        <f t="shared" si="4"/>
        <v>0</v>
      </c>
      <c r="AU61" s="547">
        <f t="shared" si="5"/>
        <v>0</v>
      </c>
      <c r="AV61" s="548">
        <f t="shared" si="8"/>
        <v>0</v>
      </c>
      <c r="AX61" s="496"/>
      <c r="AY61" s="490"/>
    </row>
    <row r="62" spans="1:51" ht="13.15" customHeight="1">
      <c r="A62" s="481">
        <v>55</v>
      </c>
      <c r="B62" s="710"/>
      <c r="C62" s="594"/>
      <c r="D62" s="595"/>
      <c r="E62" s="595"/>
      <c r="F62" s="595"/>
      <c r="G62" s="595"/>
      <c r="H62" s="596"/>
      <c r="I62" s="597"/>
      <c r="J62" s="595"/>
      <c r="K62" s="595"/>
      <c r="L62" s="595"/>
      <c r="M62" s="596"/>
      <c r="N62" s="584"/>
      <c r="O62" s="585"/>
      <c r="P62" s="506" t="s">
        <v>460</v>
      </c>
      <c r="Q62" s="585"/>
      <c r="R62" s="585"/>
      <c r="S62" s="505" t="s">
        <v>469</v>
      </c>
      <c r="T62" s="585"/>
      <c r="U62" s="585"/>
      <c r="V62" s="506" t="s">
        <v>460</v>
      </c>
      <c r="W62" s="585"/>
      <c r="X62" s="585"/>
      <c r="Y62" s="505" t="s">
        <v>469</v>
      </c>
      <c r="Z62" s="588">
        <f t="shared" si="6"/>
        <v>0</v>
      </c>
      <c r="AA62" s="589"/>
      <c r="AB62" s="504" t="s">
        <v>460</v>
      </c>
      <c r="AC62" s="589">
        <f t="shared" si="7"/>
        <v>0</v>
      </c>
      <c r="AD62" s="589"/>
      <c r="AE62" s="499" t="s">
        <v>459</v>
      </c>
      <c r="AF62" s="586"/>
      <c r="AG62" s="587"/>
      <c r="AH62" s="585"/>
      <c r="AI62" s="585"/>
      <c r="AJ62" s="503" t="s">
        <v>460</v>
      </c>
      <c r="AK62" s="598"/>
      <c r="AL62" s="598"/>
      <c r="AM62" s="503" t="s">
        <v>468</v>
      </c>
      <c r="AN62" s="598"/>
      <c r="AO62" s="598"/>
      <c r="AP62" s="502" t="s">
        <v>467</v>
      </c>
      <c r="AQ62" s="553"/>
      <c r="AR62" s="554"/>
      <c r="AS62" s="541">
        <f t="shared" si="3"/>
        <v>0</v>
      </c>
      <c r="AT62" s="542">
        <f t="shared" si="4"/>
        <v>0</v>
      </c>
      <c r="AU62" s="547">
        <f t="shared" si="5"/>
        <v>0</v>
      </c>
      <c r="AV62" s="548">
        <f t="shared" si="8"/>
        <v>0</v>
      </c>
      <c r="AX62" s="496"/>
      <c r="AY62" s="490"/>
    </row>
    <row r="63" spans="1:51" ht="13.15" customHeight="1">
      <c r="A63" s="481">
        <v>56</v>
      </c>
      <c r="B63" s="710"/>
      <c r="C63" s="594"/>
      <c r="D63" s="595"/>
      <c r="E63" s="595"/>
      <c r="F63" s="595"/>
      <c r="G63" s="595"/>
      <c r="H63" s="596"/>
      <c r="I63" s="597"/>
      <c r="J63" s="595"/>
      <c r="K63" s="595"/>
      <c r="L63" s="595"/>
      <c r="M63" s="596"/>
      <c r="N63" s="584"/>
      <c r="O63" s="585"/>
      <c r="P63" s="506" t="s">
        <v>460</v>
      </c>
      <c r="Q63" s="585"/>
      <c r="R63" s="585"/>
      <c r="S63" s="505" t="s">
        <v>459</v>
      </c>
      <c r="T63" s="585"/>
      <c r="U63" s="585"/>
      <c r="V63" s="506" t="s">
        <v>460</v>
      </c>
      <c r="W63" s="585"/>
      <c r="X63" s="585"/>
      <c r="Y63" s="505" t="s">
        <v>459</v>
      </c>
      <c r="Z63" s="588">
        <f t="shared" si="6"/>
        <v>0</v>
      </c>
      <c r="AA63" s="589"/>
      <c r="AB63" s="504" t="s">
        <v>460</v>
      </c>
      <c r="AC63" s="589">
        <f t="shared" si="7"/>
        <v>0</v>
      </c>
      <c r="AD63" s="589"/>
      <c r="AE63" s="499" t="s">
        <v>459</v>
      </c>
      <c r="AF63" s="586"/>
      <c r="AG63" s="587"/>
      <c r="AH63" s="585"/>
      <c r="AI63" s="585"/>
      <c r="AJ63" s="503" t="s">
        <v>460</v>
      </c>
      <c r="AK63" s="598"/>
      <c r="AL63" s="598"/>
      <c r="AM63" s="503" t="s">
        <v>468</v>
      </c>
      <c r="AN63" s="598"/>
      <c r="AO63" s="598"/>
      <c r="AP63" s="502" t="s">
        <v>467</v>
      </c>
      <c r="AQ63" s="553"/>
      <c r="AR63" s="554"/>
      <c r="AS63" s="541">
        <f t="shared" si="3"/>
        <v>0</v>
      </c>
      <c r="AT63" s="542">
        <f t="shared" si="4"/>
        <v>0</v>
      </c>
      <c r="AU63" s="547">
        <f t="shared" si="5"/>
        <v>0</v>
      </c>
      <c r="AV63" s="548">
        <f t="shared" si="8"/>
        <v>0</v>
      </c>
      <c r="AX63" s="496"/>
      <c r="AY63" s="490"/>
    </row>
    <row r="64" spans="1:51" ht="13.15" customHeight="1">
      <c r="A64" s="481">
        <v>57</v>
      </c>
      <c r="B64" s="710"/>
      <c r="C64" s="594"/>
      <c r="D64" s="595"/>
      <c r="E64" s="595"/>
      <c r="F64" s="595"/>
      <c r="G64" s="595"/>
      <c r="H64" s="596"/>
      <c r="I64" s="597"/>
      <c r="J64" s="595"/>
      <c r="K64" s="595"/>
      <c r="L64" s="595"/>
      <c r="M64" s="596"/>
      <c r="N64" s="584"/>
      <c r="O64" s="585"/>
      <c r="P64" s="506" t="s">
        <v>460</v>
      </c>
      <c r="Q64" s="585"/>
      <c r="R64" s="585"/>
      <c r="S64" s="505" t="s">
        <v>459</v>
      </c>
      <c r="T64" s="585"/>
      <c r="U64" s="585"/>
      <c r="V64" s="506" t="s">
        <v>460</v>
      </c>
      <c r="W64" s="585"/>
      <c r="X64" s="585"/>
      <c r="Y64" s="505" t="s">
        <v>459</v>
      </c>
      <c r="Z64" s="588">
        <f t="shared" si="6"/>
        <v>0</v>
      </c>
      <c r="AA64" s="589"/>
      <c r="AB64" s="504" t="s">
        <v>460</v>
      </c>
      <c r="AC64" s="589">
        <f t="shared" si="7"/>
        <v>0</v>
      </c>
      <c r="AD64" s="589"/>
      <c r="AE64" s="499" t="s">
        <v>459</v>
      </c>
      <c r="AF64" s="586"/>
      <c r="AG64" s="587"/>
      <c r="AH64" s="585"/>
      <c r="AI64" s="585"/>
      <c r="AJ64" s="503" t="s">
        <v>460</v>
      </c>
      <c r="AK64" s="598"/>
      <c r="AL64" s="598"/>
      <c r="AM64" s="503" t="s">
        <v>468</v>
      </c>
      <c r="AN64" s="598"/>
      <c r="AO64" s="598"/>
      <c r="AP64" s="502" t="s">
        <v>467</v>
      </c>
      <c r="AQ64" s="553"/>
      <c r="AR64" s="554"/>
      <c r="AS64" s="541">
        <f t="shared" si="3"/>
        <v>0</v>
      </c>
      <c r="AT64" s="542">
        <f t="shared" si="4"/>
        <v>0</v>
      </c>
      <c r="AU64" s="547">
        <f t="shared" si="5"/>
        <v>0</v>
      </c>
      <c r="AV64" s="548">
        <f t="shared" si="8"/>
        <v>0</v>
      </c>
      <c r="AX64" s="496"/>
      <c r="AY64" s="490"/>
    </row>
    <row r="65" spans="1:54" ht="13.15" customHeight="1">
      <c r="A65" s="481">
        <v>58</v>
      </c>
      <c r="B65" s="710"/>
      <c r="C65" s="594"/>
      <c r="D65" s="595"/>
      <c r="E65" s="595"/>
      <c r="F65" s="595"/>
      <c r="G65" s="595"/>
      <c r="H65" s="596"/>
      <c r="I65" s="597"/>
      <c r="J65" s="595"/>
      <c r="K65" s="595"/>
      <c r="L65" s="595"/>
      <c r="M65" s="596"/>
      <c r="N65" s="584"/>
      <c r="O65" s="585"/>
      <c r="P65" s="506" t="s">
        <v>460</v>
      </c>
      <c r="Q65" s="585"/>
      <c r="R65" s="585"/>
      <c r="S65" s="505" t="s">
        <v>459</v>
      </c>
      <c r="T65" s="585"/>
      <c r="U65" s="585"/>
      <c r="V65" s="506" t="s">
        <v>460</v>
      </c>
      <c r="W65" s="585"/>
      <c r="X65" s="585"/>
      <c r="Y65" s="505" t="s">
        <v>459</v>
      </c>
      <c r="Z65" s="588">
        <f t="shared" si="6"/>
        <v>0</v>
      </c>
      <c r="AA65" s="589"/>
      <c r="AB65" s="504" t="s">
        <v>460</v>
      </c>
      <c r="AC65" s="589">
        <f t="shared" si="7"/>
        <v>0</v>
      </c>
      <c r="AD65" s="589"/>
      <c r="AE65" s="499" t="s">
        <v>459</v>
      </c>
      <c r="AF65" s="586"/>
      <c r="AG65" s="587"/>
      <c r="AH65" s="585"/>
      <c r="AI65" s="585"/>
      <c r="AJ65" s="503" t="s">
        <v>460</v>
      </c>
      <c r="AK65" s="598"/>
      <c r="AL65" s="598"/>
      <c r="AM65" s="503" t="s">
        <v>468</v>
      </c>
      <c r="AN65" s="598"/>
      <c r="AO65" s="598"/>
      <c r="AP65" s="502" t="s">
        <v>467</v>
      </c>
      <c r="AQ65" s="553"/>
      <c r="AR65" s="554"/>
      <c r="AS65" s="541">
        <f t="shared" si="3"/>
        <v>0</v>
      </c>
      <c r="AT65" s="542">
        <f t="shared" si="4"/>
        <v>0</v>
      </c>
      <c r="AU65" s="547">
        <f t="shared" si="5"/>
        <v>0</v>
      </c>
      <c r="AV65" s="548">
        <f t="shared" si="8"/>
        <v>0</v>
      </c>
      <c r="AX65" s="496"/>
      <c r="AY65" s="490"/>
    </row>
    <row r="66" spans="1:54" ht="13.15" customHeight="1">
      <c r="A66" s="481">
        <v>59</v>
      </c>
      <c r="B66" s="710"/>
      <c r="C66" s="594"/>
      <c r="D66" s="595"/>
      <c r="E66" s="595"/>
      <c r="F66" s="595"/>
      <c r="G66" s="595"/>
      <c r="H66" s="596"/>
      <c r="I66" s="597"/>
      <c r="J66" s="595"/>
      <c r="K66" s="595"/>
      <c r="L66" s="595"/>
      <c r="M66" s="596"/>
      <c r="N66" s="584"/>
      <c r="O66" s="585"/>
      <c r="P66" s="506" t="s">
        <v>460</v>
      </c>
      <c r="Q66" s="585"/>
      <c r="R66" s="585"/>
      <c r="S66" s="505" t="s">
        <v>459</v>
      </c>
      <c r="T66" s="585"/>
      <c r="U66" s="585"/>
      <c r="V66" s="506" t="s">
        <v>460</v>
      </c>
      <c r="W66" s="585"/>
      <c r="X66" s="585"/>
      <c r="Y66" s="505" t="s">
        <v>459</v>
      </c>
      <c r="Z66" s="588">
        <f t="shared" si="6"/>
        <v>0</v>
      </c>
      <c r="AA66" s="589"/>
      <c r="AB66" s="504" t="s">
        <v>460</v>
      </c>
      <c r="AC66" s="589">
        <f t="shared" si="7"/>
        <v>0</v>
      </c>
      <c r="AD66" s="589"/>
      <c r="AE66" s="499" t="s">
        <v>459</v>
      </c>
      <c r="AF66" s="586"/>
      <c r="AG66" s="587"/>
      <c r="AH66" s="585"/>
      <c r="AI66" s="585"/>
      <c r="AJ66" s="503" t="s">
        <v>460</v>
      </c>
      <c r="AK66" s="598"/>
      <c r="AL66" s="598"/>
      <c r="AM66" s="503" t="s">
        <v>468</v>
      </c>
      <c r="AN66" s="598"/>
      <c r="AO66" s="598"/>
      <c r="AP66" s="502" t="s">
        <v>467</v>
      </c>
      <c r="AQ66" s="553"/>
      <c r="AR66" s="554"/>
      <c r="AS66" s="541">
        <f t="shared" si="3"/>
        <v>0</v>
      </c>
      <c r="AT66" s="542">
        <f t="shared" si="4"/>
        <v>0</v>
      </c>
      <c r="AU66" s="547">
        <f t="shared" si="5"/>
        <v>0</v>
      </c>
      <c r="AV66" s="548">
        <f t="shared" si="8"/>
        <v>0</v>
      </c>
      <c r="AX66" s="496"/>
      <c r="AY66" s="490"/>
    </row>
    <row r="67" spans="1:54" ht="13.15" customHeight="1">
      <c r="A67" s="481">
        <v>60</v>
      </c>
      <c r="B67" s="710"/>
      <c r="C67" s="594"/>
      <c r="D67" s="595"/>
      <c r="E67" s="595"/>
      <c r="F67" s="595"/>
      <c r="G67" s="595"/>
      <c r="H67" s="596"/>
      <c r="I67" s="597"/>
      <c r="J67" s="595"/>
      <c r="K67" s="595"/>
      <c r="L67" s="595"/>
      <c r="M67" s="596"/>
      <c r="N67" s="584"/>
      <c r="O67" s="585"/>
      <c r="P67" s="506" t="s">
        <v>460</v>
      </c>
      <c r="Q67" s="585"/>
      <c r="R67" s="585"/>
      <c r="S67" s="505" t="s">
        <v>459</v>
      </c>
      <c r="T67" s="585"/>
      <c r="U67" s="585"/>
      <c r="V67" s="506" t="s">
        <v>460</v>
      </c>
      <c r="W67" s="585"/>
      <c r="X67" s="585"/>
      <c r="Y67" s="505" t="s">
        <v>459</v>
      </c>
      <c r="Z67" s="588">
        <f t="shared" si="6"/>
        <v>0</v>
      </c>
      <c r="AA67" s="589"/>
      <c r="AB67" s="504" t="s">
        <v>460</v>
      </c>
      <c r="AC67" s="589">
        <f t="shared" si="7"/>
        <v>0</v>
      </c>
      <c r="AD67" s="589"/>
      <c r="AE67" s="499" t="s">
        <v>459</v>
      </c>
      <c r="AF67" s="586"/>
      <c r="AG67" s="587"/>
      <c r="AH67" s="585"/>
      <c r="AI67" s="585"/>
      <c r="AJ67" s="503" t="s">
        <v>460</v>
      </c>
      <c r="AK67" s="598"/>
      <c r="AL67" s="598"/>
      <c r="AM67" s="503" t="s">
        <v>468</v>
      </c>
      <c r="AN67" s="598"/>
      <c r="AO67" s="598"/>
      <c r="AP67" s="502" t="s">
        <v>467</v>
      </c>
      <c r="AQ67" s="553"/>
      <c r="AR67" s="554"/>
      <c r="AS67" s="541">
        <f t="shared" si="3"/>
        <v>0</v>
      </c>
      <c r="AT67" s="542">
        <f t="shared" si="4"/>
        <v>0</v>
      </c>
      <c r="AU67" s="547">
        <f t="shared" si="5"/>
        <v>0</v>
      </c>
      <c r="AV67" s="548">
        <f t="shared" si="8"/>
        <v>0</v>
      </c>
      <c r="AX67" s="496"/>
      <c r="AY67" s="490"/>
    </row>
    <row r="68" spans="1:54" ht="13.15" customHeight="1">
      <c r="A68" s="481">
        <v>61</v>
      </c>
      <c r="B68" s="710"/>
      <c r="C68" s="594"/>
      <c r="D68" s="595"/>
      <c r="E68" s="595"/>
      <c r="F68" s="595"/>
      <c r="G68" s="595"/>
      <c r="H68" s="596"/>
      <c r="I68" s="597"/>
      <c r="J68" s="595"/>
      <c r="K68" s="595"/>
      <c r="L68" s="595"/>
      <c r="M68" s="596"/>
      <c r="N68" s="584"/>
      <c r="O68" s="585"/>
      <c r="P68" s="506" t="s">
        <v>460</v>
      </c>
      <c r="Q68" s="585"/>
      <c r="R68" s="585"/>
      <c r="S68" s="505" t="s">
        <v>459</v>
      </c>
      <c r="T68" s="585"/>
      <c r="U68" s="585"/>
      <c r="V68" s="506" t="s">
        <v>460</v>
      </c>
      <c r="W68" s="585"/>
      <c r="X68" s="585"/>
      <c r="Y68" s="505" t="s">
        <v>459</v>
      </c>
      <c r="Z68" s="588">
        <f t="shared" si="6"/>
        <v>0</v>
      </c>
      <c r="AA68" s="589"/>
      <c r="AB68" s="504" t="s">
        <v>460</v>
      </c>
      <c r="AC68" s="589">
        <f t="shared" si="7"/>
        <v>0</v>
      </c>
      <c r="AD68" s="589"/>
      <c r="AE68" s="499" t="s">
        <v>459</v>
      </c>
      <c r="AF68" s="586"/>
      <c r="AG68" s="587"/>
      <c r="AH68" s="585"/>
      <c r="AI68" s="585"/>
      <c r="AJ68" s="503" t="s">
        <v>460</v>
      </c>
      <c r="AK68" s="598"/>
      <c r="AL68" s="598"/>
      <c r="AM68" s="503" t="s">
        <v>468</v>
      </c>
      <c r="AN68" s="598"/>
      <c r="AO68" s="598"/>
      <c r="AP68" s="502" t="s">
        <v>467</v>
      </c>
      <c r="AQ68" s="553"/>
      <c r="AR68" s="554"/>
      <c r="AS68" s="541">
        <f t="shared" si="3"/>
        <v>0</v>
      </c>
      <c r="AT68" s="542">
        <f t="shared" si="4"/>
        <v>0</v>
      </c>
      <c r="AU68" s="547">
        <f t="shared" si="5"/>
        <v>0</v>
      </c>
      <c r="AV68" s="548">
        <f t="shared" si="8"/>
        <v>0</v>
      </c>
      <c r="AX68" s="496"/>
      <c r="AY68" s="490"/>
    </row>
    <row r="69" spans="1:54" ht="13.15" customHeight="1">
      <c r="A69" s="481">
        <v>62</v>
      </c>
      <c r="B69" s="710"/>
      <c r="C69" s="594"/>
      <c r="D69" s="595"/>
      <c r="E69" s="595"/>
      <c r="F69" s="595"/>
      <c r="G69" s="595"/>
      <c r="H69" s="596"/>
      <c r="I69" s="597"/>
      <c r="J69" s="595"/>
      <c r="K69" s="595"/>
      <c r="L69" s="595"/>
      <c r="M69" s="596"/>
      <c r="N69" s="584"/>
      <c r="O69" s="585"/>
      <c r="P69" s="506" t="s">
        <v>460</v>
      </c>
      <c r="Q69" s="585"/>
      <c r="R69" s="585"/>
      <c r="S69" s="505" t="s">
        <v>459</v>
      </c>
      <c r="T69" s="585"/>
      <c r="U69" s="585"/>
      <c r="V69" s="506" t="s">
        <v>460</v>
      </c>
      <c r="W69" s="585"/>
      <c r="X69" s="585"/>
      <c r="Y69" s="505" t="s">
        <v>459</v>
      </c>
      <c r="Z69" s="588">
        <f t="shared" si="6"/>
        <v>0</v>
      </c>
      <c r="AA69" s="589"/>
      <c r="AB69" s="504" t="s">
        <v>460</v>
      </c>
      <c r="AC69" s="589">
        <f t="shared" si="7"/>
        <v>0</v>
      </c>
      <c r="AD69" s="589"/>
      <c r="AE69" s="499" t="s">
        <v>459</v>
      </c>
      <c r="AF69" s="586"/>
      <c r="AG69" s="587"/>
      <c r="AH69" s="585"/>
      <c r="AI69" s="585"/>
      <c r="AJ69" s="503" t="s">
        <v>460</v>
      </c>
      <c r="AK69" s="598"/>
      <c r="AL69" s="598"/>
      <c r="AM69" s="503" t="s">
        <v>468</v>
      </c>
      <c r="AN69" s="598"/>
      <c r="AO69" s="598"/>
      <c r="AP69" s="502" t="s">
        <v>467</v>
      </c>
      <c r="AQ69" s="553"/>
      <c r="AR69" s="554"/>
      <c r="AS69" s="541">
        <f t="shared" si="3"/>
        <v>0</v>
      </c>
      <c r="AT69" s="542">
        <f t="shared" si="4"/>
        <v>0</v>
      </c>
      <c r="AU69" s="547">
        <f t="shared" si="5"/>
        <v>0</v>
      </c>
      <c r="AV69" s="548">
        <f t="shared" si="8"/>
        <v>0</v>
      </c>
      <c r="AX69" s="496"/>
      <c r="AY69" s="490"/>
    </row>
    <row r="70" spans="1:54" ht="13.15" customHeight="1">
      <c r="A70" s="481">
        <v>63</v>
      </c>
      <c r="B70" s="710"/>
      <c r="C70" s="594"/>
      <c r="D70" s="595"/>
      <c r="E70" s="595"/>
      <c r="F70" s="595"/>
      <c r="G70" s="595"/>
      <c r="H70" s="596"/>
      <c r="I70" s="597"/>
      <c r="J70" s="595"/>
      <c r="K70" s="595"/>
      <c r="L70" s="595"/>
      <c r="M70" s="596"/>
      <c r="N70" s="584"/>
      <c r="O70" s="585"/>
      <c r="P70" s="506" t="s">
        <v>460</v>
      </c>
      <c r="Q70" s="585"/>
      <c r="R70" s="585"/>
      <c r="S70" s="505" t="s">
        <v>459</v>
      </c>
      <c r="T70" s="585"/>
      <c r="U70" s="585"/>
      <c r="V70" s="506" t="s">
        <v>460</v>
      </c>
      <c r="W70" s="585"/>
      <c r="X70" s="585"/>
      <c r="Y70" s="505" t="s">
        <v>459</v>
      </c>
      <c r="Z70" s="588">
        <f t="shared" si="6"/>
        <v>0</v>
      </c>
      <c r="AA70" s="589"/>
      <c r="AB70" s="504" t="s">
        <v>460</v>
      </c>
      <c r="AC70" s="589">
        <f t="shared" si="7"/>
        <v>0</v>
      </c>
      <c r="AD70" s="589"/>
      <c r="AE70" s="499" t="s">
        <v>459</v>
      </c>
      <c r="AF70" s="586"/>
      <c r="AG70" s="587"/>
      <c r="AH70" s="585"/>
      <c r="AI70" s="585"/>
      <c r="AJ70" s="503" t="s">
        <v>460</v>
      </c>
      <c r="AK70" s="598"/>
      <c r="AL70" s="598"/>
      <c r="AM70" s="503" t="s">
        <v>468</v>
      </c>
      <c r="AN70" s="598"/>
      <c r="AO70" s="598"/>
      <c r="AP70" s="502" t="s">
        <v>467</v>
      </c>
      <c r="AQ70" s="553"/>
      <c r="AR70" s="554"/>
      <c r="AS70" s="541">
        <f>IF(AND(Z70&gt;=7,AQ70="〇"),1,0)</f>
        <v>0</v>
      </c>
      <c r="AT70" s="542">
        <f t="shared" si="4"/>
        <v>0</v>
      </c>
      <c r="AU70" s="547">
        <f t="shared" si="5"/>
        <v>0</v>
      </c>
      <c r="AV70" s="548">
        <f t="shared" si="8"/>
        <v>0</v>
      </c>
      <c r="AX70" s="496"/>
      <c r="AY70" s="490"/>
    </row>
    <row r="71" spans="1:54" ht="13.15" customHeight="1">
      <c r="A71" s="481">
        <v>64</v>
      </c>
      <c r="B71" s="710"/>
      <c r="C71" s="594"/>
      <c r="D71" s="595"/>
      <c r="E71" s="595"/>
      <c r="F71" s="595"/>
      <c r="G71" s="595"/>
      <c r="H71" s="596"/>
      <c r="I71" s="597"/>
      <c r="J71" s="595"/>
      <c r="K71" s="595"/>
      <c r="L71" s="595"/>
      <c r="M71" s="596"/>
      <c r="N71" s="584"/>
      <c r="O71" s="585"/>
      <c r="P71" s="506" t="s">
        <v>460</v>
      </c>
      <c r="Q71" s="585"/>
      <c r="R71" s="585"/>
      <c r="S71" s="505" t="s">
        <v>459</v>
      </c>
      <c r="T71" s="585"/>
      <c r="U71" s="585"/>
      <c r="V71" s="506" t="s">
        <v>460</v>
      </c>
      <c r="W71" s="585"/>
      <c r="X71" s="585"/>
      <c r="Y71" s="505" t="s">
        <v>459</v>
      </c>
      <c r="Z71" s="588">
        <f t="shared" si="6"/>
        <v>0</v>
      </c>
      <c r="AA71" s="589"/>
      <c r="AB71" s="504" t="s">
        <v>460</v>
      </c>
      <c r="AC71" s="589">
        <f t="shared" si="7"/>
        <v>0</v>
      </c>
      <c r="AD71" s="589"/>
      <c r="AE71" s="499" t="s">
        <v>459</v>
      </c>
      <c r="AF71" s="586"/>
      <c r="AG71" s="587"/>
      <c r="AH71" s="585"/>
      <c r="AI71" s="585"/>
      <c r="AJ71" s="503" t="s">
        <v>460</v>
      </c>
      <c r="AK71" s="598"/>
      <c r="AL71" s="598"/>
      <c r="AM71" s="503" t="s">
        <v>468</v>
      </c>
      <c r="AN71" s="598"/>
      <c r="AO71" s="598"/>
      <c r="AP71" s="502" t="s">
        <v>467</v>
      </c>
      <c r="AQ71" s="553"/>
      <c r="AR71" s="554"/>
      <c r="AS71" s="541">
        <f t="shared" si="3"/>
        <v>0</v>
      </c>
      <c r="AT71" s="542">
        <f t="shared" si="4"/>
        <v>0</v>
      </c>
      <c r="AU71" s="547">
        <f t="shared" si="5"/>
        <v>0</v>
      </c>
      <c r="AV71" s="548">
        <f t="shared" si="8"/>
        <v>0</v>
      </c>
      <c r="AW71" s="495"/>
      <c r="AX71" s="496"/>
      <c r="AY71" s="490"/>
      <c r="BB71" s="495"/>
    </row>
    <row r="72" spans="1:54" ht="13.15" customHeight="1">
      <c r="A72" s="481">
        <v>65</v>
      </c>
      <c r="B72" s="710"/>
      <c r="C72" s="594"/>
      <c r="D72" s="595"/>
      <c r="E72" s="595"/>
      <c r="F72" s="595"/>
      <c r="G72" s="595"/>
      <c r="H72" s="596"/>
      <c r="I72" s="597"/>
      <c r="J72" s="595"/>
      <c r="K72" s="595"/>
      <c r="L72" s="595"/>
      <c r="M72" s="596"/>
      <c r="N72" s="584"/>
      <c r="O72" s="585"/>
      <c r="P72" s="506" t="s">
        <v>460</v>
      </c>
      <c r="Q72" s="585"/>
      <c r="R72" s="585"/>
      <c r="S72" s="505" t="s">
        <v>459</v>
      </c>
      <c r="T72" s="585"/>
      <c r="U72" s="585"/>
      <c r="V72" s="506" t="s">
        <v>460</v>
      </c>
      <c r="W72" s="585"/>
      <c r="X72" s="585"/>
      <c r="Y72" s="505" t="s">
        <v>459</v>
      </c>
      <c r="Z72" s="588">
        <f t="shared" ref="Z72:Z87" si="9">(N72+T72)+QUOTIENT((Q72+W72),12)</f>
        <v>0</v>
      </c>
      <c r="AA72" s="589"/>
      <c r="AB72" s="504" t="s">
        <v>460</v>
      </c>
      <c r="AC72" s="589">
        <f t="shared" ref="AC72:AC87" si="10">MOD(Q72+W72,12)</f>
        <v>0</v>
      </c>
      <c r="AD72" s="589"/>
      <c r="AE72" s="499" t="s">
        <v>459</v>
      </c>
      <c r="AF72" s="586"/>
      <c r="AG72" s="587"/>
      <c r="AH72" s="585"/>
      <c r="AI72" s="585"/>
      <c r="AJ72" s="503" t="s">
        <v>460</v>
      </c>
      <c r="AK72" s="598"/>
      <c r="AL72" s="598"/>
      <c r="AM72" s="503" t="s">
        <v>468</v>
      </c>
      <c r="AN72" s="598"/>
      <c r="AO72" s="598"/>
      <c r="AP72" s="502" t="s">
        <v>467</v>
      </c>
      <c r="AQ72" s="553"/>
      <c r="AR72" s="554"/>
      <c r="AS72" s="541">
        <f t="shared" si="3"/>
        <v>0</v>
      </c>
      <c r="AT72" s="542">
        <f t="shared" si="4"/>
        <v>0</v>
      </c>
      <c r="AU72" s="547">
        <f t="shared" si="5"/>
        <v>0</v>
      </c>
      <c r="AV72" s="548">
        <f t="shared" ref="AV72:AV77" si="11">+IF(AND(Z72&gt;=7,OR(I72="栄養士",I72="調理員")),1,0)</f>
        <v>0</v>
      </c>
      <c r="AW72" s="495"/>
      <c r="AX72" s="496"/>
      <c r="AY72" s="490"/>
      <c r="BB72" s="495"/>
    </row>
    <row r="73" spans="1:54" ht="13.15" customHeight="1">
      <c r="A73" s="481">
        <v>66</v>
      </c>
      <c r="B73" s="710"/>
      <c r="C73" s="594"/>
      <c r="D73" s="595"/>
      <c r="E73" s="595"/>
      <c r="F73" s="595"/>
      <c r="G73" s="595"/>
      <c r="H73" s="596"/>
      <c r="I73" s="597"/>
      <c r="J73" s="595"/>
      <c r="K73" s="595"/>
      <c r="L73" s="595"/>
      <c r="M73" s="596"/>
      <c r="N73" s="584"/>
      <c r="O73" s="585"/>
      <c r="P73" s="506" t="s">
        <v>460</v>
      </c>
      <c r="Q73" s="585"/>
      <c r="R73" s="585"/>
      <c r="S73" s="505" t="s">
        <v>459</v>
      </c>
      <c r="T73" s="585"/>
      <c r="U73" s="585"/>
      <c r="V73" s="506" t="s">
        <v>460</v>
      </c>
      <c r="W73" s="585"/>
      <c r="X73" s="585"/>
      <c r="Y73" s="505" t="s">
        <v>459</v>
      </c>
      <c r="Z73" s="588">
        <f t="shared" si="9"/>
        <v>0</v>
      </c>
      <c r="AA73" s="589"/>
      <c r="AB73" s="504" t="s">
        <v>460</v>
      </c>
      <c r="AC73" s="589">
        <f t="shared" si="10"/>
        <v>0</v>
      </c>
      <c r="AD73" s="589"/>
      <c r="AE73" s="499" t="s">
        <v>459</v>
      </c>
      <c r="AF73" s="586"/>
      <c r="AG73" s="587"/>
      <c r="AH73" s="585"/>
      <c r="AI73" s="585"/>
      <c r="AJ73" s="503" t="s">
        <v>460</v>
      </c>
      <c r="AK73" s="598"/>
      <c r="AL73" s="598"/>
      <c r="AM73" s="503" t="s">
        <v>468</v>
      </c>
      <c r="AN73" s="598"/>
      <c r="AO73" s="598"/>
      <c r="AP73" s="502" t="s">
        <v>467</v>
      </c>
      <c r="AQ73" s="553"/>
      <c r="AR73" s="554"/>
      <c r="AS73" s="541">
        <f t="shared" ref="AS73:AS77" si="12">IF(AND(Z73&gt;=7,AQ73="〇"),1,0)</f>
        <v>0</v>
      </c>
      <c r="AT73" s="542">
        <f t="shared" ref="AT73:AT77" si="13">IF(AS73=1,0,IF(AND(Z73&gt;=3,OR(AQ73="〇",AR73="〇")),1,0))</f>
        <v>0</v>
      </c>
      <c r="AU73" s="547">
        <f t="shared" ref="AU73:AU75" si="14">+IF(AND(Z73&gt;=7,OR(I73="家庭的保育補助者",I73="家庭的保育者",I73="保育士",I73="保育教諭",I73="教諭",I73="副園長(有資格者)",I73="教頭(有資格者)")),1,0)</f>
        <v>0</v>
      </c>
      <c r="AV73" s="548">
        <f t="shared" si="11"/>
        <v>0</v>
      </c>
      <c r="AW73" s="495"/>
      <c r="AX73" s="496"/>
      <c r="AY73" s="490"/>
      <c r="BB73" s="495"/>
    </row>
    <row r="74" spans="1:54" ht="13.15" customHeight="1">
      <c r="A74" s="481">
        <v>67</v>
      </c>
      <c r="B74" s="710"/>
      <c r="C74" s="594"/>
      <c r="D74" s="595"/>
      <c r="E74" s="595"/>
      <c r="F74" s="595"/>
      <c r="G74" s="595"/>
      <c r="H74" s="596"/>
      <c r="I74" s="597"/>
      <c r="J74" s="595"/>
      <c r="K74" s="595"/>
      <c r="L74" s="595"/>
      <c r="M74" s="596"/>
      <c r="N74" s="584"/>
      <c r="O74" s="585"/>
      <c r="P74" s="506" t="s">
        <v>460</v>
      </c>
      <c r="Q74" s="585"/>
      <c r="R74" s="585"/>
      <c r="S74" s="505" t="s">
        <v>459</v>
      </c>
      <c r="T74" s="585"/>
      <c r="U74" s="585"/>
      <c r="V74" s="506" t="s">
        <v>460</v>
      </c>
      <c r="W74" s="585"/>
      <c r="X74" s="585"/>
      <c r="Y74" s="505" t="s">
        <v>459</v>
      </c>
      <c r="Z74" s="588">
        <f t="shared" si="9"/>
        <v>0</v>
      </c>
      <c r="AA74" s="589"/>
      <c r="AB74" s="504" t="s">
        <v>460</v>
      </c>
      <c r="AC74" s="589">
        <f t="shared" si="10"/>
        <v>0</v>
      </c>
      <c r="AD74" s="589"/>
      <c r="AE74" s="499" t="s">
        <v>459</v>
      </c>
      <c r="AF74" s="586"/>
      <c r="AG74" s="587"/>
      <c r="AH74" s="585"/>
      <c r="AI74" s="585"/>
      <c r="AJ74" s="503" t="s">
        <v>460</v>
      </c>
      <c r="AK74" s="598"/>
      <c r="AL74" s="598"/>
      <c r="AM74" s="503" t="s">
        <v>468</v>
      </c>
      <c r="AN74" s="598"/>
      <c r="AO74" s="598"/>
      <c r="AP74" s="502" t="s">
        <v>467</v>
      </c>
      <c r="AQ74" s="553"/>
      <c r="AR74" s="554"/>
      <c r="AS74" s="541">
        <f t="shared" si="12"/>
        <v>0</v>
      </c>
      <c r="AT74" s="542">
        <f t="shared" si="13"/>
        <v>0</v>
      </c>
      <c r="AU74" s="547">
        <f t="shared" si="14"/>
        <v>0</v>
      </c>
      <c r="AV74" s="548">
        <f t="shared" si="11"/>
        <v>0</v>
      </c>
      <c r="AW74" s="495"/>
      <c r="AX74" s="496"/>
      <c r="AY74" s="490"/>
      <c r="BB74" s="495"/>
    </row>
    <row r="75" spans="1:54" ht="13.15" customHeight="1">
      <c r="A75" s="481">
        <v>68</v>
      </c>
      <c r="B75" s="710"/>
      <c r="C75" s="594"/>
      <c r="D75" s="595"/>
      <c r="E75" s="595"/>
      <c r="F75" s="595"/>
      <c r="G75" s="595"/>
      <c r="H75" s="596"/>
      <c r="I75" s="597"/>
      <c r="J75" s="595"/>
      <c r="K75" s="595"/>
      <c r="L75" s="595"/>
      <c r="M75" s="596"/>
      <c r="N75" s="584"/>
      <c r="O75" s="585"/>
      <c r="P75" s="506" t="s">
        <v>460</v>
      </c>
      <c r="Q75" s="585"/>
      <c r="R75" s="585"/>
      <c r="S75" s="505" t="s">
        <v>459</v>
      </c>
      <c r="T75" s="585"/>
      <c r="U75" s="585"/>
      <c r="V75" s="506" t="s">
        <v>460</v>
      </c>
      <c r="W75" s="585"/>
      <c r="X75" s="585"/>
      <c r="Y75" s="505" t="s">
        <v>459</v>
      </c>
      <c r="Z75" s="588">
        <f t="shared" si="9"/>
        <v>0</v>
      </c>
      <c r="AA75" s="589"/>
      <c r="AB75" s="504" t="s">
        <v>460</v>
      </c>
      <c r="AC75" s="589">
        <f t="shared" si="10"/>
        <v>0</v>
      </c>
      <c r="AD75" s="589"/>
      <c r="AE75" s="499" t="s">
        <v>459</v>
      </c>
      <c r="AF75" s="586"/>
      <c r="AG75" s="587"/>
      <c r="AH75" s="585"/>
      <c r="AI75" s="585"/>
      <c r="AJ75" s="503" t="s">
        <v>460</v>
      </c>
      <c r="AK75" s="598"/>
      <c r="AL75" s="598"/>
      <c r="AM75" s="503" t="s">
        <v>468</v>
      </c>
      <c r="AN75" s="598"/>
      <c r="AO75" s="598"/>
      <c r="AP75" s="502" t="s">
        <v>467</v>
      </c>
      <c r="AQ75" s="553"/>
      <c r="AR75" s="554"/>
      <c r="AS75" s="541">
        <f t="shared" si="12"/>
        <v>0</v>
      </c>
      <c r="AT75" s="542">
        <f t="shared" si="13"/>
        <v>0</v>
      </c>
      <c r="AU75" s="547">
        <f t="shared" si="14"/>
        <v>0</v>
      </c>
      <c r="AV75" s="548">
        <f t="shared" si="11"/>
        <v>0</v>
      </c>
      <c r="AW75" s="495"/>
      <c r="AX75" s="496"/>
      <c r="AY75" s="490"/>
      <c r="BB75" s="495"/>
    </row>
    <row r="76" spans="1:54" ht="13.15" customHeight="1">
      <c r="A76" s="481">
        <v>69</v>
      </c>
      <c r="B76" s="710"/>
      <c r="C76" s="594"/>
      <c r="D76" s="595"/>
      <c r="E76" s="595"/>
      <c r="F76" s="595"/>
      <c r="G76" s="595"/>
      <c r="H76" s="596"/>
      <c r="I76" s="597"/>
      <c r="J76" s="595"/>
      <c r="K76" s="595"/>
      <c r="L76" s="595"/>
      <c r="M76" s="596"/>
      <c r="N76" s="584"/>
      <c r="O76" s="585"/>
      <c r="P76" s="506" t="s">
        <v>460</v>
      </c>
      <c r="Q76" s="585"/>
      <c r="R76" s="585"/>
      <c r="S76" s="505" t="s">
        <v>459</v>
      </c>
      <c r="T76" s="585"/>
      <c r="U76" s="585"/>
      <c r="V76" s="506" t="s">
        <v>460</v>
      </c>
      <c r="W76" s="585"/>
      <c r="X76" s="585"/>
      <c r="Y76" s="505" t="s">
        <v>459</v>
      </c>
      <c r="Z76" s="588">
        <f t="shared" si="9"/>
        <v>0</v>
      </c>
      <c r="AA76" s="589"/>
      <c r="AB76" s="504" t="s">
        <v>460</v>
      </c>
      <c r="AC76" s="589">
        <f t="shared" si="10"/>
        <v>0</v>
      </c>
      <c r="AD76" s="589"/>
      <c r="AE76" s="499" t="s">
        <v>459</v>
      </c>
      <c r="AF76" s="586"/>
      <c r="AG76" s="587"/>
      <c r="AH76" s="585"/>
      <c r="AI76" s="585"/>
      <c r="AJ76" s="503" t="s">
        <v>460</v>
      </c>
      <c r="AK76" s="598"/>
      <c r="AL76" s="598"/>
      <c r="AM76" s="503" t="s">
        <v>468</v>
      </c>
      <c r="AN76" s="598"/>
      <c r="AO76" s="598"/>
      <c r="AP76" s="502" t="s">
        <v>467</v>
      </c>
      <c r="AQ76" s="553"/>
      <c r="AR76" s="554"/>
      <c r="AS76" s="541">
        <f t="shared" si="12"/>
        <v>0</v>
      </c>
      <c r="AT76" s="542">
        <f t="shared" si="13"/>
        <v>0</v>
      </c>
      <c r="AU76" s="547">
        <f>+IF(AND(Z76&gt;=7,OR(I76="家庭的保育補助者",I76="家庭的保育者",I76="保育士",I76="保育教諭",I76="教諭",I76="副園長(有資格者)",I76="教頭(有資格者)")),1,0)</f>
        <v>0</v>
      </c>
      <c r="AV76" s="548">
        <f t="shared" si="11"/>
        <v>0</v>
      </c>
      <c r="AW76" s="495"/>
      <c r="AX76" s="496"/>
      <c r="AY76" s="490"/>
      <c r="BB76" s="495"/>
    </row>
    <row r="77" spans="1:54" ht="13.15" customHeight="1" thickBot="1">
      <c r="A77" s="481">
        <v>70</v>
      </c>
      <c r="B77" s="710"/>
      <c r="C77" s="671"/>
      <c r="D77" s="671"/>
      <c r="E77" s="671"/>
      <c r="F77" s="671"/>
      <c r="G77" s="671"/>
      <c r="H77" s="672"/>
      <c r="I77" s="687"/>
      <c r="J77" s="671"/>
      <c r="K77" s="671"/>
      <c r="L77" s="671"/>
      <c r="M77" s="672"/>
      <c r="N77" s="688"/>
      <c r="O77" s="681"/>
      <c r="P77" s="481" t="s">
        <v>460</v>
      </c>
      <c r="Q77" s="681"/>
      <c r="R77" s="681"/>
      <c r="S77" s="501" t="s">
        <v>459</v>
      </c>
      <c r="T77" s="682"/>
      <c r="U77" s="682"/>
      <c r="V77" s="481" t="s">
        <v>460</v>
      </c>
      <c r="W77" s="681"/>
      <c r="X77" s="681"/>
      <c r="Y77" s="501" t="s">
        <v>459</v>
      </c>
      <c r="Z77" s="715">
        <f t="shared" si="9"/>
        <v>0</v>
      </c>
      <c r="AA77" s="716"/>
      <c r="AB77" s="500" t="s">
        <v>460</v>
      </c>
      <c r="AC77" s="716">
        <f t="shared" si="10"/>
        <v>0</v>
      </c>
      <c r="AD77" s="716"/>
      <c r="AE77" s="499" t="s">
        <v>459</v>
      </c>
      <c r="AF77" s="713"/>
      <c r="AG77" s="714"/>
      <c r="AH77" s="682"/>
      <c r="AI77" s="682"/>
      <c r="AJ77" s="498" t="s">
        <v>460</v>
      </c>
      <c r="AK77" s="712"/>
      <c r="AL77" s="712"/>
      <c r="AM77" s="498" t="s">
        <v>468</v>
      </c>
      <c r="AN77" s="712"/>
      <c r="AO77" s="712"/>
      <c r="AP77" s="497" t="s">
        <v>467</v>
      </c>
      <c r="AQ77" s="555"/>
      <c r="AR77" s="556"/>
      <c r="AS77" s="541">
        <f t="shared" si="12"/>
        <v>0</v>
      </c>
      <c r="AT77" s="542">
        <f t="shared" si="13"/>
        <v>0</v>
      </c>
      <c r="AU77" s="547">
        <f>+IF(AND(Z77&gt;=7,OR(I77="家庭的保育補助者",I77="家庭的保育者",I77="保育士",I77="保育教諭",I77="教諭",I77="副園長(有資格者)",I77="教頭(有資格者)")),1,0)</f>
        <v>0</v>
      </c>
      <c r="AV77" s="548">
        <f t="shared" si="11"/>
        <v>0</v>
      </c>
      <c r="AW77" s="495"/>
      <c r="AX77" s="496"/>
      <c r="AY77" s="490"/>
      <c r="BB77" s="495"/>
    </row>
    <row r="78" spans="1:54" ht="13.15" hidden="1" customHeight="1" thickBot="1">
      <c r="A78" s="481">
        <v>51</v>
      </c>
      <c r="B78" s="710"/>
      <c r="C78" s="675"/>
      <c r="D78" s="675"/>
      <c r="E78" s="675"/>
      <c r="F78" s="675"/>
      <c r="G78" s="675"/>
      <c r="H78" s="676"/>
      <c r="I78" s="674"/>
      <c r="J78" s="675"/>
      <c r="K78" s="675"/>
      <c r="L78" s="675"/>
      <c r="M78" s="676"/>
      <c r="N78" s="677"/>
      <c r="O78" s="673"/>
      <c r="P78" s="494" t="s">
        <v>460</v>
      </c>
      <c r="Q78" s="673"/>
      <c r="R78" s="673"/>
      <c r="S78" s="493" t="s">
        <v>459</v>
      </c>
      <c r="T78" s="673"/>
      <c r="U78" s="673"/>
      <c r="V78" s="494" t="s">
        <v>460</v>
      </c>
      <c r="W78" s="673"/>
      <c r="X78" s="673"/>
      <c r="Y78" s="493" t="s">
        <v>459</v>
      </c>
      <c r="Z78" s="683">
        <f t="shared" si="9"/>
        <v>0</v>
      </c>
      <c r="AA78" s="684"/>
      <c r="AB78" s="494" t="s">
        <v>460</v>
      </c>
      <c r="AC78" s="684">
        <f t="shared" si="10"/>
        <v>0</v>
      </c>
      <c r="AD78" s="684"/>
      <c r="AE78" s="493" t="s">
        <v>459</v>
      </c>
      <c r="AF78" s="685"/>
      <c r="AG78" s="686"/>
      <c r="AH78" s="492"/>
      <c r="AI78" s="491"/>
      <c r="AJ78" s="490" t="s">
        <v>460</v>
      </c>
      <c r="AK78" s="491"/>
      <c r="AL78" s="490" t="s">
        <v>468</v>
      </c>
      <c r="AM78" s="491"/>
      <c r="AN78" s="490" t="s">
        <v>467</v>
      </c>
      <c r="AO78" s="490"/>
      <c r="AP78" s="489"/>
      <c r="AQ78" s="525"/>
      <c r="AR78" s="525"/>
      <c r="AS78" s="543"/>
      <c r="AT78" s="544"/>
      <c r="AU78" s="550">
        <f t="shared" ref="AU78:AU87" si="15">+IF(AND(Z78&gt;=7,OR(I78="保育士",I78="保育教諭",I78="教諭",I78="副園長(有資格者)",I78="教頭(有資格者)")),1,0)</f>
        <v>0</v>
      </c>
      <c r="AV78" s="549"/>
    </row>
    <row r="79" spans="1:54" ht="13.15" hidden="1" customHeight="1">
      <c r="A79" s="481">
        <v>52</v>
      </c>
      <c r="B79" s="710"/>
      <c r="C79" s="675"/>
      <c r="D79" s="675"/>
      <c r="E79" s="675"/>
      <c r="F79" s="675"/>
      <c r="G79" s="675"/>
      <c r="H79" s="676"/>
      <c r="I79" s="674"/>
      <c r="J79" s="675"/>
      <c r="K79" s="675"/>
      <c r="L79" s="675"/>
      <c r="M79" s="676"/>
      <c r="N79" s="677"/>
      <c r="O79" s="673"/>
      <c r="P79" s="494" t="s">
        <v>460</v>
      </c>
      <c r="Q79" s="673"/>
      <c r="R79" s="673"/>
      <c r="S79" s="493" t="s">
        <v>459</v>
      </c>
      <c r="T79" s="673"/>
      <c r="U79" s="673"/>
      <c r="V79" s="494" t="s">
        <v>460</v>
      </c>
      <c r="W79" s="673"/>
      <c r="X79" s="673"/>
      <c r="Y79" s="493" t="s">
        <v>459</v>
      </c>
      <c r="Z79" s="683">
        <f t="shared" si="9"/>
        <v>0</v>
      </c>
      <c r="AA79" s="684"/>
      <c r="AB79" s="494" t="s">
        <v>460</v>
      </c>
      <c r="AC79" s="684">
        <f t="shared" si="10"/>
        <v>0</v>
      </c>
      <c r="AD79" s="684"/>
      <c r="AE79" s="493" t="s">
        <v>459</v>
      </c>
      <c r="AF79" s="685"/>
      <c r="AG79" s="686"/>
      <c r="AH79" s="492"/>
      <c r="AI79" s="491"/>
      <c r="AJ79" s="490" t="s">
        <v>460</v>
      </c>
      <c r="AK79" s="491"/>
      <c r="AL79" s="490" t="s">
        <v>468</v>
      </c>
      <c r="AM79" s="491"/>
      <c r="AN79" s="490" t="s">
        <v>467</v>
      </c>
      <c r="AO79" s="490"/>
      <c r="AP79" s="489"/>
      <c r="AQ79" s="525"/>
      <c r="AR79" s="525"/>
      <c r="AS79" s="543"/>
      <c r="AT79" s="544"/>
      <c r="AU79" s="550">
        <f t="shared" si="15"/>
        <v>0</v>
      </c>
      <c r="AV79" s="549"/>
    </row>
    <row r="80" spans="1:54" ht="13.15" hidden="1" customHeight="1">
      <c r="A80" s="481">
        <v>53</v>
      </c>
      <c r="B80" s="710"/>
      <c r="C80" s="675"/>
      <c r="D80" s="675"/>
      <c r="E80" s="675"/>
      <c r="F80" s="675"/>
      <c r="G80" s="675"/>
      <c r="H80" s="676"/>
      <c r="I80" s="674"/>
      <c r="J80" s="675"/>
      <c r="K80" s="675"/>
      <c r="L80" s="675"/>
      <c r="M80" s="676"/>
      <c r="N80" s="677"/>
      <c r="O80" s="673"/>
      <c r="P80" s="494" t="s">
        <v>460</v>
      </c>
      <c r="Q80" s="673"/>
      <c r="R80" s="673"/>
      <c r="S80" s="493" t="s">
        <v>459</v>
      </c>
      <c r="T80" s="673"/>
      <c r="U80" s="673"/>
      <c r="V80" s="494" t="s">
        <v>460</v>
      </c>
      <c r="W80" s="673"/>
      <c r="X80" s="673"/>
      <c r="Y80" s="493" t="s">
        <v>459</v>
      </c>
      <c r="Z80" s="683">
        <f t="shared" si="9"/>
        <v>0</v>
      </c>
      <c r="AA80" s="684"/>
      <c r="AB80" s="494" t="s">
        <v>460</v>
      </c>
      <c r="AC80" s="684">
        <f t="shared" si="10"/>
        <v>0</v>
      </c>
      <c r="AD80" s="684"/>
      <c r="AE80" s="493" t="s">
        <v>459</v>
      </c>
      <c r="AF80" s="685"/>
      <c r="AG80" s="686"/>
      <c r="AH80" s="492"/>
      <c r="AI80" s="491"/>
      <c r="AJ80" s="490" t="s">
        <v>460</v>
      </c>
      <c r="AK80" s="491"/>
      <c r="AL80" s="490" t="s">
        <v>468</v>
      </c>
      <c r="AM80" s="491"/>
      <c r="AN80" s="490" t="s">
        <v>467</v>
      </c>
      <c r="AO80" s="490"/>
      <c r="AP80" s="489"/>
      <c r="AQ80" s="525"/>
      <c r="AR80" s="525"/>
      <c r="AS80" s="543"/>
      <c r="AT80" s="544"/>
      <c r="AU80" s="550">
        <f t="shared" si="15"/>
        <v>0</v>
      </c>
      <c r="AV80" s="549"/>
    </row>
    <row r="81" spans="1:48" ht="13.15" hidden="1" customHeight="1">
      <c r="A81" s="481">
        <v>54</v>
      </c>
      <c r="B81" s="710"/>
      <c r="C81" s="675"/>
      <c r="D81" s="675"/>
      <c r="E81" s="675"/>
      <c r="F81" s="675"/>
      <c r="G81" s="675"/>
      <c r="H81" s="676"/>
      <c r="I81" s="674"/>
      <c r="J81" s="675"/>
      <c r="K81" s="675"/>
      <c r="L81" s="675"/>
      <c r="M81" s="676"/>
      <c r="N81" s="677"/>
      <c r="O81" s="673"/>
      <c r="P81" s="494" t="s">
        <v>460</v>
      </c>
      <c r="Q81" s="673"/>
      <c r="R81" s="673"/>
      <c r="S81" s="493" t="s">
        <v>459</v>
      </c>
      <c r="T81" s="673"/>
      <c r="U81" s="673"/>
      <c r="V81" s="494" t="s">
        <v>460</v>
      </c>
      <c r="W81" s="673"/>
      <c r="X81" s="673"/>
      <c r="Y81" s="493" t="s">
        <v>459</v>
      </c>
      <c r="Z81" s="683">
        <f t="shared" si="9"/>
        <v>0</v>
      </c>
      <c r="AA81" s="684"/>
      <c r="AB81" s="494" t="s">
        <v>460</v>
      </c>
      <c r="AC81" s="684">
        <f t="shared" si="10"/>
        <v>0</v>
      </c>
      <c r="AD81" s="684"/>
      <c r="AE81" s="493" t="s">
        <v>459</v>
      </c>
      <c r="AF81" s="685"/>
      <c r="AG81" s="686"/>
      <c r="AH81" s="492"/>
      <c r="AI81" s="491"/>
      <c r="AJ81" s="490" t="s">
        <v>460</v>
      </c>
      <c r="AK81" s="491"/>
      <c r="AL81" s="490" t="s">
        <v>468</v>
      </c>
      <c r="AM81" s="491"/>
      <c r="AN81" s="490" t="s">
        <v>467</v>
      </c>
      <c r="AO81" s="490"/>
      <c r="AP81" s="489"/>
      <c r="AQ81" s="525"/>
      <c r="AR81" s="525"/>
      <c r="AS81" s="543"/>
      <c r="AT81" s="544"/>
      <c r="AU81" s="550">
        <f t="shared" si="15"/>
        <v>0</v>
      </c>
      <c r="AV81" s="549"/>
    </row>
    <row r="82" spans="1:48" ht="13.15" hidden="1" customHeight="1">
      <c r="A82" s="481">
        <v>55</v>
      </c>
      <c r="B82" s="710"/>
      <c r="C82" s="675"/>
      <c r="D82" s="675"/>
      <c r="E82" s="675"/>
      <c r="F82" s="675"/>
      <c r="G82" s="675"/>
      <c r="H82" s="676"/>
      <c r="I82" s="674"/>
      <c r="J82" s="675"/>
      <c r="K82" s="675"/>
      <c r="L82" s="675"/>
      <c r="M82" s="676"/>
      <c r="N82" s="677"/>
      <c r="O82" s="673"/>
      <c r="P82" s="494" t="s">
        <v>460</v>
      </c>
      <c r="Q82" s="673"/>
      <c r="R82" s="673"/>
      <c r="S82" s="493" t="s">
        <v>459</v>
      </c>
      <c r="T82" s="673"/>
      <c r="U82" s="673"/>
      <c r="V82" s="494" t="s">
        <v>460</v>
      </c>
      <c r="W82" s="673"/>
      <c r="X82" s="673"/>
      <c r="Y82" s="493" t="s">
        <v>459</v>
      </c>
      <c r="Z82" s="683">
        <f t="shared" si="9"/>
        <v>0</v>
      </c>
      <c r="AA82" s="684"/>
      <c r="AB82" s="494" t="s">
        <v>460</v>
      </c>
      <c r="AC82" s="684">
        <f t="shared" si="10"/>
        <v>0</v>
      </c>
      <c r="AD82" s="684"/>
      <c r="AE82" s="493" t="s">
        <v>459</v>
      </c>
      <c r="AF82" s="685"/>
      <c r="AG82" s="686"/>
      <c r="AH82" s="492"/>
      <c r="AI82" s="491"/>
      <c r="AJ82" s="490" t="s">
        <v>460</v>
      </c>
      <c r="AK82" s="491"/>
      <c r="AL82" s="490" t="s">
        <v>468</v>
      </c>
      <c r="AM82" s="491"/>
      <c r="AN82" s="490" t="s">
        <v>467</v>
      </c>
      <c r="AO82" s="490"/>
      <c r="AP82" s="489"/>
      <c r="AQ82" s="525"/>
      <c r="AR82" s="525"/>
      <c r="AS82" s="543"/>
      <c r="AT82" s="544"/>
      <c r="AU82" s="550">
        <f t="shared" si="15"/>
        <v>0</v>
      </c>
      <c r="AV82" s="549"/>
    </row>
    <row r="83" spans="1:48" ht="13.15" hidden="1" customHeight="1">
      <c r="A83" s="481">
        <v>56</v>
      </c>
      <c r="B83" s="710"/>
      <c r="C83" s="675"/>
      <c r="D83" s="675"/>
      <c r="E83" s="675"/>
      <c r="F83" s="675"/>
      <c r="G83" s="675"/>
      <c r="H83" s="676"/>
      <c r="I83" s="674"/>
      <c r="J83" s="675"/>
      <c r="K83" s="675"/>
      <c r="L83" s="675"/>
      <c r="M83" s="676"/>
      <c r="N83" s="677"/>
      <c r="O83" s="673"/>
      <c r="P83" s="494" t="s">
        <v>460</v>
      </c>
      <c r="Q83" s="673"/>
      <c r="R83" s="673"/>
      <c r="S83" s="493" t="s">
        <v>459</v>
      </c>
      <c r="T83" s="673"/>
      <c r="U83" s="673"/>
      <c r="V83" s="494" t="s">
        <v>460</v>
      </c>
      <c r="W83" s="673"/>
      <c r="X83" s="673"/>
      <c r="Y83" s="493" t="s">
        <v>459</v>
      </c>
      <c r="Z83" s="683">
        <f t="shared" si="9"/>
        <v>0</v>
      </c>
      <c r="AA83" s="684"/>
      <c r="AB83" s="494" t="s">
        <v>460</v>
      </c>
      <c r="AC83" s="684">
        <f t="shared" si="10"/>
        <v>0</v>
      </c>
      <c r="AD83" s="684"/>
      <c r="AE83" s="493" t="s">
        <v>459</v>
      </c>
      <c r="AF83" s="685"/>
      <c r="AG83" s="686"/>
      <c r="AH83" s="492"/>
      <c r="AI83" s="491"/>
      <c r="AJ83" s="490" t="s">
        <v>460</v>
      </c>
      <c r="AK83" s="491"/>
      <c r="AL83" s="490" t="s">
        <v>468</v>
      </c>
      <c r="AM83" s="491"/>
      <c r="AN83" s="490" t="s">
        <v>467</v>
      </c>
      <c r="AO83" s="490"/>
      <c r="AP83" s="489"/>
      <c r="AQ83" s="525"/>
      <c r="AR83" s="525"/>
      <c r="AS83" s="543"/>
      <c r="AT83" s="544"/>
      <c r="AU83" s="550">
        <f t="shared" si="15"/>
        <v>0</v>
      </c>
      <c r="AV83" s="549"/>
    </row>
    <row r="84" spans="1:48" ht="13.15" hidden="1" customHeight="1">
      <c r="A84" s="481">
        <v>57</v>
      </c>
      <c r="B84" s="710"/>
      <c r="C84" s="675"/>
      <c r="D84" s="675"/>
      <c r="E84" s="675"/>
      <c r="F84" s="675"/>
      <c r="G84" s="675"/>
      <c r="H84" s="676"/>
      <c r="I84" s="674"/>
      <c r="J84" s="675"/>
      <c r="K84" s="675"/>
      <c r="L84" s="675"/>
      <c r="M84" s="676"/>
      <c r="N84" s="677"/>
      <c r="O84" s="673"/>
      <c r="P84" s="494" t="s">
        <v>460</v>
      </c>
      <c r="Q84" s="673"/>
      <c r="R84" s="673"/>
      <c r="S84" s="493" t="s">
        <v>459</v>
      </c>
      <c r="T84" s="673"/>
      <c r="U84" s="673"/>
      <c r="V84" s="494" t="s">
        <v>460</v>
      </c>
      <c r="W84" s="673"/>
      <c r="X84" s="673"/>
      <c r="Y84" s="493" t="s">
        <v>459</v>
      </c>
      <c r="Z84" s="683">
        <f t="shared" si="9"/>
        <v>0</v>
      </c>
      <c r="AA84" s="684"/>
      <c r="AB84" s="494" t="s">
        <v>460</v>
      </c>
      <c r="AC84" s="684">
        <f t="shared" si="10"/>
        <v>0</v>
      </c>
      <c r="AD84" s="684"/>
      <c r="AE84" s="493" t="s">
        <v>459</v>
      </c>
      <c r="AF84" s="685"/>
      <c r="AG84" s="686"/>
      <c r="AH84" s="492"/>
      <c r="AI84" s="491"/>
      <c r="AJ84" s="490" t="s">
        <v>460</v>
      </c>
      <c r="AK84" s="491"/>
      <c r="AL84" s="490" t="s">
        <v>468</v>
      </c>
      <c r="AM84" s="491"/>
      <c r="AN84" s="490" t="s">
        <v>467</v>
      </c>
      <c r="AO84" s="490"/>
      <c r="AP84" s="489"/>
      <c r="AQ84" s="525"/>
      <c r="AR84" s="525"/>
      <c r="AS84" s="543"/>
      <c r="AT84" s="544"/>
      <c r="AU84" s="550">
        <f t="shared" si="15"/>
        <v>0</v>
      </c>
      <c r="AV84" s="549"/>
    </row>
    <row r="85" spans="1:48" ht="13.15" hidden="1" customHeight="1">
      <c r="A85" s="481">
        <v>58</v>
      </c>
      <c r="B85" s="710"/>
      <c r="C85" s="675"/>
      <c r="D85" s="675"/>
      <c r="E85" s="675"/>
      <c r="F85" s="675"/>
      <c r="G85" s="675"/>
      <c r="H85" s="676"/>
      <c r="I85" s="674"/>
      <c r="J85" s="675"/>
      <c r="K85" s="675"/>
      <c r="L85" s="675"/>
      <c r="M85" s="676"/>
      <c r="N85" s="677"/>
      <c r="O85" s="673"/>
      <c r="P85" s="494" t="s">
        <v>460</v>
      </c>
      <c r="Q85" s="673"/>
      <c r="R85" s="673"/>
      <c r="S85" s="493" t="s">
        <v>459</v>
      </c>
      <c r="T85" s="673"/>
      <c r="U85" s="673"/>
      <c r="V85" s="494" t="s">
        <v>460</v>
      </c>
      <c r="W85" s="673"/>
      <c r="X85" s="673"/>
      <c r="Y85" s="493" t="s">
        <v>459</v>
      </c>
      <c r="Z85" s="683">
        <f t="shared" si="9"/>
        <v>0</v>
      </c>
      <c r="AA85" s="684"/>
      <c r="AB85" s="494" t="s">
        <v>460</v>
      </c>
      <c r="AC85" s="684">
        <f t="shared" si="10"/>
        <v>0</v>
      </c>
      <c r="AD85" s="684"/>
      <c r="AE85" s="493" t="s">
        <v>459</v>
      </c>
      <c r="AF85" s="685"/>
      <c r="AG85" s="686"/>
      <c r="AH85" s="492"/>
      <c r="AI85" s="491"/>
      <c r="AJ85" s="490" t="s">
        <v>460</v>
      </c>
      <c r="AK85" s="491"/>
      <c r="AL85" s="490" t="s">
        <v>468</v>
      </c>
      <c r="AM85" s="491"/>
      <c r="AN85" s="490" t="s">
        <v>467</v>
      </c>
      <c r="AO85" s="490"/>
      <c r="AP85" s="489"/>
      <c r="AQ85" s="525"/>
      <c r="AR85" s="525"/>
      <c r="AS85" s="543"/>
      <c r="AT85" s="544"/>
      <c r="AU85" s="550">
        <f t="shared" si="15"/>
        <v>0</v>
      </c>
      <c r="AV85" s="549"/>
    </row>
    <row r="86" spans="1:48" ht="13.15" hidden="1" customHeight="1">
      <c r="A86" s="481">
        <v>59</v>
      </c>
      <c r="B86" s="710"/>
      <c r="C86" s="675"/>
      <c r="D86" s="675"/>
      <c r="E86" s="675"/>
      <c r="F86" s="675"/>
      <c r="G86" s="675"/>
      <c r="H86" s="676"/>
      <c r="I86" s="674"/>
      <c r="J86" s="675"/>
      <c r="K86" s="675"/>
      <c r="L86" s="675"/>
      <c r="M86" s="676"/>
      <c r="N86" s="677"/>
      <c r="O86" s="673"/>
      <c r="P86" s="494" t="s">
        <v>460</v>
      </c>
      <c r="Q86" s="673"/>
      <c r="R86" s="673"/>
      <c r="S86" s="493" t="s">
        <v>459</v>
      </c>
      <c r="T86" s="673"/>
      <c r="U86" s="673"/>
      <c r="V86" s="494" t="s">
        <v>460</v>
      </c>
      <c r="W86" s="673"/>
      <c r="X86" s="673"/>
      <c r="Y86" s="493" t="s">
        <v>459</v>
      </c>
      <c r="Z86" s="683">
        <f t="shared" si="9"/>
        <v>0</v>
      </c>
      <c r="AA86" s="684"/>
      <c r="AB86" s="494" t="s">
        <v>460</v>
      </c>
      <c r="AC86" s="684">
        <f t="shared" si="10"/>
        <v>0</v>
      </c>
      <c r="AD86" s="684"/>
      <c r="AE86" s="493" t="s">
        <v>459</v>
      </c>
      <c r="AF86" s="685"/>
      <c r="AG86" s="686"/>
      <c r="AH86" s="492"/>
      <c r="AI86" s="491"/>
      <c r="AJ86" s="490" t="s">
        <v>460</v>
      </c>
      <c r="AK86" s="491"/>
      <c r="AL86" s="490" t="s">
        <v>468</v>
      </c>
      <c r="AM86" s="491"/>
      <c r="AN86" s="490" t="s">
        <v>467</v>
      </c>
      <c r="AO86" s="490"/>
      <c r="AP86" s="489"/>
      <c r="AQ86" s="525"/>
      <c r="AR86" s="525"/>
      <c r="AS86" s="543"/>
      <c r="AT86" s="544"/>
      <c r="AU86" s="550">
        <f t="shared" si="15"/>
        <v>0</v>
      </c>
      <c r="AV86" s="549"/>
    </row>
    <row r="87" spans="1:48" ht="13.15" hidden="1" customHeight="1">
      <c r="A87" s="481">
        <v>60</v>
      </c>
      <c r="B87" s="710"/>
      <c r="C87" s="675"/>
      <c r="D87" s="675"/>
      <c r="E87" s="675"/>
      <c r="F87" s="675"/>
      <c r="G87" s="675"/>
      <c r="H87" s="676"/>
      <c r="I87" s="674"/>
      <c r="J87" s="675"/>
      <c r="K87" s="675"/>
      <c r="L87" s="675"/>
      <c r="M87" s="676"/>
      <c r="N87" s="677"/>
      <c r="O87" s="673"/>
      <c r="P87" s="494" t="s">
        <v>460</v>
      </c>
      <c r="Q87" s="673"/>
      <c r="R87" s="673"/>
      <c r="S87" s="493" t="s">
        <v>459</v>
      </c>
      <c r="T87" s="689"/>
      <c r="U87" s="689"/>
      <c r="V87" s="494" t="s">
        <v>460</v>
      </c>
      <c r="W87" s="673"/>
      <c r="X87" s="673"/>
      <c r="Y87" s="493" t="s">
        <v>459</v>
      </c>
      <c r="Z87" s="683">
        <f t="shared" si="9"/>
        <v>0</v>
      </c>
      <c r="AA87" s="684"/>
      <c r="AB87" s="494" t="s">
        <v>460</v>
      </c>
      <c r="AC87" s="684">
        <f t="shared" si="10"/>
        <v>0</v>
      </c>
      <c r="AD87" s="684"/>
      <c r="AE87" s="493" t="s">
        <v>459</v>
      </c>
      <c r="AF87" s="685"/>
      <c r="AG87" s="686"/>
      <c r="AH87" s="492"/>
      <c r="AI87" s="491"/>
      <c r="AJ87" s="490" t="s">
        <v>460</v>
      </c>
      <c r="AK87" s="491"/>
      <c r="AL87" s="490" t="s">
        <v>468</v>
      </c>
      <c r="AM87" s="491"/>
      <c r="AN87" s="490" t="s">
        <v>467</v>
      </c>
      <c r="AO87" s="490"/>
      <c r="AP87" s="489"/>
      <c r="AQ87" s="525"/>
      <c r="AR87" s="525"/>
      <c r="AS87" s="543"/>
      <c r="AT87" s="544"/>
      <c r="AU87" s="550">
        <f t="shared" si="15"/>
        <v>0</v>
      </c>
      <c r="AV87" s="549"/>
    </row>
    <row r="88" spans="1:48" ht="15" thickBot="1">
      <c r="B88" s="710"/>
      <c r="C88" s="621" t="s">
        <v>466</v>
      </c>
      <c r="D88" s="592"/>
      <c r="E88" s="592"/>
      <c r="F88" s="592"/>
      <c r="G88" s="592"/>
      <c r="H88" s="622"/>
      <c r="I88" s="692" t="s">
        <v>465</v>
      </c>
      <c r="J88" s="693"/>
      <c r="K88" s="488"/>
      <c r="L88" s="488"/>
      <c r="M88" s="487"/>
      <c r="N88" s="653"/>
      <c r="O88" s="654"/>
      <c r="P88" s="654"/>
      <c r="Q88" s="654"/>
      <c r="R88" s="654"/>
      <c r="S88" s="655"/>
      <c r="T88" s="662"/>
      <c r="U88" s="662"/>
      <c r="V88" s="662"/>
      <c r="W88" s="662"/>
      <c r="X88" s="662"/>
      <c r="Y88" s="663"/>
      <c r="Z88" s="694" t="s">
        <v>464</v>
      </c>
      <c r="AA88" s="695"/>
      <c r="AB88" s="486"/>
      <c r="AC88" s="486"/>
      <c r="AD88" s="486"/>
      <c r="AE88" s="485"/>
      <c r="AF88" s="704" t="s">
        <v>463</v>
      </c>
      <c r="AG88" s="705"/>
      <c r="AH88" s="700" t="s">
        <v>462</v>
      </c>
      <c r="AI88" s="700"/>
      <c r="AJ88" s="700"/>
      <c r="AK88" s="700"/>
      <c r="AL88" s="700"/>
      <c r="AM88" s="700"/>
      <c r="AN88" s="700"/>
      <c r="AO88" s="700"/>
      <c r="AP88" s="701"/>
      <c r="AQ88" s="526"/>
      <c r="AR88" s="526"/>
      <c r="AS88" s="545">
        <f t="shared" ref="AS88:AT88" si="16">SUM(AS8:AS77)</f>
        <v>0</v>
      </c>
      <c r="AT88" s="546">
        <f t="shared" si="16"/>
        <v>0</v>
      </c>
      <c r="AU88" s="551">
        <f>SUM(AU8:AU77)</f>
        <v>0</v>
      </c>
      <c r="AV88" s="552">
        <f>SUM(AV8:AV87)</f>
        <v>0</v>
      </c>
    </row>
    <row r="89" spans="1:48" ht="15" thickBot="1">
      <c r="B89" s="710"/>
      <c r="C89" s="652"/>
      <c r="D89" s="605"/>
      <c r="E89" s="605"/>
      <c r="F89" s="605"/>
      <c r="G89" s="605"/>
      <c r="H89" s="643"/>
      <c r="I89" s="668">
        <f>COUNTA(C8:H77)</f>
        <v>0</v>
      </c>
      <c r="J89" s="669"/>
      <c r="K89" s="669"/>
      <c r="L89" s="669"/>
      <c r="M89" s="670"/>
      <c r="N89" s="656"/>
      <c r="O89" s="657"/>
      <c r="P89" s="657"/>
      <c r="Q89" s="657"/>
      <c r="R89" s="657"/>
      <c r="S89" s="658"/>
      <c r="T89" s="664"/>
      <c r="U89" s="664"/>
      <c r="V89" s="664"/>
      <c r="W89" s="664"/>
      <c r="X89" s="664"/>
      <c r="Y89" s="665"/>
      <c r="Z89" s="668">
        <f>SUM(Z8:AA77)+QUOTIENT(SUM(AC8:AD77),12)</f>
        <v>0</v>
      </c>
      <c r="AA89" s="669"/>
      <c r="AC89" s="669">
        <f>MOD(SUM(AC8:AD77),12)</f>
        <v>0</v>
      </c>
      <c r="AD89" s="669"/>
      <c r="AE89" s="484"/>
      <c r="AF89" s="483"/>
      <c r="AG89" s="482"/>
      <c r="AH89" s="702" t="s">
        <v>461</v>
      </c>
      <c r="AI89" s="702"/>
      <c r="AJ89" s="702"/>
      <c r="AK89" s="702"/>
      <c r="AL89" s="702"/>
      <c r="AM89" s="702"/>
      <c r="AN89" s="702"/>
      <c r="AO89" s="702"/>
      <c r="AP89" s="703"/>
      <c r="AQ89" s="526"/>
      <c r="AR89" s="526"/>
    </row>
    <row r="90" spans="1:48" ht="15" thickTop="1">
      <c r="B90" s="710"/>
      <c r="C90" s="652"/>
      <c r="D90" s="605"/>
      <c r="E90" s="605"/>
      <c r="F90" s="605"/>
      <c r="G90" s="605"/>
      <c r="H90" s="643"/>
      <c r="I90" s="668"/>
      <c r="J90" s="669"/>
      <c r="K90" s="669"/>
      <c r="L90" s="669"/>
      <c r="M90" s="670"/>
      <c r="N90" s="656"/>
      <c r="O90" s="657"/>
      <c r="P90" s="657"/>
      <c r="Q90" s="657"/>
      <c r="R90" s="657"/>
      <c r="S90" s="658"/>
      <c r="T90" s="664"/>
      <c r="U90" s="664"/>
      <c r="V90" s="664"/>
      <c r="W90" s="664"/>
      <c r="X90" s="664"/>
      <c r="Y90" s="665"/>
      <c r="Z90" s="668"/>
      <c r="AA90" s="669"/>
      <c r="AB90" s="481" t="s">
        <v>460</v>
      </c>
      <c r="AC90" s="669"/>
      <c r="AD90" s="669"/>
      <c r="AE90" s="481" t="s">
        <v>459</v>
      </c>
      <c r="AF90" s="696">
        <f>IF(I89=0,0,QUOTIENT((Z89*12+AC89)/I89,12)+IF(MOD((Z89*12+AC89)/I89,12)&gt;=6,1,0))</f>
        <v>0</v>
      </c>
      <c r="AG90" s="697"/>
      <c r="AH90" s="697"/>
      <c r="AI90" s="697"/>
      <c r="AJ90" s="697"/>
      <c r="AK90" s="697"/>
      <c r="AL90" s="697"/>
      <c r="AM90" s="697"/>
      <c r="AN90" s="697"/>
      <c r="AO90" s="697"/>
      <c r="AP90" s="480"/>
      <c r="AQ90" s="527"/>
      <c r="AR90" s="527"/>
      <c r="AU90" s="664">
        <f>+IF(AND(AF90&gt;=0,AF90&lt;11),AF90+2,IF(AF90=11,AF90+1,12))</f>
        <v>2</v>
      </c>
    </row>
    <row r="91" spans="1:48" ht="13.9" customHeight="1" thickBot="1">
      <c r="B91" s="711"/>
      <c r="C91" s="623"/>
      <c r="D91" s="593"/>
      <c r="E91" s="593"/>
      <c r="F91" s="593"/>
      <c r="G91" s="593"/>
      <c r="H91" s="624"/>
      <c r="I91" s="678" t="s">
        <v>452</v>
      </c>
      <c r="J91" s="679"/>
      <c r="K91" s="679"/>
      <c r="L91" s="679"/>
      <c r="M91" s="680"/>
      <c r="N91" s="659"/>
      <c r="O91" s="660"/>
      <c r="P91" s="660"/>
      <c r="Q91" s="660"/>
      <c r="R91" s="660"/>
      <c r="S91" s="661"/>
      <c r="T91" s="666"/>
      <c r="U91" s="666"/>
      <c r="V91" s="666"/>
      <c r="W91" s="666"/>
      <c r="X91" s="666"/>
      <c r="Y91" s="667"/>
      <c r="Z91" s="479"/>
      <c r="AA91" s="478"/>
      <c r="AB91" s="478"/>
      <c r="AC91" s="478"/>
      <c r="AD91" s="478"/>
      <c r="AE91" s="478"/>
      <c r="AF91" s="698"/>
      <c r="AG91" s="699"/>
      <c r="AH91" s="699"/>
      <c r="AI91" s="699"/>
      <c r="AJ91" s="699"/>
      <c r="AK91" s="699"/>
      <c r="AL91" s="699"/>
      <c r="AM91" s="699"/>
      <c r="AN91" s="699"/>
      <c r="AO91" s="699"/>
      <c r="AP91" s="477" t="s">
        <v>458</v>
      </c>
      <c r="AQ91" s="528"/>
      <c r="AR91" s="528"/>
      <c r="AU91" s="664"/>
    </row>
    <row r="92" spans="1:48">
      <c r="B92" s="476" t="s">
        <v>457</v>
      </c>
    </row>
    <row r="93" spans="1:48" ht="6" customHeight="1">
      <c r="B93" s="457"/>
    </row>
    <row r="94" spans="1:48">
      <c r="B94" s="708" t="s">
        <v>456</v>
      </c>
      <c r="C94" s="646"/>
      <c r="D94" s="646"/>
      <c r="E94" s="646"/>
      <c r="F94" s="646"/>
      <c r="G94" s="646"/>
      <c r="H94" s="646"/>
      <c r="I94" s="646"/>
      <c r="J94" s="646"/>
      <c r="K94" s="646"/>
      <c r="L94" s="646"/>
      <c r="M94" s="646"/>
      <c r="N94" s="646"/>
      <c r="O94" s="646"/>
      <c r="P94" s="646"/>
      <c r="Q94" s="646"/>
      <c r="R94" s="646"/>
      <c r="S94" s="646"/>
      <c r="T94" s="646"/>
      <c r="U94" s="646"/>
      <c r="V94" s="646"/>
      <c r="W94" s="646"/>
      <c r="X94" s="646"/>
      <c r="Y94" s="646"/>
      <c r="Z94" s="646"/>
      <c r="AA94" s="646"/>
      <c r="AB94" s="646"/>
      <c r="AC94" s="646"/>
      <c r="AD94" s="646"/>
      <c r="AE94" s="646"/>
      <c r="AF94" s="646"/>
      <c r="AG94" s="646"/>
      <c r="AH94" s="646"/>
      <c r="AI94" s="646"/>
      <c r="AJ94" s="646"/>
      <c r="AK94" s="646"/>
      <c r="AL94" s="646"/>
      <c r="AM94" s="646"/>
      <c r="AN94" s="646"/>
      <c r="AO94" s="646"/>
    </row>
    <row r="95" spans="1:48">
      <c r="B95" s="646"/>
      <c r="C95" s="646"/>
      <c r="D95" s="646"/>
      <c r="E95" s="646"/>
      <c r="F95" s="646"/>
      <c r="G95" s="646"/>
      <c r="H95" s="646"/>
      <c r="I95" s="646"/>
      <c r="J95" s="646"/>
      <c r="K95" s="646"/>
      <c r="L95" s="646"/>
      <c r="M95" s="646"/>
      <c r="N95" s="646"/>
      <c r="O95" s="646"/>
      <c r="P95" s="646"/>
      <c r="Q95" s="646"/>
      <c r="R95" s="646"/>
      <c r="S95" s="646"/>
      <c r="T95" s="646"/>
      <c r="U95" s="646"/>
      <c r="V95" s="646"/>
      <c r="W95" s="646"/>
      <c r="X95" s="646"/>
      <c r="Y95" s="646"/>
      <c r="Z95" s="646"/>
      <c r="AA95" s="646"/>
      <c r="AB95" s="646"/>
      <c r="AC95" s="646"/>
      <c r="AD95" s="646"/>
      <c r="AE95" s="646"/>
      <c r="AF95" s="646"/>
      <c r="AG95" s="646"/>
      <c r="AH95" s="646"/>
      <c r="AI95" s="646"/>
      <c r="AJ95" s="646"/>
      <c r="AK95" s="646"/>
      <c r="AL95" s="646"/>
      <c r="AM95" s="646"/>
      <c r="AN95" s="646"/>
      <c r="AO95" s="646"/>
    </row>
    <row r="96" spans="1:48">
      <c r="B96" s="646"/>
      <c r="C96" s="646"/>
      <c r="D96" s="646"/>
      <c r="E96" s="646"/>
      <c r="F96" s="646"/>
      <c r="G96" s="646"/>
      <c r="H96" s="646"/>
      <c r="I96" s="646"/>
      <c r="J96" s="646"/>
      <c r="K96" s="646"/>
      <c r="L96" s="646"/>
      <c r="M96" s="646"/>
      <c r="N96" s="646"/>
      <c r="O96" s="646"/>
      <c r="P96" s="646"/>
      <c r="Q96" s="646"/>
      <c r="R96" s="646"/>
      <c r="S96" s="646"/>
      <c r="T96" s="646"/>
      <c r="U96" s="646"/>
      <c r="V96" s="646"/>
      <c r="W96" s="646"/>
      <c r="X96" s="646"/>
      <c r="Y96" s="646"/>
      <c r="Z96" s="646"/>
      <c r="AA96" s="646"/>
      <c r="AB96" s="646"/>
      <c r="AC96" s="646"/>
      <c r="AD96" s="646"/>
      <c r="AE96" s="646"/>
      <c r="AF96" s="646"/>
      <c r="AG96" s="646"/>
      <c r="AH96" s="646"/>
      <c r="AI96" s="646"/>
      <c r="AJ96" s="646"/>
      <c r="AK96" s="646"/>
      <c r="AL96" s="646"/>
      <c r="AM96" s="646"/>
      <c r="AN96" s="646"/>
      <c r="AO96" s="646"/>
    </row>
    <row r="97" spans="2:48">
      <c r="B97" s="646"/>
      <c r="C97" s="646"/>
      <c r="D97" s="646"/>
      <c r="E97" s="646"/>
      <c r="F97" s="646"/>
      <c r="G97" s="646"/>
      <c r="H97" s="646"/>
      <c r="I97" s="646"/>
      <c r="J97" s="646"/>
      <c r="K97" s="646"/>
      <c r="L97" s="646"/>
      <c r="M97" s="646"/>
      <c r="N97" s="646"/>
      <c r="O97" s="646"/>
      <c r="P97" s="646"/>
      <c r="Q97" s="646"/>
      <c r="R97" s="646"/>
      <c r="S97" s="646"/>
      <c r="T97" s="646"/>
      <c r="U97" s="646"/>
      <c r="V97" s="646"/>
      <c r="W97" s="646"/>
      <c r="X97" s="646"/>
      <c r="Y97" s="646"/>
      <c r="Z97" s="646"/>
      <c r="AA97" s="646"/>
      <c r="AB97" s="646"/>
      <c r="AC97" s="646"/>
      <c r="AD97" s="646"/>
      <c r="AE97" s="646"/>
      <c r="AF97" s="646"/>
      <c r="AG97" s="646"/>
      <c r="AH97" s="646"/>
      <c r="AI97" s="646"/>
      <c r="AJ97" s="646"/>
      <c r="AK97" s="646"/>
      <c r="AL97" s="646"/>
      <c r="AM97" s="646"/>
      <c r="AN97" s="646"/>
      <c r="AO97" s="646"/>
      <c r="AV97" s="458"/>
    </row>
    <row r="98" spans="2:48">
      <c r="B98" s="646"/>
      <c r="C98" s="646"/>
      <c r="D98" s="646"/>
      <c r="E98" s="646"/>
      <c r="F98" s="646"/>
      <c r="G98" s="646"/>
      <c r="H98" s="646"/>
      <c r="I98" s="646"/>
      <c r="J98" s="646"/>
      <c r="K98" s="646"/>
      <c r="L98" s="646"/>
      <c r="M98" s="646"/>
      <c r="N98" s="646"/>
      <c r="O98" s="646"/>
      <c r="P98" s="646"/>
      <c r="Q98" s="646"/>
      <c r="R98" s="646"/>
      <c r="S98" s="646"/>
      <c r="T98" s="646"/>
      <c r="U98" s="646"/>
      <c r="V98" s="646"/>
      <c r="W98" s="646"/>
      <c r="X98" s="646"/>
      <c r="Y98" s="646"/>
      <c r="Z98" s="646"/>
      <c r="AA98" s="646"/>
      <c r="AB98" s="646"/>
      <c r="AC98" s="646"/>
      <c r="AD98" s="646"/>
      <c r="AE98" s="646"/>
      <c r="AF98" s="646"/>
      <c r="AG98" s="646"/>
      <c r="AH98" s="646"/>
      <c r="AI98" s="646"/>
      <c r="AJ98" s="646"/>
      <c r="AK98" s="646"/>
      <c r="AL98" s="646"/>
      <c r="AM98" s="646"/>
      <c r="AN98" s="646"/>
      <c r="AO98" s="646"/>
      <c r="AV98" s="454"/>
    </row>
    <row r="99" spans="2:48" ht="6" customHeight="1"/>
    <row r="100" spans="2:48" ht="28.9" customHeight="1">
      <c r="B100" s="475"/>
      <c r="C100" s="474"/>
      <c r="D100" s="474"/>
      <c r="E100" s="474"/>
      <c r="F100" s="474"/>
      <c r="G100" s="474"/>
      <c r="H100" s="474"/>
      <c r="I100" s="474"/>
      <c r="J100" s="474"/>
      <c r="K100" s="474"/>
      <c r="L100" s="474"/>
      <c r="M100" s="474"/>
      <c r="N100" s="474"/>
      <c r="O100" s="474"/>
      <c r="P100" s="474"/>
      <c r="Q100" s="474"/>
      <c r="R100" s="474"/>
      <c r="S100" s="474"/>
      <c r="T100" s="474"/>
      <c r="U100" s="474"/>
      <c r="V100" s="474"/>
      <c r="W100" s="474"/>
      <c r="X100" s="474"/>
      <c r="Y100" s="474"/>
      <c r="Z100" s="474"/>
      <c r="AA100" s="474"/>
      <c r="AB100" s="474"/>
      <c r="AC100" s="473"/>
    </row>
    <row r="101" spans="2:48" ht="18" customHeight="1">
      <c r="B101" s="469" t="s">
        <v>455</v>
      </c>
      <c r="AC101" s="468"/>
      <c r="AE101" s="470"/>
      <c r="AF101" s="470"/>
      <c r="AG101" s="470"/>
      <c r="AH101" s="470"/>
      <c r="AI101" s="470"/>
      <c r="AJ101" s="470"/>
      <c r="AK101" s="470"/>
      <c r="AL101" s="470"/>
      <c r="AM101" s="470"/>
      <c r="AN101" s="470"/>
      <c r="AO101" s="470"/>
      <c r="AP101" s="470"/>
      <c r="AQ101" s="470"/>
      <c r="AR101" s="470"/>
      <c r="AV101" s="454"/>
    </row>
    <row r="102" spans="2:48" ht="4.9000000000000004" customHeight="1" thickBot="1">
      <c r="B102" s="469"/>
      <c r="AC102" s="468"/>
      <c r="AE102" s="472"/>
      <c r="AF102" s="472"/>
      <c r="AG102" s="472"/>
      <c r="AH102" s="472"/>
      <c r="AI102" s="471"/>
      <c r="AJ102" s="471"/>
      <c r="AK102" s="471"/>
      <c r="AL102" s="471"/>
      <c r="AM102" s="471"/>
      <c r="AN102" s="471"/>
      <c r="AO102" s="471"/>
      <c r="AP102" s="471"/>
      <c r="AQ102" s="471"/>
      <c r="AR102" s="471"/>
      <c r="AV102" s="454"/>
    </row>
    <row r="103" spans="2:48" ht="18" customHeight="1" thickBot="1">
      <c r="B103" s="469"/>
      <c r="C103" s="690" t="s">
        <v>454</v>
      </c>
      <c r="D103" s="690"/>
      <c r="E103" s="690"/>
      <c r="F103" s="690"/>
      <c r="G103" s="690"/>
      <c r="H103" s="690"/>
      <c r="I103" s="690"/>
      <c r="J103" s="690"/>
      <c r="K103" s="691"/>
      <c r="L103" s="706">
        <f>AU88</f>
        <v>0</v>
      </c>
      <c r="M103" s="707"/>
      <c r="N103" s="454" t="s">
        <v>452</v>
      </c>
      <c r="O103" s="456"/>
      <c r="Q103" s="455"/>
      <c r="R103" s="455"/>
      <c r="W103" s="455"/>
      <c r="X103" s="455"/>
      <c r="AC103" s="468"/>
      <c r="AE103" s="470"/>
      <c r="AF103" s="470"/>
      <c r="AG103" s="470"/>
      <c r="AH103" s="470"/>
      <c r="AI103" s="470"/>
      <c r="AJ103" s="470"/>
      <c r="AK103" s="470"/>
      <c r="AL103" s="470"/>
      <c r="AM103" s="470"/>
      <c r="AN103" s="470"/>
      <c r="AO103" s="470"/>
      <c r="AP103" s="470"/>
      <c r="AQ103" s="470"/>
      <c r="AR103" s="470"/>
      <c r="AV103" s="454"/>
    </row>
    <row r="104" spans="2:48" ht="18" customHeight="1">
      <c r="B104" s="469"/>
      <c r="D104" s="456" t="s">
        <v>498</v>
      </c>
      <c r="Q104" s="455"/>
      <c r="R104" s="455"/>
      <c r="W104" s="455"/>
      <c r="X104" s="455"/>
      <c r="AC104" s="468"/>
      <c r="AE104" s="470"/>
      <c r="AF104" s="470"/>
      <c r="AG104" s="470"/>
      <c r="AH104" s="470"/>
      <c r="AI104" s="470"/>
      <c r="AJ104" s="470"/>
      <c r="AK104" s="470"/>
      <c r="AL104" s="470"/>
      <c r="AM104" s="470"/>
      <c r="AN104" s="470"/>
      <c r="AO104" s="470"/>
      <c r="AP104" s="470"/>
      <c r="AQ104" s="470"/>
      <c r="AR104" s="470"/>
      <c r="AV104" s="454"/>
    </row>
    <row r="105" spans="2:48" ht="4.9000000000000004" customHeight="1" thickBot="1">
      <c r="B105" s="469"/>
      <c r="D105" s="456"/>
      <c r="Q105" s="455"/>
      <c r="R105" s="455"/>
      <c r="W105" s="455"/>
      <c r="X105" s="455"/>
      <c r="AC105" s="468"/>
      <c r="AE105" s="467"/>
      <c r="AF105" s="467"/>
      <c r="AG105" s="467"/>
      <c r="AH105" s="467"/>
      <c r="AI105" s="466"/>
      <c r="AJ105" s="466"/>
      <c r="AK105" s="466"/>
      <c r="AL105" s="466"/>
      <c r="AM105" s="466"/>
      <c r="AN105" s="466"/>
      <c r="AO105" s="466"/>
      <c r="AP105" s="466"/>
      <c r="AQ105" s="521"/>
      <c r="AR105" s="521"/>
      <c r="AV105" s="454"/>
    </row>
    <row r="106" spans="2:48" ht="17.100000000000001" customHeight="1" thickBot="1">
      <c r="B106" s="465"/>
      <c r="C106" s="690" t="s">
        <v>453</v>
      </c>
      <c r="D106" s="690"/>
      <c r="E106" s="690"/>
      <c r="F106" s="690"/>
      <c r="G106" s="690"/>
      <c r="H106" s="690"/>
      <c r="I106" s="690"/>
      <c r="J106" s="690"/>
      <c r="K106" s="691"/>
      <c r="L106" s="706">
        <f>AV88</f>
        <v>0</v>
      </c>
      <c r="M106" s="707"/>
      <c r="N106" s="454" t="s">
        <v>452</v>
      </c>
      <c r="O106" s="456"/>
      <c r="P106" s="456"/>
      <c r="Q106" s="456"/>
      <c r="R106" s="456"/>
      <c r="S106" s="456"/>
      <c r="T106" s="456"/>
      <c r="U106" s="456"/>
      <c r="V106" s="456"/>
      <c r="W106" s="456"/>
      <c r="AC106" s="464"/>
      <c r="AD106" s="458"/>
      <c r="AE106" s="458"/>
      <c r="AF106" s="458"/>
      <c r="AG106" s="458"/>
      <c r="AH106" s="458"/>
      <c r="AI106" s="457"/>
      <c r="AJ106" s="457"/>
      <c r="AK106" s="457"/>
      <c r="AL106" s="457"/>
      <c r="AM106" s="457"/>
      <c r="AN106" s="457"/>
      <c r="AO106" s="457"/>
      <c r="AP106" s="457"/>
      <c r="AQ106" s="519"/>
      <c r="AR106" s="519"/>
    </row>
    <row r="107" spans="2:48" ht="4.9000000000000004" customHeight="1">
      <c r="B107" s="463"/>
      <c r="C107" s="462"/>
      <c r="D107" s="462"/>
      <c r="E107" s="462"/>
      <c r="F107" s="462"/>
      <c r="G107" s="462"/>
      <c r="H107" s="462"/>
      <c r="I107" s="462"/>
      <c r="J107" s="462"/>
      <c r="K107" s="462"/>
      <c r="L107" s="462"/>
      <c r="M107" s="462"/>
      <c r="N107" s="462"/>
      <c r="O107" s="462"/>
      <c r="P107" s="462"/>
      <c r="Q107" s="462"/>
      <c r="R107" s="462"/>
      <c r="S107" s="462"/>
      <c r="T107" s="462"/>
      <c r="U107" s="462"/>
      <c r="V107" s="462"/>
      <c r="W107" s="462"/>
      <c r="X107" s="461"/>
      <c r="Y107" s="461"/>
      <c r="Z107" s="460"/>
      <c r="AA107" s="461"/>
      <c r="AB107" s="460"/>
      <c r="AC107" s="459"/>
      <c r="AD107" s="458"/>
      <c r="AE107" s="458"/>
      <c r="AF107" s="458"/>
      <c r="AG107" s="458"/>
      <c r="AH107" s="458"/>
      <c r="AI107" s="457"/>
      <c r="AJ107" s="457"/>
      <c r="AK107" s="457"/>
      <c r="AL107" s="457"/>
      <c r="AM107" s="457"/>
      <c r="AN107" s="457"/>
      <c r="AO107" s="457"/>
      <c r="AP107" s="457"/>
      <c r="AQ107" s="519"/>
      <c r="AR107" s="519"/>
    </row>
    <row r="108" spans="2:48" ht="8.65" customHeight="1">
      <c r="B108" s="457"/>
      <c r="Z108" s="458"/>
      <c r="AA108" s="458"/>
      <c r="AB108" s="458"/>
      <c r="AC108" s="458"/>
      <c r="AD108" s="458"/>
      <c r="AE108" s="457"/>
      <c r="AF108" s="457"/>
      <c r="AG108" s="457"/>
      <c r="AH108" s="457"/>
      <c r="AI108" s="457"/>
      <c r="AJ108" s="457"/>
      <c r="AK108" s="457"/>
      <c r="AL108" s="457"/>
      <c r="AN108" s="457"/>
      <c r="AO108" s="457"/>
    </row>
    <row r="109" spans="2:48" ht="15" customHeight="1">
      <c r="C109" s="456" t="s">
        <v>451</v>
      </c>
    </row>
    <row r="110" spans="2:48" ht="15" customHeight="1">
      <c r="C110" s="456" t="s">
        <v>450</v>
      </c>
    </row>
    <row r="111" spans="2:48" ht="15" customHeight="1">
      <c r="C111" s="456" t="s">
        <v>449</v>
      </c>
    </row>
    <row r="112" spans="2:48" ht="15" customHeight="1">
      <c r="C112" s="456" t="s">
        <v>448</v>
      </c>
    </row>
    <row r="113" spans="2:48" ht="15" customHeight="1">
      <c r="C113" s="456" t="s">
        <v>447</v>
      </c>
    </row>
    <row r="114" spans="2:48" ht="15" customHeight="1">
      <c r="C114" s="456" t="s">
        <v>446</v>
      </c>
    </row>
    <row r="115" spans="2:48" ht="15" customHeight="1">
      <c r="C115" s="456" t="s">
        <v>445</v>
      </c>
    </row>
    <row r="116" spans="2:48" ht="15" customHeight="1">
      <c r="C116" s="456" t="s">
        <v>444</v>
      </c>
    </row>
    <row r="117" spans="2:48" ht="15" customHeight="1">
      <c r="C117" s="456" t="s">
        <v>443</v>
      </c>
    </row>
    <row r="118" spans="2:48" ht="15" customHeight="1">
      <c r="C118" s="456" t="s">
        <v>442</v>
      </c>
    </row>
    <row r="119" spans="2:48" ht="15" customHeight="1">
      <c r="C119" s="456" t="s">
        <v>441</v>
      </c>
    </row>
    <row r="120" spans="2:48" ht="15" customHeight="1">
      <c r="C120" s="456" t="s">
        <v>440</v>
      </c>
    </row>
    <row r="121" spans="2:48" ht="15" customHeight="1">
      <c r="C121" s="456" t="s">
        <v>439</v>
      </c>
    </row>
    <row r="122" spans="2:48" ht="15" customHeight="1">
      <c r="C122" s="456" t="s">
        <v>438</v>
      </c>
    </row>
    <row r="123" spans="2:48" ht="15" customHeight="1">
      <c r="C123" s="456" t="s">
        <v>437</v>
      </c>
    </row>
    <row r="124" spans="2:48" s="517" customFormat="1" ht="15" customHeight="1">
      <c r="C124" s="456" t="s">
        <v>487</v>
      </c>
      <c r="AQ124" s="520"/>
      <c r="AR124" s="520"/>
      <c r="AU124" s="516"/>
      <c r="AV124" s="516"/>
    </row>
    <row r="125" spans="2:48" ht="15" customHeight="1">
      <c r="C125" s="456" t="s">
        <v>436</v>
      </c>
    </row>
    <row r="126" spans="2:48" ht="15" customHeight="1">
      <c r="B126" s="454" t="s">
        <v>434</v>
      </c>
    </row>
    <row r="127" spans="2:48" ht="15" customHeight="1">
      <c r="B127" s="454" t="s">
        <v>433</v>
      </c>
    </row>
    <row r="128" spans="2:48" ht="15" customHeight="1">
      <c r="B128" s="454" t="s">
        <v>435</v>
      </c>
    </row>
    <row r="129" spans="2:2">
      <c r="B129" s="454" t="s">
        <v>434</v>
      </c>
    </row>
    <row r="130" spans="2:2">
      <c r="B130" s="454" t="s">
        <v>433</v>
      </c>
    </row>
    <row r="132" spans="2:2">
      <c r="B132" s="454" t="s">
        <v>432</v>
      </c>
    </row>
    <row r="133" spans="2:2">
      <c r="B133" s="454" t="s">
        <v>431</v>
      </c>
    </row>
    <row r="134" spans="2:2">
      <c r="B134" s="454" t="s">
        <v>430</v>
      </c>
    </row>
    <row r="135" spans="2:2">
      <c r="B135" s="454" t="s">
        <v>234</v>
      </c>
    </row>
    <row r="136" spans="2:2">
      <c r="B136" s="454" t="s">
        <v>429</v>
      </c>
    </row>
    <row r="137" spans="2:2">
      <c r="B137" s="454" t="s">
        <v>428</v>
      </c>
    </row>
    <row r="138" spans="2:2">
      <c r="B138" s="454" t="s">
        <v>427</v>
      </c>
    </row>
    <row r="141" spans="2:2">
      <c r="B141" s="520" t="s">
        <v>490</v>
      </c>
    </row>
  </sheetData>
  <mergeCells count="978">
    <mergeCell ref="C67:H67"/>
    <mergeCell ref="C68:H68"/>
    <mergeCell ref="I68:M68"/>
    <mergeCell ref="N68:O68"/>
    <mergeCell ref="Q68:R68"/>
    <mergeCell ref="T68:U68"/>
    <mergeCell ref="W68:X68"/>
    <mergeCell ref="T69:U69"/>
    <mergeCell ref="W69:X69"/>
    <mergeCell ref="I67:M67"/>
    <mergeCell ref="N67:O67"/>
    <mergeCell ref="Q67:R67"/>
    <mergeCell ref="T67:U67"/>
    <mergeCell ref="W67:X67"/>
    <mergeCell ref="Z69:AA69"/>
    <mergeCell ref="AH70:AI70"/>
    <mergeCell ref="I70:M70"/>
    <mergeCell ref="N70:O70"/>
    <mergeCell ref="Q70:R70"/>
    <mergeCell ref="T70:U70"/>
    <mergeCell ref="W70:X70"/>
    <mergeCell ref="Z70:AA70"/>
    <mergeCell ref="AC70:AD70"/>
    <mergeCell ref="AF70:AG70"/>
    <mergeCell ref="Z67:AA67"/>
    <mergeCell ref="C70:H70"/>
    <mergeCell ref="C37:H37"/>
    <mergeCell ref="I37:M37"/>
    <mergeCell ref="N37:O37"/>
    <mergeCell ref="Q37:R37"/>
    <mergeCell ref="T37:U37"/>
    <mergeCell ref="W37:X37"/>
    <mergeCell ref="C38:H38"/>
    <mergeCell ref="I38:M38"/>
    <mergeCell ref="N38:O38"/>
    <mergeCell ref="Q38:R38"/>
    <mergeCell ref="T38:U38"/>
    <mergeCell ref="W38:X38"/>
    <mergeCell ref="Z38:AA38"/>
    <mergeCell ref="C69:H69"/>
    <mergeCell ref="I69:M69"/>
    <mergeCell ref="N69:O69"/>
    <mergeCell ref="Q69:R69"/>
    <mergeCell ref="W66:X66"/>
    <mergeCell ref="W64:X64"/>
    <mergeCell ref="W55:X55"/>
    <mergeCell ref="Z64:AA64"/>
    <mergeCell ref="T50:U50"/>
    <mergeCell ref="AH35:AI35"/>
    <mergeCell ref="C36:H36"/>
    <mergeCell ref="I36:M36"/>
    <mergeCell ref="N36:O36"/>
    <mergeCell ref="Q36:R36"/>
    <mergeCell ref="T36:U36"/>
    <mergeCell ref="W36:X36"/>
    <mergeCell ref="C35:H35"/>
    <mergeCell ref="I35:M35"/>
    <mergeCell ref="N35:O35"/>
    <mergeCell ref="Q35:R35"/>
    <mergeCell ref="T35:U35"/>
    <mergeCell ref="W35:X35"/>
    <mergeCell ref="Z35:AA35"/>
    <mergeCell ref="AC35:AD35"/>
    <mergeCell ref="AF35:AG35"/>
    <mergeCell ref="C33:H33"/>
    <mergeCell ref="I33:M33"/>
    <mergeCell ref="N33:O33"/>
    <mergeCell ref="Q33:R33"/>
    <mergeCell ref="T33:U33"/>
    <mergeCell ref="W33:X33"/>
    <mergeCell ref="C34:H34"/>
    <mergeCell ref="I34:M34"/>
    <mergeCell ref="N34:O34"/>
    <mergeCell ref="Q34:R34"/>
    <mergeCell ref="T34:U34"/>
    <mergeCell ref="W34:X34"/>
    <mergeCell ref="AH32:AI32"/>
    <mergeCell ref="AK32:AL32"/>
    <mergeCell ref="AH34:AI34"/>
    <mergeCell ref="AK34:AL34"/>
    <mergeCell ref="AN34:AO34"/>
    <mergeCell ref="Z32:AA32"/>
    <mergeCell ref="W31:X31"/>
    <mergeCell ref="Z31:AA31"/>
    <mergeCell ref="AC31:AD31"/>
    <mergeCell ref="AF31:AG31"/>
    <mergeCell ref="AH33:AI33"/>
    <mergeCell ref="Z33:AA33"/>
    <mergeCell ref="AC33:AD33"/>
    <mergeCell ref="AF33:AG33"/>
    <mergeCell ref="AC32:AD32"/>
    <mergeCell ref="AN31:AO31"/>
    <mergeCell ref="AN33:AO33"/>
    <mergeCell ref="Z34:AA34"/>
    <mergeCell ref="AC34:AD34"/>
    <mergeCell ref="AF34:AG34"/>
    <mergeCell ref="AC29:AD29"/>
    <mergeCell ref="C28:H28"/>
    <mergeCell ref="I28:M28"/>
    <mergeCell ref="C31:H31"/>
    <mergeCell ref="I31:M31"/>
    <mergeCell ref="N31:O31"/>
    <mergeCell ref="Q31:R31"/>
    <mergeCell ref="T31:U31"/>
    <mergeCell ref="I32:M32"/>
    <mergeCell ref="N32:O32"/>
    <mergeCell ref="Q32:R32"/>
    <mergeCell ref="T32:U32"/>
    <mergeCell ref="N30:O30"/>
    <mergeCell ref="Q30:R30"/>
    <mergeCell ref="T30:U30"/>
    <mergeCell ref="N28:O28"/>
    <mergeCell ref="Q28:R28"/>
    <mergeCell ref="T28:U28"/>
    <mergeCell ref="W32:X32"/>
    <mergeCell ref="AK26:AL26"/>
    <mergeCell ref="AN26:AO26"/>
    <mergeCell ref="AC25:AD25"/>
    <mergeCell ref="AF25:AG25"/>
    <mergeCell ref="AH25:AI25"/>
    <mergeCell ref="AK25:AL25"/>
    <mergeCell ref="AN25:AO25"/>
    <mergeCell ref="AF23:AG23"/>
    <mergeCell ref="AH23:AI23"/>
    <mergeCell ref="AK23:AL23"/>
    <mergeCell ref="AN23:AO23"/>
    <mergeCell ref="AH24:AI24"/>
    <mergeCell ref="AN24:AO24"/>
    <mergeCell ref="AF26:AG26"/>
    <mergeCell ref="AH26:AI26"/>
    <mergeCell ref="AK16:AL16"/>
    <mergeCell ref="AF19:AG19"/>
    <mergeCell ref="AC12:AD12"/>
    <mergeCell ref="AF12:AG12"/>
    <mergeCell ref="AF14:AG14"/>
    <mergeCell ref="AH16:AI16"/>
    <mergeCell ref="AH17:AI17"/>
    <mergeCell ref="AH18:AI18"/>
    <mergeCell ref="AF21:AG21"/>
    <mergeCell ref="AF15:AG15"/>
    <mergeCell ref="AC13:AD13"/>
    <mergeCell ref="AF16:AG16"/>
    <mergeCell ref="AC20:AD20"/>
    <mergeCell ref="AF20:AG20"/>
    <mergeCell ref="AF13:AG13"/>
    <mergeCell ref="AC14:AD14"/>
    <mergeCell ref="AC15:AD15"/>
    <mergeCell ref="AN16:AO16"/>
    <mergeCell ref="AN17:AO17"/>
    <mergeCell ref="AN18:AO18"/>
    <mergeCell ref="AN19:AO19"/>
    <mergeCell ref="AN8:AO8"/>
    <mergeCell ref="AN9:AO9"/>
    <mergeCell ref="AN10:AO10"/>
    <mergeCell ref="AN11:AO11"/>
    <mergeCell ref="AN12:AO12"/>
    <mergeCell ref="AN13:AO13"/>
    <mergeCell ref="AK11:AL11"/>
    <mergeCell ref="AK12:AL12"/>
    <mergeCell ref="AK13:AL13"/>
    <mergeCell ref="AK14:AL14"/>
    <mergeCell ref="AK15:AL15"/>
    <mergeCell ref="AN14:AO14"/>
    <mergeCell ref="AN15:AO15"/>
    <mergeCell ref="AH14:AI14"/>
    <mergeCell ref="AH15:AI15"/>
    <mergeCell ref="AH22:AI22"/>
    <mergeCell ref="AH19:AI19"/>
    <mergeCell ref="AN20:AO20"/>
    <mergeCell ref="AN21:AO21"/>
    <mergeCell ref="AH20:AI20"/>
    <mergeCell ref="AH21:AI21"/>
    <mergeCell ref="AN22:AO22"/>
    <mergeCell ref="AK19:AL19"/>
    <mergeCell ref="AK17:AL17"/>
    <mergeCell ref="AK18:AL18"/>
    <mergeCell ref="AK20:AL20"/>
    <mergeCell ref="AK21:AL21"/>
    <mergeCell ref="AK22:AL22"/>
    <mergeCell ref="AK71:AL71"/>
    <mergeCell ref="Z76:AA76"/>
    <mergeCell ref="W65:X65"/>
    <mergeCell ref="B1:AP1"/>
    <mergeCell ref="T10:U10"/>
    <mergeCell ref="T5:Y7"/>
    <mergeCell ref="T3:Y4"/>
    <mergeCell ref="AH63:AI63"/>
    <mergeCell ref="AH64:AI64"/>
    <mergeCell ref="AH60:AI60"/>
    <mergeCell ref="AH61:AI61"/>
    <mergeCell ref="AH62:AI62"/>
    <mergeCell ref="AH58:AI58"/>
    <mergeCell ref="AH8:AI8"/>
    <mergeCell ref="AH9:AI9"/>
    <mergeCell ref="AH10:AI10"/>
    <mergeCell ref="AH11:AI11"/>
    <mergeCell ref="AH12:AI12"/>
    <mergeCell ref="AH13:AI13"/>
    <mergeCell ref="AK29:AL29"/>
    <mergeCell ref="AH31:AI31"/>
    <mergeCell ref="AH46:AI46"/>
    <mergeCell ref="AK33:AL33"/>
    <mergeCell ref="AH49:AI49"/>
    <mergeCell ref="Z86:AA86"/>
    <mergeCell ref="AC86:AD86"/>
    <mergeCell ref="AK65:AL65"/>
    <mergeCell ref="AK66:AL66"/>
    <mergeCell ref="AH65:AI65"/>
    <mergeCell ref="AH66:AI66"/>
    <mergeCell ref="AF68:AG68"/>
    <mergeCell ref="AC69:AD69"/>
    <mergeCell ref="AC76:AD76"/>
    <mergeCell ref="AF76:AG76"/>
    <mergeCell ref="Z79:AA79"/>
    <mergeCell ref="AC79:AD79"/>
    <mergeCell ref="AF79:AG79"/>
    <mergeCell ref="Z78:AA78"/>
    <mergeCell ref="AC78:AD78"/>
    <mergeCell ref="Z77:AA77"/>
    <mergeCell ref="AC77:AD77"/>
    <mergeCell ref="Z68:AA68"/>
    <mergeCell ref="AC68:AD68"/>
    <mergeCell ref="AC67:AD67"/>
    <mergeCell ref="AK70:AL70"/>
    <mergeCell ref="AC66:AD66"/>
    <mergeCell ref="Z65:AA65"/>
    <mergeCell ref="AF65:AG65"/>
    <mergeCell ref="AN77:AO77"/>
    <mergeCell ref="AH71:AI71"/>
    <mergeCell ref="AN72:AO72"/>
    <mergeCell ref="AK72:AL72"/>
    <mergeCell ref="AK73:AL73"/>
    <mergeCell ref="AK74:AL74"/>
    <mergeCell ref="AK75:AL75"/>
    <mergeCell ref="AC82:AD82"/>
    <mergeCell ref="W87:X87"/>
    <mergeCell ref="AH76:AI76"/>
    <mergeCell ref="W83:X83"/>
    <mergeCell ref="AF82:AG82"/>
    <mergeCell ref="AK76:AL76"/>
    <mergeCell ref="AK77:AL77"/>
    <mergeCell ref="AF72:AG72"/>
    <mergeCell ref="AH75:AI75"/>
    <mergeCell ref="AF86:AG86"/>
    <mergeCell ref="W71:X71"/>
    <mergeCell ref="W74:X74"/>
    <mergeCell ref="AC74:AD74"/>
    <mergeCell ref="Z84:AA84"/>
    <mergeCell ref="AF73:AG73"/>
    <mergeCell ref="AF74:AG74"/>
    <mergeCell ref="AF77:AG77"/>
    <mergeCell ref="AU90:AU91"/>
    <mergeCell ref="C106:K106"/>
    <mergeCell ref="C103:K103"/>
    <mergeCell ref="I88:J88"/>
    <mergeCell ref="Z88:AA88"/>
    <mergeCell ref="AF90:AO91"/>
    <mergeCell ref="AH88:AP88"/>
    <mergeCell ref="AH89:AP89"/>
    <mergeCell ref="AF88:AG88"/>
    <mergeCell ref="L103:M103"/>
    <mergeCell ref="B94:AO98"/>
    <mergeCell ref="B5:B91"/>
    <mergeCell ref="C83:H83"/>
    <mergeCell ref="I83:M83"/>
    <mergeCell ref="AC24:AD24"/>
    <mergeCell ref="N25:O25"/>
    <mergeCell ref="Q25:R25"/>
    <mergeCell ref="T25:U25"/>
    <mergeCell ref="N24:O24"/>
    <mergeCell ref="L106:M106"/>
    <mergeCell ref="AH72:AI72"/>
    <mergeCell ref="AN64:AO64"/>
    <mergeCell ref="AN65:AO65"/>
    <mergeCell ref="AN66:AO66"/>
    <mergeCell ref="AH50:AI50"/>
    <mergeCell ref="AH29:AI29"/>
    <mergeCell ref="AH30:AI30"/>
    <mergeCell ref="C87:H87"/>
    <mergeCell ref="I87:M87"/>
    <mergeCell ref="N87:O87"/>
    <mergeCell ref="Q87:R87"/>
    <mergeCell ref="T87:U87"/>
    <mergeCell ref="AH77:AI77"/>
    <mergeCell ref="AH73:AI73"/>
    <mergeCell ref="AH74:AI74"/>
    <mergeCell ref="Z87:AA87"/>
    <mergeCell ref="AC87:AD87"/>
    <mergeCell ref="AF87:AG87"/>
    <mergeCell ref="Z85:AA85"/>
    <mergeCell ref="AC85:AD85"/>
    <mergeCell ref="AF85:AG85"/>
    <mergeCell ref="T86:U86"/>
    <mergeCell ref="AF64:AG64"/>
    <mergeCell ref="Z66:AA66"/>
    <mergeCell ref="Z71:AA71"/>
    <mergeCell ref="AC71:AD71"/>
    <mergeCell ref="W86:X86"/>
    <mergeCell ref="Q83:R83"/>
    <mergeCell ref="AH27:AI27"/>
    <mergeCell ref="AH36:AI36"/>
    <mergeCell ref="AH43:AI43"/>
    <mergeCell ref="AN75:AO75"/>
    <mergeCell ref="AN76:AO76"/>
    <mergeCell ref="AN27:AO27"/>
    <mergeCell ref="AN73:AO73"/>
    <mergeCell ref="AN74:AO74"/>
    <mergeCell ref="AN39:AO39"/>
    <mergeCell ref="AN40:AO40"/>
    <mergeCell ref="AN41:AO41"/>
    <mergeCell ref="AN30:AO30"/>
    <mergeCell ref="AN55:AO55"/>
    <mergeCell ref="AN56:AO56"/>
    <mergeCell ref="AN57:AO57"/>
    <mergeCell ref="AN37:AO37"/>
    <mergeCell ref="AN67:AO67"/>
    <mergeCell ref="AN69:AO69"/>
    <mergeCell ref="AN42:AO42"/>
    <mergeCell ref="AN43:AO43"/>
    <mergeCell ref="AN44:AO44"/>
    <mergeCell ref="AH56:AI56"/>
    <mergeCell ref="AH57:AI57"/>
    <mergeCell ref="AH47:AI47"/>
    <mergeCell ref="AN71:AO71"/>
    <mergeCell ref="AF69:AG69"/>
    <mergeCell ref="AN60:AO60"/>
    <mergeCell ref="AF59:AG59"/>
    <mergeCell ref="AF60:AG60"/>
    <mergeCell ref="AF61:AG61"/>
    <mergeCell ref="AN61:AO61"/>
    <mergeCell ref="AN62:AO62"/>
    <mergeCell ref="AN63:AO63"/>
    <mergeCell ref="AH59:AI59"/>
    <mergeCell ref="AF63:AG63"/>
    <mergeCell ref="AF66:AG66"/>
    <mergeCell ref="AK64:AL64"/>
    <mergeCell ref="AH67:AI67"/>
    <mergeCell ref="AK67:AL67"/>
    <mergeCell ref="AH69:AI69"/>
    <mergeCell ref="AK69:AL69"/>
    <mergeCell ref="AH68:AI68"/>
    <mergeCell ref="AK68:AL68"/>
    <mergeCell ref="AK63:AL63"/>
    <mergeCell ref="AF71:AG71"/>
    <mergeCell ref="AF62:AG62"/>
    <mergeCell ref="AN68:AO68"/>
    <mergeCell ref="AN70:AO70"/>
    <mergeCell ref="AN28:AO28"/>
    <mergeCell ref="AN58:AO58"/>
    <mergeCell ref="AN59:AO59"/>
    <mergeCell ref="AN46:AO46"/>
    <mergeCell ref="AN47:AO47"/>
    <mergeCell ref="AN48:AO48"/>
    <mergeCell ref="AN49:AO49"/>
    <mergeCell ref="AN50:AO50"/>
    <mergeCell ref="AN51:AO51"/>
    <mergeCell ref="AN52:AO52"/>
    <mergeCell ref="AN53:AO53"/>
    <mergeCell ref="AN54:AO54"/>
    <mergeCell ref="AN35:AO35"/>
    <mergeCell ref="AN29:AO29"/>
    <mergeCell ref="AN32:AO32"/>
    <mergeCell ref="AN36:AO36"/>
    <mergeCell ref="AN45:AO45"/>
    <mergeCell ref="AN38:AO38"/>
    <mergeCell ref="AK62:AL62"/>
    <mergeCell ref="AH28:AI28"/>
    <mergeCell ref="AK28:AL28"/>
    <mergeCell ref="AH44:AI44"/>
    <mergeCell ref="AH45:AI45"/>
    <mergeCell ref="AH37:AI37"/>
    <mergeCell ref="AK37:AL37"/>
    <mergeCell ref="AH39:AI39"/>
    <mergeCell ref="AH40:AI40"/>
    <mergeCell ref="AH41:AI41"/>
    <mergeCell ref="AH42:AI42"/>
    <mergeCell ref="AK53:AL53"/>
    <mergeCell ref="AK54:AL54"/>
    <mergeCell ref="AK55:AL55"/>
    <mergeCell ref="AK57:AL57"/>
    <mergeCell ref="AH51:AI51"/>
    <mergeCell ref="AH52:AI52"/>
    <mergeCell ref="AH53:AI53"/>
    <mergeCell ref="AK39:AL39"/>
    <mergeCell ref="AK58:AL58"/>
    <mergeCell ref="AH38:AI38"/>
    <mergeCell ref="AH54:AI54"/>
    <mergeCell ref="AH55:AI55"/>
    <mergeCell ref="AH48:AI48"/>
    <mergeCell ref="AK40:AL40"/>
    <mergeCell ref="AK41:AL41"/>
    <mergeCell ref="AK42:AL42"/>
    <mergeCell ref="AK45:AL45"/>
    <mergeCell ref="AK24:AL24"/>
    <mergeCell ref="AK59:AL59"/>
    <mergeCell ref="AK60:AL60"/>
    <mergeCell ref="AK61:AL61"/>
    <mergeCell ref="AK30:AL30"/>
    <mergeCell ref="AK31:AL31"/>
    <mergeCell ref="AK35:AL35"/>
    <mergeCell ref="AK38:AL38"/>
    <mergeCell ref="AK46:AL46"/>
    <mergeCell ref="AK47:AL47"/>
    <mergeCell ref="AK48:AL48"/>
    <mergeCell ref="AK49:AL49"/>
    <mergeCell ref="AK50:AL50"/>
    <mergeCell ref="AK27:AL27"/>
    <mergeCell ref="AK36:AL36"/>
    <mergeCell ref="AK43:AL43"/>
    <mergeCell ref="AK44:AL44"/>
    <mergeCell ref="AK52:AL52"/>
    <mergeCell ref="AK56:AL56"/>
    <mergeCell ref="AK51:AL51"/>
    <mergeCell ref="C80:H80"/>
    <mergeCell ref="I80:M80"/>
    <mergeCell ref="N80:O80"/>
    <mergeCell ref="Q80:R80"/>
    <mergeCell ref="N72:O72"/>
    <mergeCell ref="Q72:R72"/>
    <mergeCell ref="T72:U72"/>
    <mergeCell ref="W72:X72"/>
    <mergeCell ref="I74:M74"/>
    <mergeCell ref="N75:O75"/>
    <mergeCell ref="Q75:R75"/>
    <mergeCell ref="T75:U75"/>
    <mergeCell ref="T78:U78"/>
    <mergeCell ref="N74:O74"/>
    <mergeCell ref="Q74:R74"/>
    <mergeCell ref="T74:U74"/>
    <mergeCell ref="T80:U80"/>
    <mergeCell ref="C73:H73"/>
    <mergeCell ref="I73:M73"/>
    <mergeCell ref="C75:H75"/>
    <mergeCell ref="I75:M75"/>
    <mergeCell ref="C74:H74"/>
    <mergeCell ref="N83:O83"/>
    <mergeCell ref="T83:U83"/>
    <mergeCell ref="T85:U85"/>
    <mergeCell ref="W85:X85"/>
    <mergeCell ref="AC84:AD84"/>
    <mergeCell ref="AF84:AG84"/>
    <mergeCell ref="AC72:AD72"/>
    <mergeCell ref="Z73:AA73"/>
    <mergeCell ref="T73:U73"/>
    <mergeCell ref="W73:X73"/>
    <mergeCell ref="AC73:AD73"/>
    <mergeCell ref="Z72:AA72"/>
    <mergeCell ref="Z83:AA83"/>
    <mergeCell ref="AC83:AD83"/>
    <mergeCell ref="AF83:AG83"/>
    <mergeCell ref="Z80:AA80"/>
    <mergeCell ref="AC80:AD80"/>
    <mergeCell ref="AC81:AD81"/>
    <mergeCell ref="AF81:AG81"/>
    <mergeCell ref="AF75:AG75"/>
    <mergeCell ref="Z74:AA74"/>
    <mergeCell ref="N73:O73"/>
    <mergeCell ref="Q73:R73"/>
    <mergeCell ref="C82:H82"/>
    <mergeCell ref="I82:M82"/>
    <mergeCell ref="N82:O82"/>
    <mergeCell ref="Q82:R82"/>
    <mergeCell ref="T82:U82"/>
    <mergeCell ref="W82:X82"/>
    <mergeCell ref="Z82:AA82"/>
    <mergeCell ref="AF67:AG67"/>
    <mergeCell ref="Z81:AA81"/>
    <mergeCell ref="AF80:AG80"/>
    <mergeCell ref="AF78:AG78"/>
    <mergeCell ref="W80:X80"/>
    <mergeCell ref="I77:M77"/>
    <mergeCell ref="N77:O77"/>
    <mergeCell ref="W79:X79"/>
    <mergeCell ref="C72:H72"/>
    <mergeCell ref="I72:M72"/>
    <mergeCell ref="C71:H71"/>
    <mergeCell ref="I71:M71"/>
    <mergeCell ref="N71:O71"/>
    <mergeCell ref="Q71:R71"/>
    <mergeCell ref="T71:U71"/>
    <mergeCell ref="Z75:AA75"/>
    <mergeCell ref="AC75:AD75"/>
    <mergeCell ref="AC22:AD22"/>
    <mergeCell ref="AF44:AG44"/>
    <mergeCell ref="AF49:AG49"/>
    <mergeCell ref="W63:X63"/>
    <mergeCell ref="Z63:AA63"/>
    <mergeCell ref="AC63:AD63"/>
    <mergeCell ref="T62:U62"/>
    <mergeCell ref="W62:X62"/>
    <mergeCell ref="Q61:R61"/>
    <mergeCell ref="T61:U61"/>
    <mergeCell ref="AC59:AD59"/>
    <mergeCell ref="Z60:AA60"/>
    <mergeCell ref="AC60:AD60"/>
    <mergeCell ref="AC61:AD61"/>
    <mergeCell ref="AC62:AD62"/>
    <mergeCell ref="Q23:R23"/>
    <mergeCell ref="W30:X30"/>
    <mergeCell ref="Z30:AA30"/>
    <mergeCell ref="AC30:AD30"/>
    <mergeCell ref="Z27:AA27"/>
    <mergeCell ref="AC27:AD27"/>
    <mergeCell ref="AF27:AG27"/>
    <mergeCell ref="AF32:AG32"/>
    <mergeCell ref="Z37:AA37"/>
    <mergeCell ref="AF40:AG40"/>
    <mergeCell ref="AC42:AD42"/>
    <mergeCell ref="AF50:AG50"/>
    <mergeCell ref="AF51:AG51"/>
    <mergeCell ref="AF52:AG52"/>
    <mergeCell ref="AF53:AG53"/>
    <mergeCell ref="AF54:AG54"/>
    <mergeCell ref="Z39:AA39"/>
    <mergeCell ref="AC26:AD26"/>
    <mergeCell ref="AC39:AD39"/>
    <mergeCell ref="AC37:AD37"/>
    <mergeCell ref="AF37:AG37"/>
    <mergeCell ref="Z36:AA36"/>
    <mergeCell ref="AC36:AD36"/>
    <mergeCell ref="AF36:AG36"/>
    <mergeCell ref="AC38:AD38"/>
    <mergeCell ref="AF38:AG38"/>
    <mergeCell ref="AC49:AD49"/>
    <mergeCell ref="Z28:AA28"/>
    <mergeCell ref="AF29:AG29"/>
    <mergeCell ref="AF30:AG30"/>
    <mergeCell ref="AC28:AD28"/>
    <mergeCell ref="AF28:AG28"/>
    <mergeCell ref="Z29:AA29"/>
    <mergeCell ref="AC58:AD58"/>
    <mergeCell ref="Z51:AA51"/>
    <mergeCell ref="AC51:AD51"/>
    <mergeCell ref="Z53:AA53"/>
    <mergeCell ref="AC52:AD52"/>
    <mergeCell ref="Z40:AA40"/>
    <mergeCell ref="AC40:AD40"/>
    <mergeCell ref="Z41:AA41"/>
    <mergeCell ref="AC54:AD54"/>
    <mergeCell ref="AC53:AD53"/>
    <mergeCell ref="Z52:AA52"/>
    <mergeCell ref="Z44:AA44"/>
    <mergeCell ref="AC44:AD44"/>
    <mergeCell ref="Z48:AA48"/>
    <mergeCell ref="AC48:AD48"/>
    <mergeCell ref="Z58:AA58"/>
    <mergeCell ref="Z55:AA55"/>
    <mergeCell ref="AC55:AD55"/>
    <mergeCell ref="Z56:AA56"/>
    <mergeCell ref="Z50:AA50"/>
    <mergeCell ref="AC50:AD50"/>
    <mergeCell ref="Z57:AA57"/>
    <mergeCell ref="AC57:AD57"/>
    <mergeCell ref="Z49:AA49"/>
    <mergeCell ref="AC64:AD64"/>
    <mergeCell ref="AF55:AG55"/>
    <mergeCell ref="AF56:AG56"/>
    <mergeCell ref="AF57:AG57"/>
    <mergeCell ref="AC56:AD56"/>
    <mergeCell ref="Z62:AA62"/>
    <mergeCell ref="AF58:AG58"/>
    <mergeCell ref="AC65:AD65"/>
    <mergeCell ref="AF17:AG17"/>
    <mergeCell ref="AF39:AG39"/>
    <mergeCell ref="AF22:AG22"/>
    <mergeCell ref="AF24:AG24"/>
    <mergeCell ref="AC41:AD41"/>
    <mergeCell ref="AF41:AG41"/>
    <mergeCell ref="Z21:AA21"/>
    <mergeCell ref="AF18:AG18"/>
    <mergeCell ref="AC17:AD17"/>
    <mergeCell ref="AC18:AD18"/>
    <mergeCell ref="AC21:AD21"/>
    <mergeCell ref="AC19:AD19"/>
    <mergeCell ref="AC23:AD23"/>
    <mergeCell ref="Z54:AA54"/>
    <mergeCell ref="Z26:AA26"/>
    <mergeCell ref="AF48:AG48"/>
    <mergeCell ref="Z18:AA18"/>
    <mergeCell ref="N17:O17"/>
    <mergeCell ref="Z17:AA17"/>
    <mergeCell ref="Q17:R17"/>
    <mergeCell ref="T17:U17"/>
    <mergeCell ref="W56:X56"/>
    <mergeCell ref="N55:O55"/>
    <mergeCell ref="Q55:R55"/>
    <mergeCell ref="T55:U55"/>
    <mergeCell ref="Q27:R27"/>
    <mergeCell ref="T27:U27"/>
    <mergeCell ref="W27:X27"/>
    <mergeCell ref="N54:O54"/>
    <mergeCell ref="N49:O49"/>
    <mergeCell ref="Q49:R49"/>
    <mergeCell ref="T49:U49"/>
    <mergeCell ref="W49:X49"/>
    <mergeCell ref="W28:X28"/>
    <mergeCell ref="N29:O29"/>
    <mergeCell ref="Q29:R29"/>
    <mergeCell ref="T29:U29"/>
    <mergeCell ref="W29:X29"/>
    <mergeCell ref="T23:U23"/>
    <mergeCell ref="W23:X23"/>
    <mergeCell ref="I47:M47"/>
    <mergeCell ref="C48:H48"/>
    <mergeCell ref="I48:M48"/>
    <mergeCell ref="T39:U39"/>
    <mergeCell ref="W39:X39"/>
    <mergeCell ref="N39:O39"/>
    <mergeCell ref="Q39:R39"/>
    <mergeCell ref="C40:H40"/>
    <mergeCell ref="I40:M40"/>
    <mergeCell ref="N40:O40"/>
    <mergeCell ref="Q40:R40"/>
    <mergeCell ref="T40:U40"/>
    <mergeCell ref="W40:X40"/>
    <mergeCell ref="N41:O41"/>
    <mergeCell ref="Q41:R41"/>
    <mergeCell ref="T41:U41"/>
    <mergeCell ref="W41:X41"/>
    <mergeCell ref="C42:H42"/>
    <mergeCell ref="I42:M42"/>
    <mergeCell ref="N42:O42"/>
    <mergeCell ref="Q42:R42"/>
    <mergeCell ref="T42:U42"/>
    <mergeCell ref="C39:H39"/>
    <mergeCell ref="I39:M39"/>
    <mergeCell ref="C52:H52"/>
    <mergeCell ref="I52:M52"/>
    <mergeCell ref="C18:H18"/>
    <mergeCell ref="C19:H19"/>
    <mergeCell ref="I55:M55"/>
    <mergeCell ref="I17:M17"/>
    <mergeCell ref="C30:H30"/>
    <mergeCell ref="I30:M30"/>
    <mergeCell ref="C32:H32"/>
    <mergeCell ref="C51:H51"/>
    <mergeCell ref="I51:M51"/>
    <mergeCell ref="C41:H41"/>
    <mergeCell ref="I20:M20"/>
    <mergeCell ref="C49:H49"/>
    <mergeCell ref="I49:M49"/>
    <mergeCell ref="I19:M19"/>
    <mergeCell ref="C25:H25"/>
    <mergeCell ref="I25:M25"/>
    <mergeCell ref="C26:H26"/>
    <mergeCell ref="I26:M26"/>
    <mergeCell ref="C29:H29"/>
    <mergeCell ref="I29:M29"/>
    <mergeCell ref="I41:M41"/>
    <mergeCell ref="C47:H47"/>
    <mergeCell ref="C50:H50"/>
    <mergeCell ref="I50:M50"/>
    <mergeCell ref="N50:O50"/>
    <mergeCell ref="Q50:R50"/>
    <mergeCell ref="C54:H54"/>
    <mergeCell ref="T54:U54"/>
    <mergeCell ref="W54:X54"/>
    <mergeCell ref="Q53:R53"/>
    <mergeCell ref="N52:O52"/>
    <mergeCell ref="W51:X51"/>
    <mergeCell ref="Q54:R54"/>
    <mergeCell ref="W50:X50"/>
    <mergeCell ref="I54:M54"/>
    <mergeCell ref="N53:O53"/>
    <mergeCell ref="T53:U53"/>
    <mergeCell ref="W53:X53"/>
    <mergeCell ref="N51:O51"/>
    <mergeCell ref="Q51:R51"/>
    <mergeCell ref="T51:U51"/>
    <mergeCell ref="Q52:R52"/>
    <mergeCell ref="T52:U52"/>
    <mergeCell ref="W52:X52"/>
    <mergeCell ref="C53:H53"/>
    <mergeCell ref="I53:M53"/>
    <mergeCell ref="C55:H55"/>
    <mergeCell ref="W61:X61"/>
    <mergeCell ref="Z61:AA61"/>
    <mergeCell ref="T60:U60"/>
    <mergeCell ref="W60:X60"/>
    <mergeCell ref="C58:H58"/>
    <mergeCell ref="I58:M58"/>
    <mergeCell ref="N58:O58"/>
    <mergeCell ref="Q58:R58"/>
    <mergeCell ref="T58:U58"/>
    <mergeCell ref="W58:X58"/>
    <mergeCell ref="W59:X59"/>
    <mergeCell ref="Z59:AA59"/>
    <mergeCell ref="C61:H61"/>
    <mergeCell ref="I61:M61"/>
    <mergeCell ref="N61:O61"/>
    <mergeCell ref="C57:H57"/>
    <mergeCell ref="I57:M57"/>
    <mergeCell ref="W57:X57"/>
    <mergeCell ref="C56:H56"/>
    <mergeCell ref="I56:M56"/>
    <mergeCell ref="N56:O56"/>
    <mergeCell ref="Q56:R56"/>
    <mergeCell ref="T56:U56"/>
    <mergeCell ref="I63:M63"/>
    <mergeCell ref="N63:O63"/>
    <mergeCell ref="Q63:R63"/>
    <mergeCell ref="T63:U63"/>
    <mergeCell ref="N57:O57"/>
    <mergeCell ref="Q57:R57"/>
    <mergeCell ref="T57:U57"/>
    <mergeCell ref="C59:H59"/>
    <mergeCell ref="I59:M59"/>
    <mergeCell ref="N59:O59"/>
    <mergeCell ref="Q59:R59"/>
    <mergeCell ref="T59:U59"/>
    <mergeCell ref="Z89:AA90"/>
    <mergeCell ref="AC89:AD90"/>
    <mergeCell ref="I91:M91"/>
    <mergeCell ref="T76:U76"/>
    <mergeCell ref="W76:X76"/>
    <mergeCell ref="C81:H81"/>
    <mergeCell ref="I81:M81"/>
    <mergeCell ref="N81:O81"/>
    <mergeCell ref="Q81:R81"/>
    <mergeCell ref="C76:H76"/>
    <mergeCell ref="I76:M76"/>
    <mergeCell ref="N76:O76"/>
    <mergeCell ref="Q76:R76"/>
    <mergeCell ref="Q77:R77"/>
    <mergeCell ref="T77:U77"/>
    <mergeCell ref="W77:X77"/>
    <mergeCell ref="C79:H79"/>
    <mergeCell ref="I79:M79"/>
    <mergeCell ref="N79:O79"/>
    <mergeCell ref="Q79:R79"/>
    <mergeCell ref="T79:U79"/>
    <mergeCell ref="N78:O78"/>
    <mergeCell ref="Q78:R78"/>
    <mergeCell ref="C78:H78"/>
    <mergeCell ref="Q66:R66"/>
    <mergeCell ref="T66:U66"/>
    <mergeCell ref="C60:H60"/>
    <mergeCell ref="I60:M60"/>
    <mergeCell ref="N60:O60"/>
    <mergeCell ref="T65:U65"/>
    <mergeCell ref="C66:H66"/>
    <mergeCell ref="I66:M66"/>
    <mergeCell ref="N66:O66"/>
    <mergeCell ref="Q60:R60"/>
    <mergeCell ref="C63:H63"/>
    <mergeCell ref="C62:H62"/>
    <mergeCell ref="I62:M62"/>
    <mergeCell ref="N62:O62"/>
    <mergeCell ref="Q62:R62"/>
    <mergeCell ref="C64:H64"/>
    <mergeCell ref="I64:M64"/>
    <mergeCell ref="N64:O64"/>
    <mergeCell ref="Q64:R64"/>
    <mergeCell ref="T64:U64"/>
    <mergeCell ref="C65:H65"/>
    <mergeCell ref="I65:M65"/>
    <mergeCell ref="N65:O65"/>
    <mergeCell ref="Q65:R65"/>
    <mergeCell ref="C88:H91"/>
    <mergeCell ref="N88:S91"/>
    <mergeCell ref="T88:Y91"/>
    <mergeCell ref="I89:M90"/>
    <mergeCell ref="C77:H77"/>
    <mergeCell ref="T81:U81"/>
    <mergeCell ref="W81:X81"/>
    <mergeCell ref="W75:X75"/>
    <mergeCell ref="I78:M78"/>
    <mergeCell ref="W78:X78"/>
    <mergeCell ref="C84:H84"/>
    <mergeCell ref="I84:M84"/>
    <mergeCell ref="N84:O84"/>
    <mergeCell ref="Q84:R84"/>
    <mergeCell ref="T84:U84"/>
    <mergeCell ref="W84:X84"/>
    <mergeCell ref="C86:H86"/>
    <mergeCell ref="I86:M86"/>
    <mergeCell ref="N86:O86"/>
    <mergeCell ref="Q86:R86"/>
    <mergeCell ref="C85:H85"/>
    <mergeCell ref="I85:M85"/>
    <mergeCell ref="N85:O85"/>
    <mergeCell ref="Q85:R85"/>
    <mergeCell ref="B3:G4"/>
    <mergeCell ref="AC8:AD8"/>
    <mergeCell ref="W10:X10"/>
    <mergeCell ref="Z10:AA10"/>
    <mergeCell ref="AC10:AD10"/>
    <mergeCell ref="Z5:AE7"/>
    <mergeCell ref="C8:H8"/>
    <mergeCell ref="W8:X8"/>
    <mergeCell ref="H3:M4"/>
    <mergeCell ref="N3:S4"/>
    <mergeCell ref="I9:M9"/>
    <mergeCell ref="Z8:AA8"/>
    <mergeCell ref="I8:M8"/>
    <mergeCell ref="N8:O8"/>
    <mergeCell ref="Q8:R8"/>
    <mergeCell ref="T8:U8"/>
    <mergeCell ref="C5:H7"/>
    <mergeCell ref="I5:M7"/>
    <mergeCell ref="N5:S7"/>
    <mergeCell ref="AM3:AM4"/>
    <mergeCell ref="AF8:AG8"/>
    <mergeCell ref="W9:X9"/>
    <mergeCell ref="Z9:AA9"/>
    <mergeCell ref="AC9:AD9"/>
    <mergeCell ref="AF9:AG9"/>
    <mergeCell ref="AK8:AL8"/>
    <mergeCell ref="AK9:AL9"/>
    <mergeCell ref="AF5:AP7"/>
    <mergeCell ref="AK3:AL4"/>
    <mergeCell ref="AN3:AO4"/>
    <mergeCell ref="Z3:AE4"/>
    <mergeCell ref="AF3:AG4"/>
    <mergeCell ref="AP3:AP4"/>
    <mergeCell ref="C12:H12"/>
    <mergeCell ref="AK10:AL10"/>
    <mergeCell ref="C10:H10"/>
    <mergeCell ref="I10:M10"/>
    <mergeCell ref="N10:O10"/>
    <mergeCell ref="Q10:R10"/>
    <mergeCell ref="N9:O9"/>
    <mergeCell ref="Q9:R9"/>
    <mergeCell ref="C11:H11"/>
    <mergeCell ref="I11:M11"/>
    <mergeCell ref="N11:O11"/>
    <mergeCell ref="Q11:R11"/>
    <mergeCell ref="T11:U11"/>
    <mergeCell ref="W11:X11"/>
    <mergeCell ref="I12:M12"/>
    <mergeCell ref="N12:O12"/>
    <mergeCell ref="Q12:R12"/>
    <mergeCell ref="T12:U12"/>
    <mergeCell ref="W12:X12"/>
    <mergeCell ref="T9:U9"/>
    <mergeCell ref="Z11:AA11"/>
    <mergeCell ref="AC11:AD11"/>
    <mergeCell ref="AF10:AG10"/>
    <mergeCell ref="C9:H9"/>
    <mergeCell ref="Q26:R26"/>
    <mergeCell ref="T26:U26"/>
    <mergeCell ref="C21:H21"/>
    <mergeCell ref="I21:M21"/>
    <mergeCell ref="C22:H22"/>
    <mergeCell ref="I22:M22"/>
    <mergeCell ref="N22:O22"/>
    <mergeCell ref="Q22:R22"/>
    <mergeCell ref="T22:U22"/>
    <mergeCell ref="C13:H13"/>
    <mergeCell ref="I13:M13"/>
    <mergeCell ref="N13:O13"/>
    <mergeCell ref="Q13:R13"/>
    <mergeCell ref="T14:U14"/>
    <mergeCell ref="W14:X14"/>
    <mergeCell ref="W19:X19"/>
    <mergeCell ref="T13:U13"/>
    <mergeCell ref="I18:M18"/>
    <mergeCell ref="W17:X17"/>
    <mergeCell ref="Q19:R19"/>
    <mergeCell ref="T19:U19"/>
    <mergeCell ref="N19:O19"/>
    <mergeCell ref="I16:M16"/>
    <mergeCell ref="N16:O16"/>
    <mergeCell ref="Q16:R16"/>
    <mergeCell ref="T16:U16"/>
    <mergeCell ref="W16:X16"/>
    <mergeCell ref="W15:X15"/>
    <mergeCell ref="I15:M15"/>
    <mergeCell ref="N18:O18"/>
    <mergeCell ref="Q18:R18"/>
    <mergeCell ref="T18:U18"/>
    <mergeCell ref="C14:H14"/>
    <mergeCell ref="I14:M14"/>
    <mergeCell ref="N14:O14"/>
    <mergeCell ref="Q14:R14"/>
    <mergeCell ref="C15:H15"/>
    <mergeCell ref="C16:H16"/>
    <mergeCell ref="C17:H17"/>
    <mergeCell ref="N15:O15"/>
    <mergeCell ref="Q15:R15"/>
    <mergeCell ref="T15:U15"/>
    <mergeCell ref="N20:O20"/>
    <mergeCell ref="Q20:R20"/>
    <mergeCell ref="T20:U20"/>
    <mergeCell ref="W20:X20"/>
    <mergeCell ref="C20:H20"/>
    <mergeCell ref="C24:H24"/>
    <mergeCell ref="I24:M24"/>
    <mergeCell ref="W26:X26"/>
    <mergeCell ref="C27:H27"/>
    <mergeCell ref="I27:M27"/>
    <mergeCell ref="N27:O27"/>
    <mergeCell ref="W25:X25"/>
    <mergeCell ref="C23:H23"/>
    <mergeCell ref="I23:M23"/>
    <mergeCell ref="N23:O23"/>
    <mergeCell ref="Q24:R24"/>
    <mergeCell ref="T24:U24"/>
    <mergeCell ref="W24:X24"/>
    <mergeCell ref="W22:X22"/>
    <mergeCell ref="W21:X21"/>
    <mergeCell ref="N21:O21"/>
    <mergeCell ref="Q21:R21"/>
    <mergeCell ref="T21:U21"/>
    <mergeCell ref="N26:O26"/>
    <mergeCell ref="C46:H46"/>
    <mergeCell ref="I46:M46"/>
    <mergeCell ref="N46:O46"/>
    <mergeCell ref="Q46:R46"/>
    <mergeCell ref="T46:U46"/>
    <mergeCell ref="W46:X46"/>
    <mergeCell ref="Z46:AA46"/>
    <mergeCell ref="AC46:AD46"/>
    <mergeCell ref="AF46:AG46"/>
    <mergeCell ref="C45:H45"/>
    <mergeCell ref="I45:M45"/>
    <mergeCell ref="N45:O45"/>
    <mergeCell ref="Q45:R45"/>
    <mergeCell ref="T45:U45"/>
    <mergeCell ref="W45:X45"/>
    <mergeCell ref="Z45:AA45"/>
    <mergeCell ref="AC45:AD45"/>
    <mergeCell ref="W42:X42"/>
    <mergeCell ref="C43:H43"/>
    <mergeCell ref="I43:M43"/>
    <mergeCell ref="N43:O43"/>
    <mergeCell ref="Q43:R43"/>
    <mergeCell ref="T43:U43"/>
    <mergeCell ref="C44:H44"/>
    <mergeCell ref="I44:M44"/>
    <mergeCell ref="N44:O44"/>
    <mergeCell ref="Q44:R44"/>
    <mergeCell ref="T44:U44"/>
    <mergeCell ref="W44:X44"/>
    <mergeCell ref="AF45:AG45"/>
    <mergeCell ref="AF42:AG42"/>
    <mergeCell ref="AF43:AG43"/>
    <mergeCell ref="W13:X13"/>
    <mergeCell ref="Z13:AA13"/>
    <mergeCell ref="Z12:AA12"/>
    <mergeCell ref="AF11:AG11"/>
    <mergeCell ref="AH3:AI4"/>
    <mergeCell ref="AJ3:AJ4"/>
    <mergeCell ref="W43:X43"/>
    <mergeCell ref="Z43:AA43"/>
    <mergeCell ref="AC43:AD43"/>
    <mergeCell ref="Z42:AA42"/>
    <mergeCell ref="Z20:AA20"/>
    <mergeCell ref="Z14:AA14"/>
    <mergeCell ref="Z19:AA19"/>
    <mergeCell ref="Z16:AA16"/>
    <mergeCell ref="Z25:AA25"/>
    <mergeCell ref="Z24:AA24"/>
    <mergeCell ref="Z23:AA23"/>
    <mergeCell ref="Z22:AA22"/>
    <mergeCell ref="Z15:AA15"/>
    <mergeCell ref="AC16:AD16"/>
    <mergeCell ref="W18:X18"/>
    <mergeCell ref="N48:O48"/>
    <mergeCell ref="Q48:R48"/>
    <mergeCell ref="T48:U48"/>
    <mergeCell ref="W48:X48"/>
    <mergeCell ref="N47:O47"/>
    <mergeCell ref="Q47:R47"/>
    <mergeCell ref="T47:U47"/>
    <mergeCell ref="W47:X47"/>
    <mergeCell ref="AF47:AG47"/>
    <mergeCell ref="Z47:AA47"/>
    <mergeCell ref="AC47:AD47"/>
    <mergeCell ref="AS3:AV4"/>
    <mergeCell ref="AS5:AS7"/>
    <mergeCell ref="AT5:AT7"/>
    <mergeCell ref="AU5:AV5"/>
    <mergeCell ref="AU6:AU7"/>
    <mergeCell ref="AV6:AV7"/>
    <mergeCell ref="AQ3:AR4"/>
    <mergeCell ref="AQ5:AQ7"/>
    <mergeCell ref="AR5:AR7"/>
  </mergeCells>
  <phoneticPr fontId="4"/>
  <dataValidations count="5">
    <dataValidation type="list" allowBlank="1" showInputMessage="1" showErrorMessage="1" sqref="I8:M87" xr:uid="{00000000-0002-0000-0100-000003000000}">
      <formula1>$C$109:$C$125</formula1>
    </dataValidation>
    <dataValidation allowBlank="1" showInputMessage="1" showErrorMessage="1" prompt="利用定員を入力すること。_x000a_（注1）分園がある場合、本園+分園の合計定員を記入すること。_x000a_（注2）認定こども園の場合、1号+2・3号の合計定員を記入すること。" sqref="H3" xr:uid="{00000000-0002-0000-0100-000002000000}"/>
    <dataValidation type="list" allowBlank="1" showInputMessage="1" showErrorMessage="1" sqref="AH78:AH87 AF8:AG87" xr:uid="{00000000-0002-0000-0100-000001000000}">
      <formula1>$B$126:$B$128</formula1>
    </dataValidation>
    <dataValidation type="list" allowBlank="1" showInputMessage="1" showErrorMessage="1" sqref="AF3" xr:uid="{00000000-0002-0000-0100-000000000000}">
      <formula1>"昭和,平成,令和"</formula1>
    </dataValidation>
    <dataValidation type="list" allowBlank="1" showInputMessage="1" showErrorMessage="1" sqref="AQ8:AR77" xr:uid="{AA47E4EF-66DE-42A5-AC13-11D1568D6DCA}">
      <formula1>$B$140:$B$141</formula1>
    </dataValidation>
  </dataValidations>
  <printOptions horizontalCentered="1"/>
  <pageMargins left="0.70866141732283472" right="0.51181102362204722" top="0.35433070866141736" bottom="0.35433070866141736" header="0.31496062992125984" footer="0.31496062992125984"/>
  <pageSetup paperSize="9" scale="61"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E468C0-4F09-4CF8-A6A6-A65E278C98F2}">
  <sheetPr>
    <pageSetUpPr fitToPage="1"/>
  </sheetPr>
  <dimension ref="B1:AQ54"/>
  <sheetViews>
    <sheetView showGridLines="0" view="pageBreakPreview" topLeftCell="A15" zoomScale="85" zoomScaleNormal="100" zoomScaleSheetLayoutView="85" workbookViewId="0">
      <selection activeCell="S53" sqref="S53"/>
    </sheetView>
  </sheetViews>
  <sheetFormatPr defaultColWidth="9" defaultRowHeight="18" customHeight="1"/>
  <cols>
    <col min="1" max="1" width="2" style="279" customWidth="1"/>
    <col min="2" max="2" width="2.5" style="279" customWidth="1"/>
    <col min="3" max="7" width="3" style="279" customWidth="1"/>
    <col min="8" max="21" width="3.625" style="279" customWidth="1"/>
    <col min="22" max="25" width="3" style="279" customWidth="1"/>
    <col min="26" max="26" width="3" style="280" customWidth="1"/>
    <col min="27" max="30" width="3" style="279" customWidth="1"/>
    <col min="31" max="33" width="3.375" style="279" customWidth="1"/>
    <col min="34" max="34" width="3.875" style="279" customWidth="1"/>
    <col min="35" max="52" width="3.375" style="279" customWidth="1"/>
    <col min="53" max="16384" width="9" style="279"/>
  </cols>
  <sheetData>
    <row r="1" spans="2:43" ht="18" customHeight="1">
      <c r="B1" s="278" t="s">
        <v>160</v>
      </c>
      <c r="AQ1" s="281" t="s">
        <v>159</v>
      </c>
    </row>
    <row r="2" spans="2:43" ht="18" customHeight="1">
      <c r="B2" s="733" t="str">
        <f>$AQ$1&amp;AQ2&amp;"年度加算率等認定申請書（処遇改善等加算）"</f>
        <v>令和8年度加算率等認定申請書（処遇改善等加算）</v>
      </c>
      <c r="C2" s="733"/>
      <c r="D2" s="733"/>
      <c r="E2" s="733"/>
      <c r="F2" s="733"/>
      <c r="G2" s="733"/>
      <c r="H2" s="733"/>
      <c r="I2" s="733"/>
      <c r="J2" s="733"/>
      <c r="K2" s="733"/>
      <c r="L2" s="733"/>
      <c r="M2" s="733"/>
      <c r="N2" s="733"/>
      <c r="O2" s="733"/>
      <c r="P2" s="733"/>
      <c r="Q2" s="733"/>
      <c r="R2" s="733"/>
      <c r="S2" s="733"/>
      <c r="T2" s="733"/>
      <c r="U2" s="733"/>
      <c r="V2" s="733"/>
      <c r="W2" s="733"/>
      <c r="X2" s="733"/>
      <c r="Y2" s="733"/>
      <c r="Z2" s="733"/>
      <c r="AA2" s="733"/>
      <c r="AB2" s="733"/>
      <c r="AC2" s="733"/>
      <c r="AD2" s="733"/>
      <c r="AE2" s="733"/>
      <c r="AF2" s="733"/>
      <c r="AG2" s="733"/>
      <c r="AQ2" s="282" t="s">
        <v>507</v>
      </c>
    </row>
    <row r="3" spans="2:43" ht="9.75" customHeight="1">
      <c r="C3" s="283"/>
      <c r="D3" s="283"/>
      <c r="E3" s="283"/>
      <c r="F3" s="283"/>
      <c r="G3" s="283"/>
      <c r="H3" s="283"/>
      <c r="I3" s="283"/>
      <c r="J3" s="283"/>
      <c r="K3" s="283"/>
      <c r="L3" s="283"/>
      <c r="M3" s="283"/>
      <c r="N3" s="283"/>
      <c r="O3" s="283"/>
      <c r="P3" s="283"/>
      <c r="Q3" s="283"/>
      <c r="R3" s="283"/>
      <c r="S3" s="283"/>
      <c r="T3" s="283"/>
      <c r="U3" s="283"/>
      <c r="V3" s="283"/>
      <c r="W3" s="283"/>
      <c r="X3" s="283"/>
      <c r="Y3" s="283"/>
      <c r="Z3" s="284"/>
      <c r="AA3" s="283"/>
      <c r="AB3" s="283"/>
      <c r="AC3" s="283"/>
      <c r="AD3" s="283"/>
      <c r="AE3" s="283"/>
      <c r="AF3" s="283"/>
      <c r="AG3" s="283"/>
    </row>
    <row r="4" spans="2:43" ht="18" customHeight="1">
      <c r="F4" s="285"/>
      <c r="G4" s="285"/>
      <c r="N4" s="285"/>
      <c r="O4" s="285"/>
    </row>
    <row r="5" spans="2:43" ht="17.25" customHeight="1">
      <c r="F5" s="734" t="s">
        <v>484</v>
      </c>
      <c r="G5" s="734"/>
      <c r="H5" s="734"/>
      <c r="I5" s="734"/>
      <c r="J5" s="734"/>
      <c r="K5" s="734"/>
      <c r="L5" s="734"/>
      <c r="M5" s="285"/>
      <c r="N5" s="285"/>
      <c r="O5" s="285"/>
    </row>
    <row r="6" spans="2:43" ht="17.25" customHeight="1" thickBot="1">
      <c r="F6" s="285"/>
      <c r="G6" s="285"/>
      <c r="H6" s="285"/>
      <c r="I6" s="285"/>
      <c r="J6" s="285"/>
      <c r="K6" s="285"/>
      <c r="L6" s="285"/>
      <c r="M6" s="285"/>
      <c r="N6" s="285"/>
      <c r="O6" s="285"/>
      <c r="U6" s="286"/>
      <c r="V6" s="286"/>
      <c r="W6" s="286"/>
      <c r="X6" s="286"/>
      <c r="Y6" s="286"/>
      <c r="Z6" s="286"/>
      <c r="AA6" s="286"/>
      <c r="AB6" s="286"/>
      <c r="AC6" s="286"/>
      <c r="AD6" s="286"/>
      <c r="AE6" s="286"/>
      <c r="AF6" s="286"/>
      <c r="AG6" s="286"/>
    </row>
    <row r="7" spans="2:43" ht="17.25" customHeight="1">
      <c r="F7" s="285"/>
      <c r="G7" s="285"/>
      <c r="N7" s="285"/>
      <c r="O7" s="735" t="s">
        <v>158</v>
      </c>
      <c r="P7" s="735"/>
      <c r="Q7" s="735"/>
      <c r="R7" s="735"/>
      <c r="S7" s="735"/>
      <c r="T7" s="735"/>
      <c r="U7" s="736" t="s">
        <v>485</v>
      </c>
      <c r="V7" s="736"/>
      <c r="W7" s="736"/>
      <c r="X7" s="736"/>
      <c r="Y7" s="736"/>
      <c r="Z7" s="736"/>
      <c r="AA7" s="736"/>
      <c r="AB7" s="736"/>
      <c r="AC7" s="736"/>
      <c r="AD7" s="736"/>
      <c r="AE7" s="736"/>
      <c r="AF7" s="736"/>
      <c r="AG7" s="737"/>
    </row>
    <row r="8" spans="2:43" ht="17.25" customHeight="1">
      <c r="N8" s="285"/>
      <c r="O8" s="740" t="s">
        <v>157</v>
      </c>
      <c r="P8" s="740"/>
      <c r="Q8" s="740"/>
      <c r="R8" s="740"/>
      <c r="S8" s="740"/>
      <c r="T8" s="740"/>
      <c r="U8" s="741">
        <f>'0_基本情報'!$D$4</f>
        <v>0</v>
      </c>
      <c r="V8" s="741"/>
      <c r="W8" s="741"/>
      <c r="X8" s="741"/>
      <c r="Y8" s="741"/>
      <c r="Z8" s="741"/>
      <c r="AA8" s="741"/>
      <c r="AB8" s="741"/>
      <c r="AC8" s="741"/>
      <c r="AD8" s="741"/>
      <c r="AE8" s="741"/>
      <c r="AF8" s="741"/>
      <c r="AG8" s="742"/>
    </row>
    <row r="9" spans="2:43" ht="17.25" customHeight="1" thickBot="1">
      <c r="N9" s="285"/>
      <c r="O9" s="743" t="s">
        <v>156</v>
      </c>
      <c r="P9" s="743"/>
      <c r="Q9" s="743"/>
      <c r="R9" s="743"/>
      <c r="S9" s="743"/>
      <c r="T9" s="743"/>
      <c r="U9" s="744">
        <f>'0_基本情報'!$D$5</f>
        <v>0</v>
      </c>
      <c r="V9" s="744"/>
      <c r="W9" s="744"/>
      <c r="X9" s="744"/>
      <c r="Y9" s="744"/>
      <c r="Z9" s="744"/>
      <c r="AA9" s="744"/>
      <c r="AB9" s="744"/>
      <c r="AC9" s="744"/>
      <c r="AD9" s="744"/>
      <c r="AE9" s="744"/>
      <c r="AF9" s="744"/>
      <c r="AG9" s="745"/>
    </row>
    <row r="10" spans="2:43" ht="17.25" customHeight="1">
      <c r="Q10" s="287"/>
      <c r="R10" s="287"/>
      <c r="S10" s="287"/>
      <c r="T10" s="287"/>
      <c r="U10" s="529"/>
      <c r="V10" s="287"/>
      <c r="W10" s="287"/>
      <c r="X10" s="287"/>
      <c r="Y10" s="287"/>
    </row>
    <row r="11" spans="2:43" ht="9.75" customHeight="1">
      <c r="Q11" s="287"/>
      <c r="R11" s="287"/>
      <c r="S11" s="287"/>
      <c r="T11" s="287"/>
      <c r="U11" s="287"/>
      <c r="V11" s="287"/>
      <c r="W11" s="287"/>
      <c r="X11" s="287"/>
      <c r="Y11" s="287"/>
    </row>
    <row r="12" spans="2:43" ht="9.75" customHeight="1">
      <c r="Q12" s="287"/>
      <c r="R12" s="287"/>
      <c r="S12" s="287"/>
      <c r="T12" s="287"/>
      <c r="U12" s="287"/>
      <c r="V12" s="287"/>
      <c r="W12" s="287"/>
      <c r="X12" s="287"/>
      <c r="Y12" s="287"/>
    </row>
    <row r="13" spans="2:43" ht="18.75" customHeight="1" thickBot="1">
      <c r="B13" s="288" t="s">
        <v>155</v>
      </c>
      <c r="D13" s="289"/>
      <c r="E13" s="289"/>
      <c r="F13" s="289"/>
      <c r="G13" s="289"/>
      <c r="H13" s="289"/>
      <c r="I13" s="289"/>
      <c r="J13" s="289"/>
      <c r="K13" s="289"/>
      <c r="L13" s="289"/>
      <c r="M13" s="289"/>
      <c r="N13" s="289"/>
      <c r="O13" s="289"/>
      <c r="P13" s="289"/>
      <c r="Q13" s="289"/>
      <c r="R13" s="289"/>
      <c r="S13" s="289"/>
      <c r="T13" s="289"/>
      <c r="U13" s="289"/>
      <c r="V13" s="289"/>
      <c r="W13" s="289"/>
      <c r="X13" s="289"/>
      <c r="Y13" s="289"/>
      <c r="Z13" s="290"/>
      <c r="AA13" s="289"/>
      <c r="AB13" s="289"/>
      <c r="AC13" s="289"/>
      <c r="AD13" s="289"/>
      <c r="AE13" s="289"/>
      <c r="AF13" s="289"/>
      <c r="AG13" s="289"/>
      <c r="AH13" s="289"/>
      <c r="AI13" s="289"/>
      <c r="AJ13" s="289"/>
      <c r="AK13" s="289"/>
      <c r="AL13" s="289"/>
      <c r="AM13" s="289"/>
      <c r="AN13" s="289"/>
    </row>
    <row r="14" spans="2:43" ht="10.5" customHeight="1" thickBot="1">
      <c r="B14" s="289"/>
      <c r="C14" s="725" t="s">
        <v>154</v>
      </c>
      <c r="D14" s="725"/>
      <c r="E14" s="725"/>
      <c r="F14" s="725"/>
      <c r="G14" s="725"/>
      <c r="H14" s="725"/>
      <c r="I14" s="725"/>
      <c r="J14" s="725"/>
      <c r="K14" s="725"/>
      <c r="L14" s="746"/>
      <c r="AA14" s="289"/>
    </row>
    <row r="15" spans="2:43" ht="34.5" customHeight="1">
      <c r="B15" s="289"/>
      <c r="C15" s="725"/>
      <c r="D15" s="725"/>
      <c r="E15" s="725"/>
      <c r="F15" s="725"/>
      <c r="G15" s="725"/>
      <c r="H15" s="725"/>
      <c r="I15" s="725"/>
      <c r="J15" s="725"/>
      <c r="K15" s="725"/>
      <c r="L15" s="746"/>
      <c r="AA15" s="289"/>
    </row>
    <row r="16" spans="2:43" ht="18.75" customHeight="1" thickBot="1">
      <c r="B16" s="289"/>
      <c r="C16" s="738" t="str">
        <f>IF('0_基本情報'!$D$22='【リスト】 (2)'!$C$2,"適","否")</f>
        <v>否</v>
      </c>
      <c r="D16" s="738"/>
      <c r="E16" s="738"/>
      <c r="F16" s="739">
        <f>IF(C16="適",加算率a,0)</f>
        <v>0</v>
      </c>
      <c r="G16" s="739"/>
      <c r="H16" s="739"/>
      <c r="I16" s="739"/>
      <c r="J16" s="739"/>
      <c r="K16" s="739"/>
      <c r="L16" s="291" t="s">
        <v>148</v>
      </c>
      <c r="AA16" s="289"/>
    </row>
    <row r="17" spans="2:34" ht="14.25">
      <c r="B17" s="289"/>
      <c r="C17" s="292" t="s">
        <v>147</v>
      </c>
      <c r="D17" s="293" t="s">
        <v>153</v>
      </c>
      <c r="E17" s="294"/>
      <c r="F17" s="294"/>
      <c r="G17" s="294"/>
      <c r="H17" s="294"/>
      <c r="I17" s="294"/>
      <c r="J17" s="294"/>
      <c r="K17" s="294"/>
      <c r="L17" s="294"/>
      <c r="M17" s="294"/>
      <c r="N17" s="294"/>
      <c r="O17" s="294"/>
      <c r="P17" s="294"/>
      <c r="Q17" s="294"/>
      <c r="R17" s="294"/>
      <c r="S17" s="294"/>
      <c r="T17" s="294"/>
      <c r="U17" s="294"/>
      <c r="V17" s="294"/>
      <c r="W17" s="294"/>
      <c r="X17" s="294"/>
      <c r="Y17" s="294"/>
      <c r="Z17" s="295"/>
      <c r="AA17" s="294"/>
      <c r="AB17" s="294"/>
      <c r="AC17" s="294"/>
      <c r="AD17" s="294"/>
      <c r="AE17" s="294"/>
      <c r="AF17" s="294"/>
      <c r="AG17" s="294"/>
      <c r="AH17" s="289"/>
    </row>
    <row r="18" spans="2:34" ht="14.25">
      <c r="B18" s="289"/>
      <c r="C18" s="292"/>
      <c r="D18" s="293"/>
      <c r="G18" s="294"/>
      <c r="H18" s="294"/>
      <c r="I18" s="294"/>
      <c r="J18" s="294"/>
      <c r="K18" s="294"/>
      <c r="L18" s="294"/>
      <c r="M18" s="294"/>
      <c r="N18" s="294"/>
      <c r="O18" s="294"/>
      <c r="P18" s="294"/>
      <c r="Q18" s="294"/>
      <c r="R18" s="294"/>
      <c r="S18" s="294"/>
      <c r="T18" s="294"/>
      <c r="U18" s="294"/>
      <c r="V18" s="294"/>
      <c r="W18" s="294"/>
      <c r="X18" s="294"/>
      <c r="Y18" s="294"/>
      <c r="Z18" s="295"/>
      <c r="AA18" s="294"/>
      <c r="AB18" s="294"/>
      <c r="AC18" s="294"/>
      <c r="AD18" s="294"/>
      <c r="AE18" s="294"/>
      <c r="AF18" s="294"/>
      <c r="AG18" s="294"/>
      <c r="AH18" s="289"/>
    </row>
    <row r="19" spans="2:34" ht="18.75" customHeight="1">
      <c r="B19" s="288" t="s">
        <v>152</v>
      </c>
      <c r="C19" s="296"/>
      <c r="D19" s="296"/>
      <c r="E19" s="296"/>
      <c r="F19" s="296"/>
      <c r="G19" s="296"/>
      <c r="H19" s="296"/>
      <c r="I19" s="296"/>
      <c r="J19" s="296"/>
      <c r="K19" s="297"/>
      <c r="L19" s="297"/>
      <c r="M19" s="297"/>
      <c r="N19" s="296"/>
      <c r="O19" s="296"/>
      <c r="P19" s="296"/>
      <c r="Q19" s="296"/>
      <c r="R19" s="296"/>
      <c r="S19" s="296"/>
      <c r="T19" s="296"/>
      <c r="U19" s="297"/>
    </row>
    <row r="20" spans="2:34" ht="33.75" customHeight="1">
      <c r="C20" s="294" t="s">
        <v>151</v>
      </c>
      <c r="D20" s="294"/>
      <c r="E20" s="294"/>
      <c r="F20" s="294"/>
      <c r="G20" s="294"/>
      <c r="H20" s="294"/>
      <c r="I20" s="294"/>
      <c r="J20" s="294"/>
      <c r="K20" s="294"/>
      <c r="L20" s="294"/>
      <c r="M20" s="294"/>
      <c r="N20" s="294"/>
      <c r="O20" s="294"/>
      <c r="P20" s="294"/>
      <c r="Q20" s="294"/>
      <c r="R20" s="294"/>
      <c r="S20" s="294"/>
      <c r="T20" s="294"/>
      <c r="U20" s="294"/>
      <c r="V20" s="294"/>
      <c r="W20" s="294"/>
      <c r="X20" s="294"/>
      <c r="Y20" s="294"/>
      <c r="Z20" s="294"/>
      <c r="AA20" s="294"/>
      <c r="AB20" s="294"/>
      <c r="AC20" s="294"/>
      <c r="AD20" s="294"/>
      <c r="AE20" s="294"/>
      <c r="AF20" s="294"/>
      <c r="AG20" s="294"/>
    </row>
    <row r="21" spans="2:34" ht="1.5" customHeight="1">
      <c r="C21" s="298"/>
      <c r="D21" s="294"/>
      <c r="E21" s="294"/>
      <c r="F21" s="294"/>
      <c r="G21" s="294"/>
      <c r="H21" s="294"/>
      <c r="I21" s="294"/>
      <c r="J21" s="294"/>
      <c r="K21" s="298"/>
      <c r="L21" s="298"/>
      <c r="M21" s="298"/>
      <c r="N21" s="298"/>
      <c r="O21" s="298"/>
      <c r="P21" s="298"/>
      <c r="Q21" s="298"/>
      <c r="R21" s="298"/>
      <c r="S21" s="298"/>
      <c r="T21" s="298"/>
      <c r="U21" s="298"/>
      <c r="V21" s="298"/>
      <c r="W21" s="298"/>
      <c r="X21" s="298"/>
      <c r="Y21" s="298"/>
      <c r="Z21" s="298"/>
      <c r="AA21" s="298"/>
      <c r="AB21" s="298"/>
      <c r="AC21" s="298"/>
      <c r="AD21" s="298"/>
      <c r="AE21" s="298"/>
      <c r="AF21" s="298"/>
      <c r="AG21" s="298"/>
    </row>
    <row r="22" spans="2:34" ht="1.5" customHeight="1">
      <c r="C22" s="298"/>
      <c r="D22" s="294"/>
      <c r="E22" s="294"/>
      <c r="F22" s="294"/>
      <c r="G22" s="294"/>
      <c r="H22" s="294"/>
      <c r="I22" s="294"/>
      <c r="J22" s="294"/>
      <c r="K22" s="297"/>
      <c r="L22" s="298"/>
      <c r="M22" s="298"/>
      <c r="N22" s="298"/>
      <c r="O22" s="298"/>
      <c r="P22" s="298"/>
      <c r="Q22" s="297"/>
      <c r="R22" s="298"/>
      <c r="S22" s="298"/>
      <c r="T22" s="298"/>
      <c r="U22" s="298"/>
      <c r="V22" s="298"/>
      <c r="W22" s="298"/>
      <c r="X22" s="298"/>
      <c r="Y22" s="298"/>
      <c r="Z22" s="298"/>
      <c r="AA22" s="298"/>
      <c r="AB22" s="298"/>
      <c r="AC22" s="298"/>
      <c r="AD22" s="298"/>
      <c r="AE22" s="298"/>
      <c r="AF22" s="298"/>
      <c r="AG22" s="298"/>
    </row>
    <row r="23" spans="2:34" ht="1.5" customHeight="1">
      <c r="C23" s="298"/>
      <c r="D23" s="299"/>
      <c r="E23" s="299"/>
      <c r="F23" s="294"/>
      <c r="G23" s="294"/>
      <c r="H23" s="294"/>
      <c r="I23" s="294"/>
      <c r="J23" s="294"/>
      <c r="K23" s="294"/>
      <c r="L23" s="294"/>
      <c r="M23" s="294"/>
      <c r="N23" s="294"/>
      <c r="O23" s="294"/>
      <c r="P23" s="294"/>
      <c r="Q23" s="294"/>
      <c r="R23" s="294"/>
      <c r="S23" s="294"/>
      <c r="T23" s="294"/>
      <c r="U23" s="294"/>
      <c r="V23" s="294"/>
      <c r="W23" s="294"/>
      <c r="X23" s="294"/>
      <c r="Y23" s="294"/>
      <c r="Z23" s="294"/>
      <c r="AA23" s="294"/>
      <c r="AB23" s="294"/>
      <c r="AC23" s="294"/>
      <c r="AD23" s="294"/>
      <c r="AE23" s="294"/>
      <c r="AF23" s="294"/>
      <c r="AG23" s="294"/>
    </row>
    <row r="24" spans="2:34" ht="1.5" customHeight="1">
      <c r="C24" s="298"/>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row>
    <row r="25" spans="2:34" ht="1.5" customHeight="1">
      <c r="C25" s="298"/>
      <c r="D25" s="300"/>
      <c r="E25" s="300"/>
      <c r="F25" s="300"/>
      <c r="G25" s="300"/>
      <c r="H25" s="300"/>
      <c r="I25" s="300"/>
      <c r="J25" s="300"/>
      <c r="K25" s="300"/>
      <c r="L25" s="300"/>
      <c r="M25" s="300"/>
      <c r="N25" s="300"/>
      <c r="O25" s="300"/>
      <c r="P25" s="300"/>
      <c r="Q25" s="300"/>
      <c r="R25" s="300"/>
      <c r="S25" s="300"/>
      <c r="T25" s="300"/>
      <c r="U25" s="300"/>
      <c r="V25" s="300"/>
      <c r="W25" s="300"/>
      <c r="X25" s="300"/>
      <c r="Y25" s="300"/>
      <c r="Z25" s="300"/>
      <c r="AA25" s="300"/>
      <c r="AB25" s="300"/>
      <c r="AC25" s="300"/>
      <c r="AD25" s="300"/>
      <c r="AE25" s="300"/>
      <c r="AF25" s="300"/>
      <c r="AG25" s="300"/>
    </row>
    <row r="26" spans="2:34" ht="1.5" customHeight="1">
      <c r="C26" s="298"/>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row>
    <row r="27" spans="2:34" ht="1.5" customHeight="1">
      <c r="C27" s="298"/>
      <c r="D27" s="300"/>
      <c r="E27" s="300"/>
      <c r="F27" s="300"/>
      <c r="G27" s="300"/>
      <c r="H27" s="300"/>
      <c r="I27" s="300"/>
      <c r="J27" s="300"/>
      <c r="K27" s="300"/>
      <c r="L27" s="300"/>
      <c r="M27" s="300"/>
      <c r="N27" s="300"/>
      <c r="O27" s="300"/>
      <c r="P27" s="300"/>
      <c r="Q27" s="300"/>
      <c r="R27" s="300"/>
      <c r="S27" s="300"/>
      <c r="T27" s="300"/>
      <c r="U27" s="300"/>
      <c r="V27" s="300"/>
      <c r="W27" s="300"/>
      <c r="X27" s="300"/>
      <c r="Y27" s="300"/>
      <c r="Z27" s="300"/>
      <c r="AA27" s="300"/>
      <c r="AB27" s="300"/>
      <c r="AC27" s="300"/>
      <c r="AD27" s="300"/>
      <c r="AE27" s="300"/>
      <c r="AF27" s="300"/>
      <c r="AG27" s="300"/>
    </row>
    <row r="28" spans="2:34" ht="1.5" customHeight="1">
      <c r="C28" s="298"/>
      <c r="D28" s="300"/>
      <c r="E28" s="300"/>
      <c r="F28" s="300"/>
      <c r="G28" s="300"/>
      <c r="H28" s="300"/>
      <c r="I28" s="300"/>
      <c r="J28" s="300"/>
      <c r="K28" s="300"/>
      <c r="L28" s="300"/>
      <c r="M28" s="300"/>
      <c r="N28" s="300"/>
      <c r="O28" s="300"/>
      <c r="P28" s="300"/>
      <c r="Q28" s="300"/>
      <c r="R28" s="300"/>
      <c r="S28" s="300"/>
      <c r="T28" s="300"/>
      <c r="U28" s="300"/>
      <c r="V28" s="300"/>
      <c r="W28" s="300"/>
      <c r="X28" s="300"/>
      <c r="Y28" s="300"/>
      <c r="Z28" s="300"/>
      <c r="AA28" s="300"/>
      <c r="AB28" s="300"/>
      <c r="AC28" s="300"/>
      <c r="AD28" s="300"/>
      <c r="AE28" s="300"/>
      <c r="AF28" s="300"/>
      <c r="AG28" s="300"/>
    </row>
    <row r="29" spans="2:34" ht="1.5" customHeight="1">
      <c r="C29" s="298"/>
      <c r="D29" s="300"/>
      <c r="E29" s="300"/>
      <c r="F29" s="300"/>
      <c r="G29" s="300"/>
      <c r="H29" s="300"/>
      <c r="I29" s="300"/>
      <c r="J29" s="300"/>
      <c r="K29" s="300"/>
      <c r="L29" s="300"/>
      <c r="M29" s="300"/>
      <c r="N29" s="300"/>
      <c r="O29" s="300"/>
      <c r="P29" s="300"/>
      <c r="Q29" s="300"/>
      <c r="R29" s="300"/>
      <c r="S29" s="300"/>
      <c r="T29" s="300"/>
      <c r="U29" s="300"/>
      <c r="V29" s="300"/>
      <c r="W29" s="300"/>
      <c r="X29" s="300"/>
      <c r="Y29" s="300"/>
      <c r="Z29" s="300"/>
      <c r="AA29" s="300"/>
      <c r="AB29" s="300"/>
      <c r="AC29" s="300"/>
      <c r="AD29" s="300"/>
      <c r="AE29" s="300"/>
      <c r="AF29" s="300"/>
      <c r="AG29" s="300"/>
    </row>
    <row r="30" spans="2:34" ht="1.5" customHeight="1">
      <c r="C30" s="298"/>
      <c r="D30" s="300"/>
      <c r="E30" s="300"/>
      <c r="F30" s="300"/>
      <c r="G30" s="300"/>
      <c r="H30" s="300"/>
      <c r="I30" s="300"/>
      <c r="J30" s="300"/>
      <c r="K30" s="300"/>
      <c r="L30" s="300"/>
      <c r="M30" s="300"/>
      <c r="N30" s="300"/>
      <c r="O30" s="300"/>
      <c r="P30" s="300"/>
      <c r="Q30" s="300"/>
      <c r="R30" s="300"/>
      <c r="S30" s="300"/>
      <c r="T30" s="300"/>
      <c r="U30" s="300"/>
      <c r="V30" s="300"/>
      <c r="W30" s="300"/>
      <c r="X30" s="300"/>
      <c r="Y30" s="300"/>
      <c r="Z30" s="300"/>
      <c r="AA30" s="300"/>
      <c r="AB30" s="300"/>
      <c r="AC30" s="300"/>
      <c r="AD30" s="300"/>
      <c r="AE30" s="300"/>
      <c r="AF30" s="300"/>
      <c r="AG30" s="300"/>
    </row>
    <row r="31" spans="2:34" ht="1.5" customHeight="1">
      <c r="C31" s="298"/>
      <c r="D31" s="300"/>
      <c r="E31" s="300"/>
      <c r="F31" s="300"/>
      <c r="G31" s="300"/>
      <c r="H31" s="300"/>
      <c r="I31" s="300"/>
      <c r="J31" s="300"/>
      <c r="K31" s="300"/>
      <c r="L31" s="300"/>
      <c r="M31" s="300"/>
      <c r="N31" s="300"/>
      <c r="O31" s="300"/>
      <c r="P31" s="300"/>
      <c r="Q31" s="300"/>
      <c r="R31" s="300"/>
      <c r="S31" s="300"/>
      <c r="T31" s="300"/>
      <c r="U31" s="300"/>
      <c r="V31" s="300"/>
      <c r="W31" s="300"/>
      <c r="X31" s="300"/>
      <c r="Y31" s="300"/>
      <c r="Z31" s="300"/>
      <c r="AA31" s="300"/>
      <c r="AB31" s="300"/>
      <c r="AC31" s="300"/>
      <c r="AD31" s="300"/>
      <c r="AE31" s="300"/>
      <c r="AF31" s="300"/>
      <c r="AG31" s="300"/>
    </row>
    <row r="32" spans="2:34" ht="1.5" customHeight="1">
      <c r="C32" s="298"/>
      <c r="D32" s="300"/>
      <c r="E32" s="300"/>
      <c r="F32" s="300"/>
      <c r="G32" s="300"/>
      <c r="H32" s="300"/>
      <c r="I32" s="300"/>
      <c r="J32" s="300"/>
      <c r="K32" s="300"/>
      <c r="L32" s="300"/>
      <c r="M32" s="300"/>
      <c r="N32" s="300"/>
      <c r="O32" s="300"/>
      <c r="P32" s="300"/>
      <c r="Q32" s="300"/>
      <c r="R32" s="300"/>
      <c r="S32" s="300"/>
      <c r="T32" s="300"/>
      <c r="U32" s="300"/>
      <c r="V32" s="300"/>
      <c r="W32" s="300"/>
      <c r="X32" s="300"/>
      <c r="Y32" s="300"/>
      <c r="Z32" s="300"/>
      <c r="AA32" s="300"/>
      <c r="AB32" s="300"/>
      <c r="AC32" s="300"/>
      <c r="AD32" s="300"/>
      <c r="AE32" s="300"/>
      <c r="AF32" s="300"/>
      <c r="AG32" s="300"/>
    </row>
    <row r="33" spans="2:33" ht="1.5" customHeight="1">
      <c r="C33" s="298"/>
      <c r="D33" s="300"/>
      <c r="E33" s="300"/>
      <c r="F33" s="300"/>
      <c r="G33" s="300"/>
      <c r="H33" s="300"/>
      <c r="I33" s="300"/>
      <c r="J33" s="300"/>
      <c r="K33" s="300"/>
      <c r="L33" s="300"/>
      <c r="M33" s="300"/>
      <c r="N33" s="300"/>
      <c r="O33" s="300"/>
      <c r="P33" s="300"/>
      <c r="Q33" s="300"/>
      <c r="R33" s="300"/>
      <c r="S33" s="300"/>
      <c r="T33" s="300"/>
      <c r="U33" s="300"/>
      <c r="V33" s="300"/>
      <c r="W33" s="300"/>
      <c r="X33" s="300"/>
      <c r="Y33" s="300"/>
      <c r="Z33" s="300"/>
      <c r="AA33" s="300"/>
      <c r="AB33" s="300"/>
      <c r="AC33" s="300"/>
      <c r="AD33" s="300"/>
      <c r="AE33" s="300"/>
      <c r="AF33" s="300"/>
      <c r="AG33" s="300"/>
    </row>
    <row r="34" spans="2:33" ht="1.5" customHeight="1">
      <c r="C34" s="298"/>
      <c r="D34" s="300"/>
      <c r="E34" s="300"/>
      <c r="F34" s="300"/>
      <c r="G34" s="300"/>
      <c r="H34" s="300"/>
      <c r="I34" s="300"/>
      <c r="J34" s="300"/>
      <c r="K34" s="300"/>
      <c r="L34" s="300"/>
      <c r="M34" s="300"/>
      <c r="N34" s="300"/>
      <c r="O34" s="300"/>
      <c r="P34" s="300"/>
      <c r="Q34" s="300"/>
      <c r="R34" s="300"/>
      <c r="S34" s="300"/>
      <c r="T34" s="300"/>
      <c r="U34" s="300"/>
      <c r="V34" s="300"/>
      <c r="W34" s="300"/>
      <c r="X34" s="300"/>
      <c r="Y34" s="300"/>
      <c r="Z34" s="300"/>
      <c r="AA34" s="300"/>
      <c r="AB34" s="300"/>
      <c r="AC34" s="300"/>
      <c r="AD34" s="300"/>
      <c r="AE34" s="300"/>
      <c r="AF34" s="300"/>
      <c r="AG34" s="300"/>
    </row>
    <row r="35" spans="2:33" ht="1.5" customHeight="1">
      <c r="C35" s="298"/>
      <c r="D35" s="300"/>
      <c r="E35" s="300"/>
      <c r="F35" s="300"/>
      <c r="G35" s="300"/>
      <c r="H35" s="300"/>
      <c r="I35" s="300"/>
      <c r="J35" s="300"/>
      <c r="K35" s="300"/>
      <c r="L35" s="300"/>
      <c r="M35" s="300"/>
      <c r="N35" s="300"/>
      <c r="O35" s="300"/>
      <c r="P35" s="300"/>
      <c r="Q35" s="300"/>
      <c r="R35" s="300"/>
      <c r="S35" s="300"/>
      <c r="T35" s="300"/>
      <c r="U35" s="300"/>
      <c r="V35" s="300"/>
      <c r="W35" s="300"/>
      <c r="X35" s="300"/>
      <c r="Y35" s="300"/>
      <c r="Z35" s="300"/>
      <c r="AA35" s="300"/>
      <c r="AB35" s="300"/>
      <c r="AC35" s="300"/>
      <c r="AD35" s="300"/>
      <c r="AE35" s="300"/>
      <c r="AF35" s="300"/>
      <c r="AG35" s="300"/>
    </row>
    <row r="36" spans="2:33" ht="1.5" customHeight="1">
      <c r="C36" s="298"/>
      <c r="D36" s="300"/>
      <c r="E36" s="300"/>
      <c r="F36" s="300"/>
      <c r="G36" s="300"/>
      <c r="H36" s="300"/>
      <c r="I36" s="300"/>
      <c r="J36" s="300"/>
      <c r="K36" s="300"/>
      <c r="L36" s="300"/>
      <c r="M36" s="300"/>
      <c r="N36" s="300"/>
      <c r="O36" s="300"/>
      <c r="P36" s="300"/>
      <c r="Q36" s="300"/>
      <c r="R36" s="300"/>
      <c r="S36" s="300"/>
      <c r="T36" s="300"/>
      <c r="U36" s="300"/>
      <c r="V36" s="300"/>
      <c r="W36" s="300"/>
      <c r="X36" s="300"/>
      <c r="Y36" s="300"/>
      <c r="Z36" s="300"/>
      <c r="AA36" s="300"/>
      <c r="AB36" s="300"/>
      <c r="AC36" s="300"/>
      <c r="AD36" s="300"/>
      <c r="AE36" s="300"/>
      <c r="AF36" s="300"/>
      <c r="AG36" s="300"/>
    </row>
    <row r="37" spans="2:33" ht="1.5" customHeight="1">
      <c r="C37" s="298"/>
      <c r="D37" s="300"/>
      <c r="E37" s="300"/>
      <c r="F37" s="300"/>
      <c r="G37" s="300"/>
      <c r="H37" s="300"/>
      <c r="I37" s="300"/>
      <c r="J37" s="300"/>
      <c r="K37" s="300"/>
      <c r="L37" s="300"/>
      <c r="M37" s="300"/>
      <c r="N37" s="300"/>
      <c r="O37" s="300"/>
      <c r="P37" s="300"/>
      <c r="Q37" s="300"/>
      <c r="R37" s="300"/>
      <c r="S37" s="300"/>
      <c r="T37" s="300"/>
      <c r="U37" s="300"/>
      <c r="V37" s="300"/>
      <c r="W37" s="300"/>
      <c r="X37" s="300"/>
      <c r="Y37" s="300"/>
      <c r="Z37" s="300"/>
      <c r="AA37" s="300"/>
      <c r="AB37" s="300"/>
      <c r="AC37" s="300"/>
      <c r="AD37" s="300"/>
      <c r="AE37" s="300"/>
      <c r="AF37" s="300"/>
      <c r="AG37" s="300"/>
    </row>
    <row r="38" spans="2:33" ht="1.5" customHeight="1">
      <c r="C38" s="298"/>
      <c r="D38" s="300"/>
      <c r="E38" s="300"/>
      <c r="F38" s="300"/>
      <c r="G38" s="300"/>
      <c r="H38" s="300"/>
      <c r="I38" s="300"/>
      <c r="J38" s="300"/>
      <c r="K38" s="300"/>
      <c r="L38" s="300"/>
      <c r="M38" s="300"/>
      <c r="N38" s="300"/>
      <c r="O38" s="300"/>
      <c r="P38" s="300"/>
      <c r="Q38" s="300"/>
      <c r="R38" s="300"/>
      <c r="S38" s="300"/>
      <c r="T38" s="300"/>
      <c r="U38" s="300"/>
      <c r="V38" s="300"/>
      <c r="W38" s="300"/>
      <c r="X38" s="300"/>
      <c r="Y38" s="300"/>
      <c r="Z38" s="300"/>
      <c r="AA38" s="300"/>
      <c r="AB38" s="300"/>
      <c r="AC38" s="300"/>
      <c r="AD38" s="300"/>
      <c r="AE38" s="300"/>
      <c r="AF38" s="300"/>
      <c r="AG38" s="300"/>
    </row>
    <row r="39" spans="2:33" ht="1.5" customHeight="1">
      <c r="C39" s="298"/>
      <c r="D39" s="300"/>
      <c r="E39" s="300"/>
      <c r="F39" s="300"/>
      <c r="G39" s="300"/>
      <c r="H39" s="300"/>
      <c r="I39" s="300"/>
      <c r="J39" s="300"/>
      <c r="K39" s="300"/>
      <c r="L39" s="300"/>
      <c r="M39" s="300"/>
      <c r="N39" s="300"/>
      <c r="O39" s="300"/>
      <c r="P39" s="300"/>
      <c r="Q39" s="300"/>
      <c r="R39" s="300"/>
      <c r="S39" s="300"/>
      <c r="T39" s="300"/>
      <c r="U39" s="300"/>
      <c r="V39" s="300"/>
      <c r="W39" s="300"/>
      <c r="X39" s="300"/>
      <c r="Y39" s="300"/>
      <c r="Z39" s="300"/>
      <c r="AA39" s="300"/>
      <c r="AB39" s="300"/>
      <c r="AC39" s="300"/>
      <c r="AD39" s="300"/>
      <c r="AE39" s="300"/>
      <c r="AF39" s="300"/>
      <c r="AG39" s="300"/>
    </row>
    <row r="40" spans="2:33" ht="1.5" customHeight="1">
      <c r="C40" s="298"/>
      <c r="D40" s="298"/>
      <c r="E40" s="298"/>
      <c r="F40" s="298"/>
      <c r="G40" s="298"/>
      <c r="H40" s="294"/>
      <c r="I40" s="294"/>
      <c r="J40" s="294"/>
      <c r="K40" s="298"/>
      <c r="L40" s="298"/>
      <c r="M40" s="298"/>
      <c r="N40" s="298"/>
      <c r="O40" s="298"/>
      <c r="P40" s="298"/>
      <c r="Q40" s="298"/>
      <c r="R40" s="298"/>
      <c r="S40" s="298"/>
      <c r="T40" s="298"/>
      <c r="U40" s="298"/>
      <c r="V40" s="298"/>
      <c r="W40" s="294"/>
      <c r="X40" s="294"/>
      <c r="Y40" s="294"/>
      <c r="Z40" s="294"/>
    </row>
    <row r="41" spans="2:33" ht="1.5" customHeight="1">
      <c r="C41" s="298"/>
      <c r="D41" s="298"/>
      <c r="E41" s="298"/>
      <c r="F41" s="298"/>
      <c r="G41" s="298"/>
      <c r="H41" s="294"/>
      <c r="I41" s="294"/>
      <c r="J41" s="294"/>
      <c r="K41" s="298"/>
      <c r="L41" s="298"/>
      <c r="M41" s="298"/>
      <c r="N41" s="298"/>
      <c r="O41" s="298"/>
      <c r="P41" s="298"/>
      <c r="Q41" s="298"/>
      <c r="R41" s="298"/>
      <c r="S41" s="298"/>
      <c r="T41" s="298"/>
      <c r="U41" s="298"/>
      <c r="V41" s="298"/>
      <c r="W41" s="294"/>
      <c r="X41" s="294"/>
      <c r="Y41" s="294"/>
      <c r="Z41" s="294"/>
    </row>
    <row r="42" spans="2:33" ht="1.5" customHeight="1">
      <c r="C42" s="301"/>
      <c r="D42" s="301"/>
      <c r="E42" s="301"/>
      <c r="F42" s="301"/>
      <c r="G42" s="301"/>
      <c r="H42" s="301"/>
      <c r="I42" s="301"/>
      <c r="J42" s="301"/>
      <c r="K42" s="301"/>
      <c r="L42" s="301"/>
      <c r="M42" s="301"/>
      <c r="N42" s="301"/>
      <c r="O42" s="301"/>
      <c r="P42" s="298"/>
      <c r="Q42" s="298"/>
      <c r="R42" s="298"/>
      <c r="S42" s="298"/>
      <c r="T42" s="298"/>
      <c r="U42" s="299"/>
      <c r="V42" s="299"/>
      <c r="W42" s="299"/>
      <c r="X42" s="299"/>
      <c r="Y42" s="299"/>
      <c r="Z42" s="295"/>
      <c r="AA42" s="299"/>
      <c r="AB42" s="299"/>
      <c r="AC42" s="299"/>
      <c r="AD42" s="294"/>
      <c r="AE42" s="294"/>
      <c r="AF42" s="294"/>
      <c r="AG42" s="294"/>
    </row>
    <row r="43" spans="2:33" ht="1.5" customHeight="1">
      <c r="C43" s="302"/>
      <c r="D43" s="303"/>
      <c r="E43" s="303"/>
      <c r="F43" s="304"/>
      <c r="G43" s="304"/>
      <c r="H43" s="304"/>
      <c r="I43" s="304"/>
      <c r="J43" s="304"/>
      <c r="K43" s="304"/>
      <c r="L43" s="304"/>
      <c r="M43" s="304"/>
      <c r="N43" s="304"/>
      <c r="O43" s="304"/>
      <c r="P43" s="304"/>
      <c r="Q43" s="304"/>
      <c r="R43" s="304"/>
      <c r="S43" s="304"/>
      <c r="T43" s="304"/>
      <c r="U43" s="304"/>
      <c r="V43" s="304"/>
      <c r="W43" s="304"/>
      <c r="X43" s="304"/>
      <c r="Y43" s="304"/>
      <c r="Z43" s="302"/>
      <c r="AA43" s="304"/>
      <c r="AB43" s="304"/>
      <c r="AC43" s="304"/>
      <c r="AD43" s="304"/>
      <c r="AE43" s="304"/>
      <c r="AF43" s="304"/>
      <c r="AG43" s="304"/>
    </row>
    <row r="44" spans="2:33" ht="1.5" customHeight="1">
      <c r="C44" s="302"/>
      <c r="D44" s="303"/>
      <c r="E44" s="303"/>
      <c r="F44" s="304"/>
      <c r="G44" s="304"/>
      <c r="H44" s="304"/>
      <c r="I44" s="304"/>
      <c r="J44" s="304"/>
      <c r="K44" s="304"/>
      <c r="L44" s="304"/>
      <c r="M44" s="304"/>
      <c r="N44" s="304"/>
      <c r="O44" s="304"/>
      <c r="P44" s="304"/>
      <c r="Q44" s="304"/>
      <c r="R44" s="304"/>
      <c r="S44" s="304"/>
      <c r="T44" s="304"/>
      <c r="U44" s="304"/>
      <c r="V44" s="304"/>
      <c r="W44" s="304"/>
      <c r="X44" s="304"/>
      <c r="Y44" s="304"/>
      <c r="Z44" s="302"/>
      <c r="AA44" s="304"/>
      <c r="AB44" s="304"/>
      <c r="AC44" s="304"/>
      <c r="AD44" s="304"/>
      <c r="AE44" s="304"/>
      <c r="AF44" s="304"/>
      <c r="AG44" s="304"/>
    </row>
    <row r="45" spans="2:33" ht="1.5" customHeight="1">
      <c r="C45" s="305"/>
    </row>
    <row r="46" spans="2:33" ht="1.5" customHeight="1">
      <c r="C46" s="305"/>
    </row>
    <row r="47" spans="2:33" ht="18.75" customHeight="1" thickBot="1">
      <c r="B47" s="288" t="s">
        <v>150</v>
      </c>
      <c r="C47" s="296"/>
      <c r="D47" s="296"/>
      <c r="E47" s="296"/>
      <c r="F47" s="296"/>
      <c r="G47" s="296"/>
      <c r="H47" s="296"/>
      <c r="I47" s="296"/>
      <c r="J47" s="296"/>
      <c r="K47" s="297"/>
      <c r="L47" s="297"/>
      <c r="M47" s="297"/>
      <c r="N47" s="296"/>
      <c r="O47" s="296"/>
      <c r="P47" s="296"/>
      <c r="Q47" s="296"/>
      <c r="R47" s="306"/>
      <c r="S47" s="296"/>
      <c r="T47" s="296"/>
      <c r="U47" s="297"/>
    </row>
    <row r="48" spans="2:33" ht="18.75" customHeight="1">
      <c r="B48" s="288"/>
      <c r="C48" s="725" t="s">
        <v>149</v>
      </c>
      <c r="D48" s="726"/>
      <c r="E48" s="726"/>
      <c r="F48" s="726"/>
      <c r="G48" s="726"/>
      <c r="H48" s="726"/>
      <c r="I48" s="726"/>
      <c r="J48" s="726"/>
      <c r="K48" s="726"/>
      <c r="L48" s="726"/>
      <c r="M48" s="726"/>
      <c r="N48" s="726"/>
      <c r="O48" s="726"/>
      <c r="P48" s="727"/>
      <c r="Q48" s="296"/>
      <c r="R48" s="296"/>
      <c r="S48" s="296"/>
      <c r="T48" s="296"/>
      <c r="U48" s="297"/>
    </row>
    <row r="49" spans="2:21" ht="24" customHeight="1">
      <c r="B49" s="288"/>
      <c r="C49" s="728"/>
      <c r="D49" s="729"/>
      <c r="E49" s="729"/>
      <c r="F49" s="729"/>
      <c r="G49" s="729"/>
      <c r="H49" s="729"/>
      <c r="I49" s="729"/>
      <c r="J49" s="729"/>
      <c r="K49" s="729"/>
      <c r="L49" s="729"/>
      <c r="M49" s="729"/>
      <c r="N49" s="729"/>
      <c r="O49" s="729"/>
      <c r="P49" s="730"/>
      <c r="Q49" s="296"/>
      <c r="R49" s="296"/>
      <c r="S49" s="296"/>
      <c r="T49" s="296"/>
      <c r="U49" s="297"/>
    </row>
    <row r="50" spans="2:21" ht="18.75" customHeight="1" thickBot="1">
      <c r="B50" s="288"/>
      <c r="C50" s="738" t="str">
        <f>IF('0_基本情報'!$D$23='【リスト】 (2)'!$C$2,"適","否")</f>
        <v>否</v>
      </c>
      <c r="D50" s="738"/>
      <c r="E50" s="738"/>
      <c r="F50" s="739">
        <f>IF(C50="適",加算率b,0)</f>
        <v>0</v>
      </c>
      <c r="G50" s="739"/>
      <c r="H50" s="739"/>
      <c r="I50" s="739"/>
      <c r="J50" s="739"/>
      <c r="K50" s="739"/>
      <c r="L50" s="731" t="s">
        <v>148</v>
      </c>
      <c r="M50" s="731"/>
      <c r="N50" s="731"/>
      <c r="O50" s="731"/>
      <c r="P50" s="732"/>
      <c r="Q50" s="296"/>
      <c r="R50" s="296"/>
      <c r="S50" s="296"/>
      <c r="T50" s="296"/>
      <c r="U50" s="297"/>
    </row>
    <row r="51" spans="2:21" ht="18.75" customHeight="1">
      <c r="B51" s="288"/>
      <c r="C51" s="307"/>
      <c r="D51" s="308"/>
      <c r="E51" s="309"/>
      <c r="F51" s="310"/>
      <c r="G51" s="311"/>
      <c r="H51" s="311"/>
      <c r="I51" s="311"/>
      <c r="J51" s="311"/>
      <c r="K51" s="311"/>
      <c r="L51" s="312"/>
      <c r="M51" s="309"/>
      <c r="N51" s="296"/>
      <c r="O51" s="296"/>
      <c r="P51" s="296"/>
      <c r="Q51" s="296"/>
      <c r="R51" s="296"/>
      <c r="S51" s="296"/>
      <c r="T51" s="296"/>
      <c r="U51" s="297"/>
    </row>
    <row r="52" spans="2:21" ht="18.75" customHeight="1">
      <c r="B52" s="288"/>
      <c r="C52" s="292"/>
      <c r="D52" s="313"/>
      <c r="E52" s="294"/>
      <c r="F52" s="294"/>
      <c r="G52" s="296"/>
      <c r="H52" s="296"/>
      <c r="I52" s="296"/>
      <c r="J52" s="296"/>
      <c r="K52" s="297"/>
      <c r="L52" s="297"/>
      <c r="M52" s="297"/>
      <c r="N52" s="296"/>
      <c r="O52" s="296"/>
      <c r="P52" s="296"/>
      <c r="Q52" s="296"/>
      <c r="R52" s="296"/>
      <c r="S52" s="296"/>
      <c r="T52" s="296"/>
      <c r="U52" s="297"/>
    </row>
    <row r="53" spans="2:21" ht="18.75" customHeight="1">
      <c r="B53" s="288"/>
      <c r="C53" s="292"/>
      <c r="D53" s="313"/>
      <c r="E53" s="294"/>
      <c r="F53" s="294"/>
      <c r="G53" s="296"/>
      <c r="H53" s="296"/>
      <c r="I53" s="296"/>
      <c r="J53" s="296"/>
      <c r="K53" s="297"/>
      <c r="L53" s="297"/>
      <c r="M53" s="297"/>
      <c r="N53" s="296"/>
      <c r="O53" s="296"/>
      <c r="P53" s="296"/>
      <c r="Q53" s="296"/>
      <c r="R53" s="296"/>
      <c r="S53" s="296"/>
      <c r="T53" s="296"/>
      <c r="U53" s="297"/>
    </row>
    <row r="54" spans="2:21" ht="18.75" customHeight="1">
      <c r="B54" s="288"/>
      <c r="C54" s="292"/>
      <c r="D54" s="313"/>
      <c r="E54" s="294"/>
      <c r="F54" s="294"/>
      <c r="G54" s="296"/>
      <c r="H54" s="296"/>
      <c r="I54" s="296"/>
      <c r="J54" s="296"/>
      <c r="K54" s="297"/>
      <c r="L54" s="297"/>
      <c r="M54" s="297"/>
      <c r="N54" s="296"/>
      <c r="O54" s="296"/>
      <c r="P54" s="296"/>
      <c r="Q54" s="296"/>
      <c r="R54" s="296"/>
      <c r="S54" s="296"/>
      <c r="T54" s="296"/>
      <c r="U54" s="297"/>
    </row>
  </sheetData>
  <sheetProtection insertRows="0"/>
  <mergeCells count="15">
    <mergeCell ref="C48:P49"/>
    <mergeCell ref="L50:P50"/>
    <mergeCell ref="B2:AG2"/>
    <mergeCell ref="F5:L5"/>
    <mergeCell ref="O7:T7"/>
    <mergeCell ref="U7:AG7"/>
    <mergeCell ref="C50:E50"/>
    <mergeCell ref="F50:K50"/>
    <mergeCell ref="O8:T8"/>
    <mergeCell ref="U8:AG8"/>
    <mergeCell ref="O9:T9"/>
    <mergeCell ref="U9:AG9"/>
    <mergeCell ref="C14:L15"/>
    <mergeCell ref="C16:E16"/>
    <mergeCell ref="F16:K16"/>
  </mergeCells>
  <phoneticPr fontId="4"/>
  <dataValidations count="2">
    <dataValidation type="list" allowBlank="1" showInputMessage="1" showErrorMessage="1" sqref="C16:E16 C50:E50" xr:uid="{E02821F2-C733-4BB4-9001-634D7F17A89C}">
      <formula1>"適,否"</formula1>
    </dataValidation>
    <dataValidation type="list" allowBlank="1" showInputMessage="1" showErrorMessage="1" sqref="C51" xr:uid="{00000000-0002-0000-0000-000002000000}">
      <formula1>#REF!</formula1>
    </dataValidation>
  </dataValidations>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74F18-F14C-48FD-9D27-CEB881EF9E7A}">
  <sheetPr>
    <pageSetUpPr fitToPage="1"/>
  </sheetPr>
  <dimension ref="B1:AM28"/>
  <sheetViews>
    <sheetView showGridLines="0" view="pageBreakPreview" zoomScale="85" zoomScaleNormal="100" zoomScaleSheetLayoutView="85" workbookViewId="0">
      <selection activeCell="P8" sqref="P8:AH10"/>
    </sheetView>
  </sheetViews>
  <sheetFormatPr defaultColWidth="9" defaultRowHeight="18" customHeight="1"/>
  <cols>
    <col min="1" max="1" width="2.5" style="159" customWidth="1"/>
    <col min="2" max="34" width="3" style="159" customWidth="1"/>
    <col min="35" max="35" width="2.5" style="159" customWidth="1"/>
    <col min="36" max="38" width="3" style="159" customWidth="1"/>
    <col min="39" max="39" width="13" style="159" hidden="1" customWidth="1"/>
    <col min="40" max="47" width="3" style="159" customWidth="1"/>
    <col min="48" max="16384" width="9" style="159"/>
  </cols>
  <sheetData>
    <row r="1" spans="2:34" ht="18" customHeight="1">
      <c r="B1" s="166" t="s">
        <v>185</v>
      </c>
    </row>
    <row r="2" spans="2:34" ht="18" customHeight="1">
      <c r="B2" s="774" t="str">
        <f>様式1!$AQ$1&amp;様式1!$AQ$2&amp;"年度キャリアパス要件届出書"</f>
        <v>令和8年度キャリアパス要件届出書</v>
      </c>
      <c r="C2" s="774"/>
      <c r="D2" s="774"/>
      <c r="E2" s="774"/>
      <c r="F2" s="774"/>
      <c r="G2" s="774"/>
      <c r="H2" s="774"/>
      <c r="I2" s="774"/>
      <c r="J2" s="774"/>
      <c r="K2" s="774"/>
      <c r="L2" s="774"/>
      <c r="M2" s="774"/>
      <c r="N2" s="774"/>
      <c r="O2" s="774"/>
      <c r="P2" s="774"/>
      <c r="Q2" s="774"/>
      <c r="R2" s="774"/>
      <c r="S2" s="774"/>
      <c r="T2" s="774"/>
      <c r="U2" s="774"/>
      <c r="V2" s="774"/>
      <c r="W2" s="774"/>
      <c r="X2" s="774"/>
      <c r="Y2" s="774"/>
      <c r="Z2" s="774"/>
      <c r="AA2" s="774"/>
      <c r="AB2" s="774"/>
      <c r="AC2" s="774"/>
      <c r="AD2" s="774"/>
      <c r="AE2" s="774"/>
      <c r="AF2" s="774"/>
      <c r="AG2" s="774"/>
      <c r="AH2" s="774"/>
    </row>
    <row r="3" spans="2:34" ht="18" customHeight="1">
      <c r="B3" s="753" t="s">
        <v>184</v>
      </c>
      <c r="C3" s="773"/>
      <c r="D3" s="773"/>
      <c r="E3" s="773"/>
      <c r="F3" s="773"/>
      <c r="G3" s="773"/>
      <c r="H3" s="773"/>
      <c r="I3" s="773"/>
      <c r="J3" s="773"/>
      <c r="K3" s="773"/>
      <c r="L3" s="773"/>
      <c r="M3" s="773"/>
      <c r="N3" s="773"/>
      <c r="O3" s="773"/>
      <c r="P3" s="773"/>
      <c r="Q3" s="773"/>
      <c r="R3" s="773"/>
      <c r="S3" s="773"/>
      <c r="T3" s="773"/>
      <c r="U3" s="773"/>
      <c r="V3" s="773"/>
      <c r="W3" s="773"/>
      <c r="X3" s="773"/>
      <c r="Y3" s="773"/>
      <c r="Z3" s="773"/>
      <c r="AA3" s="773"/>
      <c r="AB3" s="773"/>
      <c r="AC3" s="773"/>
      <c r="AD3" s="773"/>
      <c r="AE3" s="773"/>
      <c r="AF3" s="773"/>
      <c r="AG3" s="773"/>
      <c r="AH3" s="773"/>
    </row>
    <row r="4" spans="2:34" ht="18" customHeight="1">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row>
    <row r="5" spans="2:34" ht="18" customHeight="1">
      <c r="F5" s="163"/>
      <c r="G5" s="163"/>
      <c r="M5" s="163"/>
      <c r="N5" s="163"/>
      <c r="O5" s="163"/>
    </row>
    <row r="6" spans="2:34" ht="17.25" customHeight="1">
      <c r="F6" s="793" t="str">
        <f>様式1!F5</f>
        <v>横須賀市長　殿</v>
      </c>
      <c r="G6" s="793"/>
      <c r="H6" s="793"/>
      <c r="I6" s="793"/>
      <c r="J6" s="793"/>
      <c r="K6" s="793"/>
      <c r="L6" s="793"/>
      <c r="M6" s="163"/>
      <c r="N6" s="163"/>
      <c r="O6" s="163"/>
    </row>
    <row r="7" spans="2:34" ht="17.25" customHeight="1" thickBot="1">
      <c r="F7" s="163"/>
      <c r="G7" s="163"/>
      <c r="H7" s="163"/>
      <c r="I7" s="163"/>
      <c r="J7" s="163"/>
      <c r="K7" s="163"/>
      <c r="L7" s="163"/>
      <c r="M7" s="163"/>
      <c r="N7" s="163"/>
      <c r="O7" s="163"/>
      <c r="V7" s="164"/>
      <c r="W7" s="164"/>
      <c r="X7" s="164"/>
      <c r="Y7" s="164"/>
      <c r="Z7" s="164"/>
      <c r="AA7" s="164"/>
      <c r="AB7" s="164"/>
      <c r="AC7" s="164"/>
      <c r="AD7" s="164"/>
      <c r="AE7" s="164"/>
      <c r="AF7" s="164"/>
      <c r="AG7" s="164"/>
      <c r="AH7" s="164"/>
    </row>
    <row r="8" spans="2:34" ht="17.25" customHeight="1">
      <c r="D8" s="163"/>
      <c r="E8" s="163"/>
      <c r="F8" s="163"/>
      <c r="G8" s="163"/>
      <c r="H8" s="163"/>
      <c r="I8" s="163"/>
      <c r="J8" s="163"/>
      <c r="K8" s="163"/>
      <c r="L8" s="163"/>
      <c r="M8" s="163"/>
      <c r="N8" s="163"/>
      <c r="P8" s="796" t="s">
        <v>158</v>
      </c>
      <c r="Q8" s="797"/>
      <c r="R8" s="797"/>
      <c r="S8" s="797"/>
      <c r="T8" s="797"/>
      <c r="U8" s="797"/>
      <c r="V8" s="798" t="str">
        <f>様式1!U7</f>
        <v>横須賀市</v>
      </c>
      <c r="W8" s="799"/>
      <c r="X8" s="799"/>
      <c r="Y8" s="799"/>
      <c r="Z8" s="799"/>
      <c r="AA8" s="799"/>
      <c r="AB8" s="799"/>
      <c r="AC8" s="799"/>
      <c r="AD8" s="799"/>
      <c r="AE8" s="799"/>
      <c r="AF8" s="799"/>
      <c r="AG8" s="799"/>
      <c r="AH8" s="800"/>
    </row>
    <row r="9" spans="2:34" ht="17.25" customHeight="1">
      <c r="D9" s="163"/>
      <c r="E9" s="163"/>
      <c r="F9" s="163"/>
      <c r="G9" s="163"/>
      <c r="H9" s="163"/>
      <c r="I9" s="163"/>
      <c r="J9" s="163"/>
      <c r="K9" s="163"/>
      <c r="L9" s="163"/>
      <c r="M9" s="163"/>
      <c r="N9" s="163"/>
      <c r="P9" s="754" t="s">
        <v>157</v>
      </c>
      <c r="Q9" s="755"/>
      <c r="R9" s="755"/>
      <c r="S9" s="755"/>
      <c r="T9" s="755"/>
      <c r="U9" s="755"/>
      <c r="V9" s="758">
        <f>様式1!U8</f>
        <v>0</v>
      </c>
      <c r="W9" s="759"/>
      <c r="X9" s="759"/>
      <c r="Y9" s="759"/>
      <c r="Z9" s="759"/>
      <c r="AA9" s="759"/>
      <c r="AB9" s="759"/>
      <c r="AC9" s="759"/>
      <c r="AD9" s="759"/>
      <c r="AE9" s="759"/>
      <c r="AF9" s="759"/>
      <c r="AG9" s="759"/>
      <c r="AH9" s="760"/>
    </row>
    <row r="10" spans="2:34" ht="17.25" customHeight="1" thickBot="1">
      <c r="D10" s="163"/>
      <c r="E10" s="163"/>
      <c r="F10" s="163"/>
      <c r="G10" s="163"/>
      <c r="H10" s="163"/>
      <c r="I10" s="163"/>
      <c r="J10" s="163"/>
      <c r="K10" s="163"/>
      <c r="L10" s="163"/>
      <c r="M10" s="163"/>
      <c r="N10" s="163"/>
      <c r="P10" s="761" t="s">
        <v>156</v>
      </c>
      <c r="Q10" s="762"/>
      <c r="R10" s="762"/>
      <c r="S10" s="762"/>
      <c r="T10" s="762"/>
      <c r="U10" s="762"/>
      <c r="V10" s="763">
        <f>様式1!U9</f>
        <v>0</v>
      </c>
      <c r="W10" s="764"/>
      <c r="X10" s="764"/>
      <c r="Y10" s="764"/>
      <c r="Z10" s="764"/>
      <c r="AA10" s="764"/>
      <c r="AB10" s="764"/>
      <c r="AC10" s="764"/>
      <c r="AD10" s="764"/>
      <c r="AE10" s="764"/>
      <c r="AF10" s="764"/>
      <c r="AG10" s="764"/>
      <c r="AH10" s="765"/>
    </row>
    <row r="11" spans="2:34" ht="18" customHeight="1">
      <c r="R11" s="162"/>
      <c r="S11" s="162"/>
      <c r="T11" s="162"/>
      <c r="U11" s="162"/>
      <c r="V11" s="162"/>
      <c r="W11" s="162"/>
      <c r="X11" s="162"/>
      <c r="Y11" s="162"/>
    </row>
    <row r="12" spans="2:34" ht="21.75" customHeight="1">
      <c r="B12" s="159" t="s">
        <v>183</v>
      </c>
    </row>
    <row r="13" spans="2:34" ht="9" customHeight="1"/>
    <row r="14" spans="2:34" ht="18.75" customHeight="1" thickBot="1">
      <c r="C14" s="159" t="s">
        <v>182</v>
      </c>
    </row>
    <row r="15" spans="2:34" ht="24" customHeight="1" thickTop="1" thickBot="1">
      <c r="C15" s="776" t="s">
        <v>181</v>
      </c>
      <c r="D15" s="177" t="s">
        <v>180</v>
      </c>
      <c r="E15" s="177"/>
      <c r="F15" s="177"/>
      <c r="G15" s="177"/>
      <c r="H15" s="177"/>
      <c r="I15" s="177"/>
      <c r="J15" s="177"/>
      <c r="K15" s="177"/>
      <c r="L15" s="177"/>
      <c r="M15" s="177"/>
      <c r="N15" s="177"/>
      <c r="O15" s="177"/>
      <c r="P15" s="177"/>
      <c r="Q15" s="177"/>
      <c r="R15" s="177"/>
      <c r="S15" s="177"/>
      <c r="T15" s="177"/>
      <c r="U15" s="177"/>
      <c r="V15" s="177"/>
      <c r="W15" s="177"/>
      <c r="X15" s="177"/>
      <c r="Y15" s="177"/>
      <c r="Z15" s="177"/>
      <c r="AA15" s="176"/>
      <c r="AB15" s="766"/>
      <c r="AC15" s="767"/>
      <c r="AD15" s="767"/>
      <c r="AE15" s="767"/>
      <c r="AF15" s="767"/>
      <c r="AG15" s="767"/>
      <c r="AH15" s="768"/>
    </row>
    <row r="16" spans="2:34" ht="17.25" customHeight="1" thickTop="1">
      <c r="C16" s="777"/>
      <c r="D16" s="175" t="s">
        <v>179</v>
      </c>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60"/>
      <c r="AC16" s="160"/>
      <c r="AD16" s="160"/>
      <c r="AE16" s="160"/>
      <c r="AF16" s="160"/>
      <c r="AG16" s="160"/>
      <c r="AH16" s="173"/>
    </row>
    <row r="17" spans="3:39" ht="18" customHeight="1">
      <c r="C17" s="777"/>
      <c r="D17" s="161" t="s">
        <v>178</v>
      </c>
      <c r="E17" s="160"/>
      <c r="F17" s="160"/>
      <c r="G17" s="160"/>
      <c r="H17" s="160"/>
      <c r="I17" s="160"/>
      <c r="J17" s="160"/>
      <c r="K17" s="160"/>
      <c r="L17" s="160"/>
      <c r="M17" s="160"/>
      <c r="N17" s="160"/>
      <c r="O17" s="160"/>
      <c r="P17" s="160"/>
      <c r="Q17" s="160"/>
      <c r="R17" s="160"/>
      <c r="S17" s="160"/>
      <c r="T17" s="160"/>
      <c r="U17" s="160"/>
      <c r="V17" s="160"/>
      <c r="W17" s="160"/>
      <c r="X17" s="160"/>
      <c r="Y17" s="160"/>
      <c r="Z17" s="160"/>
      <c r="AA17" s="160"/>
      <c r="AB17" s="160"/>
      <c r="AC17" s="160"/>
      <c r="AD17" s="160"/>
      <c r="AE17" s="160"/>
      <c r="AF17" s="160"/>
      <c r="AG17" s="160"/>
      <c r="AH17" s="173"/>
      <c r="AM17" s="159" t="s">
        <v>177</v>
      </c>
    </row>
    <row r="18" spans="3:39" ht="18" customHeight="1" thickBot="1">
      <c r="C18" s="778"/>
      <c r="D18" s="172" t="s">
        <v>176</v>
      </c>
      <c r="E18" s="171"/>
      <c r="F18" s="171"/>
      <c r="G18" s="171"/>
      <c r="H18" s="171"/>
      <c r="I18" s="171"/>
      <c r="J18" s="171"/>
      <c r="K18" s="171"/>
      <c r="L18" s="171"/>
      <c r="M18" s="171"/>
      <c r="N18" s="171"/>
      <c r="O18" s="171"/>
      <c r="P18" s="171"/>
      <c r="Q18" s="171"/>
      <c r="R18" s="171"/>
      <c r="S18" s="171"/>
      <c r="T18" s="171"/>
      <c r="U18" s="171"/>
      <c r="V18" s="171"/>
      <c r="W18" s="171"/>
      <c r="X18" s="171"/>
      <c r="Y18" s="171"/>
      <c r="Z18" s="171"/>
      <c r="AA18" s="171"/>
      <c r="AB18" s="170"/>
      <c r="AC18" s="170"/>
      <c r="AD18" s="170"/>
      <c r="AE18" s="170"/>
      <c r="AF18" s="170"/>
      <c r="AG18" s="170"/>
      <c r="AH18" s="169"/>
      <c r="AM18" s="159" t="s">
        <v>175</v>
      </c>
    </row>
    <row r="19" spans="3:39" ht="24" customHeight="1" thickTop="1" thickBot="1">
      <c r="C19" s="779" t="s">
        <v>174</v>
      </c>
      <c r="D19" s="790" t="s">
        <v>173</v>
      </c>
      <c r="E19" s="791"/>
      <c r="F19" s="791"/>
      <c r="G19" s="791"/>
      <c r="H19" s="791"/>
      <c r="I19" s="791"/>
      <c r="J19" s="791"/>
      <c r="K19" s="791"/>
      <c r="L19" s="791"/>
      <c r="M19" s="791"/>
      <c r="N19" s="791"/>
      <c r="O19" s="791"/>
      <c r="P19" s="791"/>
      <c r="Q19" s="791"/>
      <c r="R19" s="791"/>
      <c r="S19" s="791"/>
      <c r="T19" s="791"/>
      <c r="U19" s="791"/>
      <c r="V19" s="791"/>
      <c r="W19" s="791"/>
      <c r="X19" s="791"/>
      <c r="Y19" s="791"/>
      <c r="Z19" s="791"/>
      <c r="AA19" s="792"/>
      <c r="AB19" s="766"/>
      <c r="AC19" s="767"/>
      <c r="AD19" s="767"/>
      <c r="AE19" s="767"/>
      <c r="AF19" s="767"/>
      <c r="AG19" s="767"/>
      <c r="AH19" s="768"/>
    </row>
    <row r="20" spans="3:39" ht="47.25" customHeight="1" thickTop="1">
      <c r="C20" s="780"/>
      <c r="D20" s="168" t="s">
        <v>172</v>
      </c>
      <c r="E20" s="775" t="s">
        <v>171</v>
      </c>
      <c r="F20" s="775"/>
      <c r="G20" s="775"/>
      <c r="H20" s="775"/>
      <c r="I20" s="775"/>
      <c r="J20" s="775"/>
      <c r="K20" s="775"/>
      <c r="L20" s="770"/>
      <c r="M20" s="771"/>
      <c r="N20" s="771"/>
      <c r="O20" s="771"/>
      <c r="P20" s="771"/>
      <c r="Q20" s="771"/>
      <c r="R20" s="771"/>
      <c r="S20" s="771"/>
      <c r="T20" s="771"/>
      <c r="U20" s="771"/>
      <c r="V20" s="771"/>
      <c r="W20" s="771"/>
      <c r="X20" s="771"/>
      <c r="Y20" s="771"/>
      <c r="Z20" s="771"/>
      <c r="AA20" s="771"/>
      <c r="AB20" s="771"/>
      <c r="AC20" s="771"/>
      <c r="AD20" s="771"/>
      <c r="AE20" s="771"/>
      <c r="AF20" s="771"/>
      <c r="AG20" s="771"/>
      <c r="AH20" s="772"/>
    </row>
    <row r="21" spans="3:39" ht="30" customHeight="1">
      <c r="C21" s="780"/>
      <c r="D21" s="788" t="s">
        <v>170</v>
      </c>
      <c r="E21" s="786" t="s">
        <v>169</v>
      </c>
      <c r="F21" s="786"/>
      <c r="G21" s="786"/>
      <c r="H21" s="786"/>
      <c r="I21" s="786"/>
      <c r="J21" s="786"/>
      <c r="K21" s="786"/>
      <c r="L21" s="167" t="s">
        <v>168</v>
      </c>
      <c r="M21" s="782" t="s">
        <v>167</v>
      </c>
      <c r="N21" s="782"/>
      <c r="O21" s="782"/>
      <c r="P21" s="782"/>
      <c r="Q21" s="782"/>
      <c r="R21" s="782"/>
      <c r="S21" s="782"/>
      <c r="T21" s="782"/>
      <c r="U21" s="782"/>
      <c r="V21" s="782"/>
      <c r="W21" s="782"/>
      <c r="X21" s="782"/>
      <c r="Y21" s="782"/>
      <c r="Z21" s="782"/>
      <c r="AA21" s="782"/>
      <c r="AB21" s="782"/>
      <c r="AC21" s="782"/>
      <c r="AD21" s="782"/>
      <c r="AE21" s="782"/>
      <c r="AF21" s="782"/>
      <c r="AG21" s="782"/>
      <c r="AH21" s="783"/>
    </row>
    <row r="22" spans="3:39" ht="18" customHeight="1">
      <c r="C22" s="780"/>
      <c r="D22" s="788"/>
      <c r="E22" s="786"/>
      <c r="F22" s="786"/>
      <c r="G22" s="786"/>
      <c r="H22" s="786"/>
      <c r="I22" s="786"/>
      <c r="J22" s="786"/>
      <c r="K22" s="786"/>
      <c r="L22" s="794" t="s">
        <v>166</v>
      </c>
      <c r="M22" s="749" t="s">
        <v>165</v>
      </c>
      <c r="N22" s="750"/>
      <c r="O22" s="750"/>
      <c r="P22" s="750"/>
      <c r="Q22" s="750"/>
      <c r="R22" s="750"/>
      <c r="S22" s="750"/>
      <c r="T22" s="750"/>
      <c r="U22" s="750"/>
      <c r="V22" s="750"/>
      <c r="W22" s="750"/>
      <c r="X22" s="750"/>
      <c r="Y22" s="750"/>
      <c r="Z22" s="750"/>
      <c r="AA22" s="750"/>
      <c r="AB22" s="750"/>
      <c r="AC22" s="750"/>
      <c r="AD22" s="750"/>
      <c r="AE22" s="750"/>
      <c r="AF22" s="750"/>
      <c r="AG22" s="750"/>
      <c r="AH22" s="751"/>
    </row>
    <row r="23" spans="3:39" ht="47.25" customHeight="1" thickBot="1">
      <c r="C23" s="781"/>
      <c r="D23" s="789"/>
      <c r="E23" s="787"/>
      <c r="F23" s="787"/>
      <c r="G23" s="787"/>
      <c r="H23" s="787"/>
      <c r="I23" s="787"/>
      <c r="J23" s="787"/>
      <c r="K23" s="787"/>
      <c r="L23" s="795"/>
      <c r="M23" s="784"/>
      <c r="N23" s="784"/>
      <c r="O23" s="784"/>
      <c r="P23" s="784"/>
      <c r="Q23" s="784"/>
      <c r="R23" s="784"/>
      <c r="S23" s="784"/>
      <c r="T23" s="784"/>
      <c r="U23" s="784"/>
      <c r="V23" s="784"/>
      <c r="W23" s="784"/>
      <c r="X23" s="784"/>
      <c r="Y23" s="784"/>
      <c r="Z23" s="784"/>
      <c r="AA23" s="784"/>
      <c r="AB23" s="784"/>
      <c r="AC23" s="784"/>
      <c r="AD23" s="784"/>
      <c r="AE23" s="784"/>
      <c r="AF23" s="784"/>
      <c r="AG23" s="784"/>
      <c r="AH23" s="785"/>
    </row>
    <row r="24" spans="3:39" ht="18" customHeight="1">
      <c r="C24" s="159" t="s">
        <v>164</v>
      </c>
    </row>
    <row r="26" spans="3:39" ht="18" customHeight="1">
      <c r="Q26" s="769" t="s">
        <v>163</v>
      </c>
      <c r="R26" s="769"/>
      <c r="S26" s="769"/>
      <c r="T26" s="769"/>
      <c r="U26" s="769"/>
      <c r="V26" s="769"/>
      <c r="W26" s="769"/>
      <c r="X26" s="769"/>
      <c r="Y26" s="752"/>
      <c r="Z26" s="753"/>
      <c r="AA26" s="753"/>
      <c r="AB26" s="753"/>
      <c r="AC26" s="753"/>
      <c r="AD26" s="753"/>
      <c r="AE26" s="753"/>
      <c r="AF26" s="753"/>
      <c r="AG26" s="753"/>
      <c r="AH26" s="753"/>
    </row>
    <row r="27" spans="3:39" ht="18" customHeight="1">
      <c r="S27" s="756" t="s">
        <v>162</v>
      </c>
      <c r="T27" s="756"/>
      <c r="U27" s="756"/>
      <c r="V27" s="756"/>
      <c r="W27" s="756"/>
      <c r="X27" s="756"/>
      <c r="Y27" s="757"/>
      <c r="Z27" s="757"/>
      <c r="AA27" s="757"/>
      <c r="AB27" s="757"/>
      <c r="AC27" s="757"/>
      <c r="AD27" s="757"/>
      <c r="AE27" s="757"/>
      <c r="AF27" s="757"/>
      <c r="AG27" s="757"/>
      <c r="AH27" s="757"/>
    </row>
    <row r="28" spans="3:39" ht="18" customHeight="1">
      <c r="S28" s="747" t="s">
        <v>161</v>
      </c>
      <c r="T28" s="747"/>
      <c r="U28" s="747"/>
      <c r="V28" s="747"/>
      <c r="W28" s="747"/>
      <c r="X28" s="747"/>
      <c r="Y28" s="748"/>
      <c r="Z28" s="748"/>
      <c r="AA28" s="748"/>
      <c r="AB28" s="748"/>
      <c r="AC28" s="748"/>
      <c r="AD28" s="748"/>
      <c r="AE28" s="748"/>
      <c r="AF28" s="748"/>
      <c r="AG28" s="748"/>
      <c r="AH28" s="748"/>
    </row>
  </sheetData>
  <sheetProtection insertRows="0"/>
  <mergeCells count="28">
    <mergeCell ref="B3:AH3"/>
    <mergeCell ref="B2:AH2"/>
    <mergeCell ref="E20:K20"/>
    <mergeCell ref="C15:C18"/>
    <mergeCell ref="C19:C23"/>
    <mergeCell ref="M21:AH21"/>
    <mergeCell ref="M23:AH23"/>
    <mergeCell ref="E21:K23"/>
    <mergeCell ref="D21:D23"/>
    <mergeCell ref="D19:AA19"/>
    <mergeCell ref="F6:L6"/>
    <mergeCell ref="L22:L23"/>
    <mergeCell ref="P8:U8"/>
    <mergeCell ref="V8:AH8"/>
    <mergeCell ref="S28:X28"/>
    <mergeCell ref="Y28:AH28"/>
    <mergeCell ref="M22:AH22"/>
    <mergeCell ref="Y26:AH26"/>
    <mergeCell ref="P9:U9"/>
    <mergeCell ref="S27:X27"/>
    <mergeCell ref="Y27:AH27"/>
    <mergeCell ref="V9:AH9"/>
    <mergeCell ref="P10:U10"/>
    <mergeCell ref="V10:AH10"/>
    <mergeCell ref="AB19:AH19"/>
    <mergeCell ref="Q26:X26"/>
    <mergeCell ref="AB15:AH15"/>
    <mergeCell ref="L20:AH20"/>
  </mergeCells>
  <phoneticPr fontId="4"/>
  <dataValidations count="1">
    <dataValidation type="list" allowBlank="1" showInputMessage="1" showErrorMessage="1" sqref="AB19:AH19 AB15:AH15" xr:uid="{00000000-0002-0000-0100-000000000000}">
      <formula1>$AM$17:$AM$19</formula1>
    </dataValidation>
  </dataValidations>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rowBreaks count="1" manualBreakCount="1">
    <brk id="28" max="34"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858DA-168E-4BFB-95E6-6C5D4CBB433E}">
  <sheetPr>
    <pageSetUpPr fitToPage="1"/>
  </sheetPr>
  <dimension ref="A1:AN111"/>
  <sheetViews>
    <sheetView showGridLines="0" view="pageBreakPreview" topLeftCell="A90" zoomScale="85" zoomScaleNormal="100" zoomScaleSheetLayoutView="85" workbookViewId="0">
      <selection activeCell="C106" sqref="C106"/>
    </sheetView>
  </sheetViews>
  <sheetFormatPr defaultColWidth="9" defaultRowHeight="18" customHeight="1"/>
  <cols>
    <col min="1" max="1" width="1.375" style="279" customWidth="1"/>
    <col min="2" max="23" width="3" style="279" customWidth="1"/>
    <col min="24" max="24" width="3.875" style="279" customWidth="1"/>
    <col min="25" max="33" width="3" style="279" customWidth="1"/>
    <col min="34" max="34" width="1.375" style="279" customWidth="1"/>
    <col min="35" max="36" width="3.375" style="279" customWidth="1"/>
    <col min="37" max="37" width="3.375" style="279" hidden="1" customWidth="1"/>
    <col min="38" max="38" width="7.5" style="279" hidden="1" customWidth="1"/>
    <col min="39" max="52" width="3.375" style="279" customWidth="1"/>
    <col min="53" max="16384" width="9" style="279"/>
  </cols>
  <sheetData>
    <row r="1" spans="2:40" ht="12.75" customHeight="1">
      <c r="R1" s="314"/>
      <c r="AK1" s="279" t="s">
        <v>257</v>
      </c>
      <c r="AL1" s="279" t="s">
        <v>256</v>
      </c>
    </row>
    <row r="2" spans="2:40" ht="18" customHeight="1">
      <c r="B2" s="278" t="s">
        <v>255</v>
      </c>
      <c r="AL2" s="279" t="s">
        <v>254</v>
      </c>
    </row>
    <row r="3" spans="2:40" ht="18" customHeight="1">
      <c r="B3" s="801" t="str">
        <f>様式1!$AQ$1&amp;様式1!$AQ$2&amp;"年度加算算定対象人数等認定申請書（区分３（質の向上分））"</f>
        <v>令和8年度加算算定対象人数等認定申請書（区分３（質の向上分））</v>
      </c>
      <c r="C3" s="801"/>
      <c r="D3" s="801"/>
      <c r="E3" s="801"/>
      <c r="F3" s="801"/>
      <c r="G3" s="801"/>
      <c r="H3" s="801"/>
      <c r="I3" s="801"/>
      <c r="J3" s="801"/>
      <c r="K3" s="801"/>
      <c r="L3" s="801"/>
      <c r="M3" s="801"/>
      <c r="N3" s="801"/>
      <c r="O3" s="801"/>
      <c r="P3" s="801"/>
      <c r="Q3" s="801"/>
      <c r="R3" s="801"/>
      <c r="S3" s="801"/>
      <c r="T3" s="801"/>
      <c r="U3" s="801"/>
      <c r="V3" s="801"/>
      <c r="W3" s="801"/>
      <c r="X3" s="801"/>
      <c r="Y3" s="801"/>
      <c r="Z3" s="801"/>
      <c r="AA3" s="801"/>
      <c r="AB3" s="801"/>
      <c r="AC3" s="801"/>
      <c r="AD3" s="801"/>
      <c r="AE3" s="801"/>
      <c r="AF3" s="801"/>
      <c r="AG3" s="801"/>
    </row>
    <row r="4" spans="2:40" s="159" customFormat="1" ht="18" customHeight="1">
      <c r="B4" s="829" t="s">
        <v>491</v>
      </c>
      <c r="C4" s="829"/>
      <c r="D4" s="829"/>
      <c r="E4" s="829"/>
      <c r="F4" s="829"/>
      <c r="G4" s="829"/>
      <c r="H4" s="829"/>
      <c r="I4" s="829"/>
      <c r="J4" s="829"/>
      <c r="K4" s="829"/>
      <c r="L4" s="829"/>
      <c r="M4" s="829"/>
      <c r="N4" s="829"/>
      <c r="O4" s="829"/>
      <c r="P4" s="829"/>
      <c r="Q4" s="829"/>
      <c r="R4" s="829"/>
      <c r="S4" s="829"/>
      <c r="T4" s="829"/>
      <c r="U4" s="829"/>
      <c r="V4" s="829"/>
      <c r="W4" s="829"/>
      <c r="X4" s="829"/>
      <c r="Y4" s="829"/>
      <c r="Z4" s="829"/>
      <c r="AA4" s="829"/>
      <c r="AB4" s="829"/>
      <c r="AC4" s="829"/>
      <c r="AD4" s="829"/>
      <c r="AE4" s="829"/>
      <c r="AF4" s="165"/>
      <c r="AG4" s="165"/>
    </row>
    <row r="5" spans="2:40" ht="17.25" customHeight="1">
      <c r="E5" s="285"/>
      <c r="F5" s="285"/>
      <c r="L5" s="285"/>
      <c r="M5" s="285"/>
      <c r="N5" s="285"/>
      <c r="O5" s="285"/>
    </row>
    <row r="6" spans="2:40" ht="17.25" customHeight="1">
      <c r="E6" s="734" t="str">
        <f>様式1!F5</f>
        <v>横須賀市長　殿</v>
      </c>
      <c r="F6" s="734"/>
      <c r="G6" s="734"/>
      <c r="H6" s="734"/>
      <c r="I6" s="734"/>
      <c r="J6" s="734"/>
      <c r="K6" s="734"/>
      <c r="L6" s="285"/>
      <c r="M6" s="285"/>
      <c r="N6" s="285"/>
    </row>
    <row r="7" spans="2:40" ht="17.25" customHeight="1" thickBot="1">
      <c r="E7" s="285"/>
      <c r="F7" s="285"/>
      <c r="G7" s="285"/>
      <c r="H7" s="285"/>
      <c r="I7" s="285"/>
      <c r="J7" s="285"/>
      <c r="K7" s="285"/>
      <c r="L7" s="285"/>
      <c r="M7" s="285"/>
      <c r="N7" s="285"/>
      <c r="O7" s="285"/>
      <c r="U7" s="286"/>
      <c r="V7" s="286"/>
      <c r="W7" s="286"/>
      <c r="X7" s="286"/>
      <c r="Y7" s="286"/>
      <c r="Z7" s="286"/>
      <c r="AA7" s="286"/>
      <c r="AB7" s="286"/>
      <c r="AC7" s="286"/>
      <c r="AD7" s="286"/>
      <c r="AE7" s="286"/>
      <c r="AF7" s="286"/>
      <c r="AG7" s="286"/>
    </row>
    <row r="8" spans="2:40" ht="17.25" customHeight="1">
      <c r="E8" s="285"/>
      <c r="F8" s="285"/>
      <c r="N8" s="285"/>
      <c r="O8" s="735" t="s">
        <v>158</v>
      </c>
      <c r="P8" s="802"/>
      <c r="Q8" s="802"/>
      <c r="R8" s="802"/>
      <c r="S8" s="802"/>
      <c r="T8" s="802"/>
      <c r="U8" s="803" t="str">
        <f>様式1!U7</f>
        <v>横須賀市</v>
      </c>
      <c r="V8" s="803"/>
      <c r="W8" s="803"/>
      <c r="X8" s="803"/>
      <c r="Y8" s="803"/>
      <c r="Z8" s="803"/>
      <c r="AA8" s="803"/>
      <c r="AB8" s="803"/>
      <c r="AC8" s="803"/>
      <c r="AD8" s="803"/>
      <c r="AE8" s="803"/>
      <c r="AF8" s="803"/>
      <c r="AG8" s="737"/>
    </row>
    <row r="9" spans="2:40" ht="17.25" customHeight="1">
      <c r="E9" s="285"/>
      <c r="F9" s="285"/>
      <c r="N9" s="285"/>
      <c r="O9" s="740" t="s">
        <v>157</v>
      </c>
      <c r="P9" s="804"/>
      <c r="Q9" s="804"/>
      <c r="R9" s="804"/>
      <c r="S9" s="804"/>
      <c r="T9" s="804"/>
      <c r="U9" s="805">
        <f>様式1!U8</f>
        <v>0</v>
      </c>
      <c r="V9" s="805"/>
      <c r="W9" s="805"/>
      <c r="X9" s="805"/>
      <c r="Y9" s="805"/>
      <c r="Z9" s="805"/>
      <c r="AA9" s="805"/>
      <c r="AB9" s="805"/>
      <c r="AC9" s="805"/>
      <c r="AD9" s="805"/>
      <c r="AE9" s="805"/>
      <c r="AF9" s="805"/>
      <c r="AG9" s="806"/>
    </row>
    <row r="10" spans="2:40" ht="17.25" customHeight="1" thickBot="1">
      <c r="E10" s="285"/>
      <c r="F10" s="285"/>
      <c r="N10" s="285"/>
      <c r="O10" s="743" t="s">
        <v>156</v>
      </c>
      <c r="P10" s="807"/>
      <c r="Q10" s="807"/>
      <c r="R10" s="807"/>
      <c r="S10" s="807"/>
      <c r="T10" s="807"/>
      <c r="U10" s="808">
        <f>様式1!U9</f>
        <v>0</v>
      </c>
      <c r="V10" s="808"/>
      <c r="W10" s="808"/>
      <c r="X10" s="808"/>
      <c r="Y10" s="808"/>
      <c r="Z10" s="808"/>
      <c r="AA10" s="808"/>
      <c r="AB10" s="808"/>
      <c r="AC10" s="808"/>
      <c r="AD10" s="808"/>
      <c r="AE10" s="808"/>
      <c r="AF10" s="808"/>
      <c r="AG10" s="809"/>
    </row>
    <row r="11" spans="2:40" ht="18" customHeight="1">
      <c r="O11" s="294"/>
      <c r="P11" s="294"/>
      <c r="Q11" s="294"/>
      <c r="R11" s="294"/>
      <c r="S11" s="294"/>
      <c r="T11" s="294"/>
      <c r="U11" s="315"/>
      <c r="V11" s="315"/>
      <c r="W11" s="315"/>
      <c r="X11" s="315"/>
      <c r="Y11" s="315"/>
      <c r="Z11" s="315"/>
      <c r="AA11" s="315"/>
      <c r="AB11" s="315"/>
      <c r="AC11" s="315"/>
      <c r="AD11" s="315"/>
      <c r="AE11" s="315"/>
      <c r="AF11" s="315"/>
      <c r="AG11" s="315"/>
    </row>
    <row r="12" spans="2:40" ht="18" customHeight="1">
      <c r="O12" s="316"/>
      <c r="P12" s="316"/>
      <c r="Q12" s="316"/>
      <c r="R12" s="316"/>
      <c r="S12" s="316"/>
      <c r="T12" s="316"/>
      <c r="U12" s="315"/>
      <c r="V12" s="315"/>
      <c r="W12" s="315"/>
      <c r="X12" s="315"/>
      <c r="Y12" s="315"/>
      <c r="Z12" s="315"/>
      <c r="AA12" s="315"/>
      <c r="AB12" s="315"/>
      <c r="AC12" s="315"/>
      <c r="AD12" s="315"/>
      <c r="AE12" s="315"/>
      <c r="AF12" s="315"/>
      <c r="AG12" s="315"/>
    </row>
    <row r="13" spans="2:40" ht="18" customHeight="1" thickBot="1">
      <c r="B13" s="279" t="s">
        <v>253</v>
      </c>
      <c r="C13" s="317"/>
      <c r="D13" s="317"/>
      <c r="E13" s="317"/>
      <c r="F13" s="317"/>
      <c r="G13" s="317"/>
      <c r="H13" s="317"/>
      <c r="I13" s="317"/>
      <c r="J13" s="317"/>
      <c r="K13" s="317"/>
      <c r="L13" s="317"/>
      <c r="M13" s="317"/>
      <c r="N13" s="317"/>
      <c r="O13" s="317"/>
      <c r="P13" s="317"/>
      <c r="Q13" s="317"/>
      <c r="R13" s="317"/>
      <c r="S13" s="317"/>
      <c r="T13" s="317"/>
      <c r="U13" s="317"/>
      <c r="V13" s="317"/>
      <c r="W13" s="299"/>
      <c r="X13" s="299"/>
      <c r="Y13" s="299"/>
      <c r="Z13" s="299"/>
      <c r="AA13" s="299"/>
      <c r="AB13" s="299"/>
      <c r="AC13" s="299"/>
      <c r="AD13" s="299"/>
      <c r="AE13" s="299"/>
      <c r="AF13" s="299"/>
      <c r="AG13" s="299"/>
    </row>
    <row r="14" spans="2:40" ht="18" customHeight="1" thickBot="1">
      <c r="B14" s="816" t="s">
        <v>252</v>
      </c>
      <c r="C14" s="817"/>
      <c r="D14" s="817"/>
      <c r="E14" s="817"/>
      <c r="F14" s="817"/>
      <c r="G14" s="819"/>
      <c r="H14" s="816" t="s">
        <v>251</v>
      </c>
      <c r="I14" s="817"/>
      <c r="J14" s="817"/>
      <c r="K14" s="817"/>
      <c r="L14" s="818">
        <f>Q15+Q17</f>
        <v>0</v>
      </c>
      <c r="M14" s="818"/>
      <c r="N14" s="818"/>
      <c r="O14" s="318" t="s">
        <v>192</v>
      </c>
      <c r="P14" s="816" t="s">
        <v>250</v>
      </c>
      <c r="Q14" s="817"/>
      <c r="R14" s="817"/>
      <c r="S14" s="817"/>
      <c r="T14" s="818">
        <f>Q16</f>
        <v>0</v>
      </c>
      <c r="U14" s="818"/>
      <c r="V14" s="818"/>
      <c r="W14" s="319" t="s">
        <v>192</v>
      </c>
      <c r="Y14" s="813" t="s">
        <v>249</v>
      </c>
      <c r="Z14" s="814"/>
      <c r="AA14" s="814"/>
      <c r="AB14" s="814"/>
      <c r="AC14" s="814"/>
      <c r="AD14" s="814"/>
      <c r="AE14" s="815"/>
      <c r="AF14" s="320" t="str">
        <f>IFERROR(IF(T14+L14&gt;=1,"○","×"),"")</f>
        <v>×</v>
      </c>
      <c r="AG14" s="299"/>
      <c r="AM14" s="321" t="str">
        <f>IF(AND($L$14&gt;=$AA$93,$T$14&gt;=$AA$94),"","「区分3計算表」の内容と人数A・人数Bの数値が一致しません。確認してください。")</f>
        <v/>
      </c>
    </row>
    <row r="15" spans="2:40" ht="18" customHeight="1">
      <c r="B15" s="322" t="s">
        <v>248</v>
      </c>
      <c r="C15" s="323"/>
      <c r="D15" s="323"/>
      <c r="E15" s="323"/>
      <c r="F15" s="323"/>
      <c r="G15" s="323"/>
      <c r="H15" s="323"/>
      <c r="I15" s="323"/>
      <c r="J15" s="323"/>
      <c r="K15" s="323"/>
      <c r="L15" s="323"/>
      <c r="M15" s="323"/>
      <c r="N15" s="323"/>
      <c r="O15" s="323"/>
      <c r="P15" s="324"/>
      <c r="Q15" s="820"/>
      <c r="R15" s="821"/>
      <c r="S15" s="821"/>
      <c r="T15" s="821"/>
      <c r="U15" s="821"/>
      <c r="V15" s="821"/>
      <c r="W15" s="325" t="s">
        <v>192</v>
      </c>
      <c r="Z15" s="326"/>
      <c r="AA15" s="326"/>
      <c r="AB15" s="326"/>
      <c r="AC15" s="326"/>
      <c r="AD15" s="326"/>
      <c r="AE15" s="327"/>
      <c r="AN15" s="279">
        <f>COUNTIFS(様式4別添1!$B$11:$B$60,"&lt;&gt;",様式4別添1!$Z$11:$Z$60,様式4別添1!$Z$80)
+COUNTIFS(様式4別添1!$B$11:$B$60,"&lt;&gt;",様式4別添1!$Z$11:$Z$60,様式4別添1!$Z$81)</f>
        <v>0</v>
      </c>
    </row>
    <row r="16" spans="2:40" ht="18" customHeight="1">
      <c r="B16" s="328" t="s">
        <v>247</v>
      </c>
      <c r="C16" s="329"/>
      <c r="D16" s="329"/>
      <c r="E16" s="329"/>
      <c r="F16" s="329"/>
      <c r="G16" s="329"/>
      <c r="H16" s="329"/>
      <c r="I16" s="329"/>
      <c r="J16" s="329"/>
      <c r="K16" s="329"/>
      <c r="L16" s="329"/>
      <c r="M16" s="329"/>
      <c r="N16" s="329"/>
      <c r="O16" s="329"/>
      <c r="P16" s="330"/>
      <c r="Q16" s="822"/>
      <c r="R16" s="823"/>
      <c r="S16" s="823"/>
      <c r="T16" s="823"/>
      <c r="U16" s="823"/>
      <c r="V16" s="823"/>
      <c r="W16" s="331" t="s">
        <v>192</v>
      </c>
      <c r="AN16" s="279">
        <f>COUNTIFS(様式4別添1!$B$11:$B$60,"&lt;&gt;",様式4別添1!$Z$11:$Z$60,様式4別添1!$Z$83)</f>
        <v>0</v>
      </c>
    </row>
    <row r="17" spans="1:40" ht="34.15" customHeight="1" thickBot="1">
      <c r="B17" s="824" t="s">
        <v>246</v>
      </c>
      <c r="C17" s="825"/>
      <c r="D17" s="825"/>
      <c r="E17" s="825"/>
      <c r="F17" s="825"/>
      <c r="G17" s="825"/>
      <c r="H17" s="825"/>
      <c r="I17" s="825"/>
      <c r="J17" s="825"/>
      <c r="K17" s="825"/>
      <c r="L17" s="825"/>
      <c r="M17" s="825"/>
      <c r="N17" s="825"/>
      <c r="O17" s="825"/>
      <c r="P17" s="826"/>
      <c r="Q17" s="827"/>
      <c r="R17" s="828"/>
      <c r="S17" s="828"/>
      <c r="T17" s="828"/>
      <c r="U17" s="828"/>
      <c r="V17" s="828"/>
      <c r="W17" s="332" t="s">
        <v>192</v>
      </c>
      <c r="AN17" s="279">
        <f>COUNTIFS(様式4別添1!$B$11:$B$60,"&lt;&gt;",様式4別添1!$Z$11:$Z$60,様式4別添1!$Z$82)</f>
        <v>0</v>
      </c>
    </row>
    <row r="18" spans="1:40" ht="18" customHeight="1" thickBot="1">
      <c r="B18" s="327"/>
      <c r="C18" s="317"/>
      <c r="D18" s="317"/>
      <c r="E18" s="317"/>
      <c r="F18" s="317"/>
      <c r="G18" s="317"/>
      <c r="H18" s="317"/>
      <c r="I18" s="317"/>
      <c r="J18" s="317"/>
      <c r="K18" s="317"/>
      <c r="L18" s="317"/>
      <c r="M18" s="317"/>
      <c r="N18" s="317"/>
      <c r="O18" s="317"/>
      <c r="P18" s="317"/>
      <c r="Q18" s="317"/>
      <c r="R18" s="317"/>
      <c r="S18" s="317"/>
      <c r="T18" s="317"/>
      <c r="U18" s="317"/>
      <c r="V18" s="317"/>
      <c r="W18" s="317"/>
      <c r="X18" s="317"/>
      <c r="Y18" s="317"/>
      <c r="Z18" s="317"/>
      <c r="AA18" s="299"/>
      <c r="AB18" s="299"/>
      <c r="AC18" s="299"/>
      <c r="AD18" s="299"/>
      <c r="AE18" s="299"/>
      <c r="AF18" s="299"/>
      <c r="AG18" s="299"/>
    </row>
    <row r="19" spans="1:40" ht="18" customHeight="1" thickBot="1">
      <c r="B19" s="837" t="s">
        <v>245</v>
      </c>
      <c r="C19" s="838"/>
      <c r="D19" s="838"/>
      <c r="E19" s="838"/>
      <c r="F19" s="838"/>
      <c r="G19" s="838"/>
      <c r="H19" s="838"/>
      <c r="I19" s="838"/>
      <c r="J19" s="838"/>
      <c r="K19" s="838"/>
      <c r="L19" s="838"/>
      <c r="M19" s="838"/>
      <c r="N19" s="838"/>
      <c r="O19" s="838"/>
      <c r="P19" s="838"/>
      <c r="Q19" s="838"/>
      <c r="R19" s="838"/>
      <c r="S19" s="838"/>
      <c r="T19" s="838"/>
      <c r="U19" s="838"/>
      <c r="V19" s="838"/>
      <c r="W19" s="838"/>
      <c r="X19" s="838"/>
      <c r="Y19" s="838"/>
      <c r="Z19" s="838"/>
      <c r="AA19" s="838"/>
      <c r="AB19" s="838"/>
      <c r="AC19" s="838"/>
      <c r="AD19" s="838"/>
      <c r="AE19" s="838"/>
      <c r="AF19" s="838"/>
      <c r="AG19" s="839"/>
    </row>
    <row r="20" spans="1:40" ht="18" customHeight="1">
      <c r="B20" s="840"/>
      <c r="C20" s="862" t="s">
        <v>244</v>
      </c>
      <c r="D20" s="863"/>
      <c r="E20" s="863"/>
      <c r="F20" s="863"/>
      <c r="G20" s="863"/>
      <c r="H20" s="863"/>
      <c r="I20" s="863"/>
      <c r="J20" s="863"/>
      <c r="K20" s="863"/>
      <c r="L20" s="863"/>
      <c r="M20" s="863"/>
      <c r="N20" s="863"/>
      <c r="O20" s="863"/>
      <c r="P20" s="863"/>
      <c r="Q20" s="863"/>
      <c r="R20" s="863"/>
      <c r="S20" s="863"/>
      <c r="T20" s="863"/>
      <c r="U20" s="863"/>
      <c r="V20" s="863"/>
      <c r="W20" s="863"/>
      <c r="X20" s="863"/>
      <c r="Y20" s="863"/>
      <c r="Z20" s="863"/>
      <c r="AA20" s="865"/>
      <c r="AB20" s="866"/>
      <c r="AC20" s="866"/>
      <c r="AD20" s="866"/>
      <c r="AE20" s="866"/>
      <c r="AF20" s="866"/>
      <c r="AG20" s="867"/>
    </row>
    <row r="21" spans="1:40" ht="18" customHeight="1" thickBot="1">
      <c r="B21" s="841"/>
      <c r="C21" s="864"/>
      <c r="D21" s="864"/>
      <c r="E21" s="864"/>
      <c r="F21" s="864"/>
      <c r="G21" s="864"/>
      <c r="H21" s="864"/>
      <c r="I21" s="864"/>
      <c r="J21" s="864"/>
      <c r="K21" s="864"/>
      <c r="L21" s="864"/>
      <c r="M21" s="864"/>
      <c r="N21" s="864"/>
      <c r="O21" s="864"/>
      <c r="P21" s="864"/>
      <c r="Q21" s="864"/>
      <c r="R21" s="864"/>
      <c r="S21" s="864"/>
      <c r="T21" s="864"/>
      <c r="U21" s="864"/>
      <c r="V21" s="864"/>
      <c r="W21" s="864"/>
      <c r="X21" s="864"/>
      <c r="Y21" s="864"/>
      <c r="Z21" s="864"/>
      <c r="AA21" s="868"/>
      <c r="AB21" s="869"/>
      <c r="AC21" s="869"/>
      <c r="AD21" s="869"/>
      <c r="AE21" s="869"/>
      <c r="AF21" s="869"/>
      <c r="AG21" s="870"/>
    </row>
    <row r="22" spans="1:40" ht="21.6" customHeight="1">
      <c r="B22" s="327"/>
      <c r="C22" s="317"/>
      <c r="D22" s="317"/>
      <c r="E22" s="317"/>
      <c r="F22" s="317"/>
      <c r="G22" s="317"/>
      <c r="H22" s="317"/>
      <c r="I22" s="317"/>
      <c r="J22" s="317"/>
      <c r="K22" s="317"/>
      <c r="L22" s="317"/>
      <c r="M22" s="317"/>
      <c r="N22" s="317"/>
      <c r="O22" s="317"/>
      <c r="P22" s="317"/>
      <c r="Q22" s="317"/>
      <c r="R22" s="317"/>
      <c r="S22" s="317"/>
      <c r="T22" s="317"/>
      <c r="U22" s="317"/>
      <c r="V22" s="317"/>
      <c r="W22" s="317"/>
      <c r="X22" s="317"/>
      <c r="Y22" s="317"/>
      <c r="Z22" s="317"/>
      <c r="AA22" s="299"/>
      <c r="AB22" s="299"/>
      <c r="AC22" s="299"/>
      <c r="AD22" s="299"/>
      <c r="AE22" s="299"/>
      <c r="AF22" s="299"/>
      <c r="AG22" s="299"/>
    </row>
    <row r="23" spans="1:40" ht="21.75" customHeight="1" thickBot="1">
      <c r="B23" s="279" t="s">
        <v>243</v>
      </c>
      <c r="C23" s="333"/>
      <c r="D23" s="333"/>
      <c r="E23" s="333"/>
      <c r="F23" s="333"/>
      <c r="G23" s="287"/>
      <c r="H23" s="287"/>
      <c r="I23" s="287"/>
      <c r="J23" s="334"/>
      <c r="K23" s="334"/>
      <c r="L23" s="334"/>
      <c r="M23" s="334"/>
      <c r="N23" s="334"/>
      <c r="O23" s="334"/>
      <c r="P23" s="334"/>
      <c r="Q23" s="334"/>
      <c r="R23" s="334"/>
      <c r="S23" s="287"/>
      <c r="T23" s="287"/>
      <c r="U23" s="287"/>
      <c r="V23" s="334"/>
      <c r="W23" s="334"/>
      <c r="X23" s="334"/>
      <c r="Y23" s="334"/>
      <c r="Z23" s="334"/>
      <c r="AA23" s="334"/>
      <c r="AB23" s="334"/>
      <c r="AC23" s="334"/>
      <c r="AD23" s="334"/>
      <c r="AE23" s="287"/>
      <c r="AF23" s="287"/>
      <c r="AG23" s="287"/>
    </row>
    <row r="24" spans="1:40" ht="27.75" customHeight="1" thickBot="1">
      <c r="B24" s="810" t="s">
        <v>242</v>
      </c>
      <c r="C24" s="811"/>
      <c r="D24" s="811"/>
      <c r="E24" s="811"/>
      <c r="F24" s="812"/>
      <c r="G24" s="812"/>
      <c r="H24" s="812"/>
      <c r="I24" s="812"/>
      <c r="J24" s="812"/>
      <c r="K24" s="812"/>
      <c r="L24" s="812"/>
      <c r="M24" s="854">
        <f>'1_加算額計算表'!D5</f>
        <v>0</v>
      </c>
      <c r="N24" s="855"/>
      <c r="O24" s="855"/>
      <c r="P24" s="855"/>
      <c r="Q24" s="855"/>
      <c r="R24" s="855"/>
      <c r="S24" s="855"/>
      <c r="T24" s="855"/>
      <c r="U24" s="335" t="s">
        <v>192</v>
      </c>
      <c r="V24" s="334"/>
      <c r="W24" s="334"/>
      <c r="X24" s="334"/>
      <c r="Y24" s="334"/>
      <c r="Z24" s="334"/>
      <c r="AA24" s="334"/>
      <c r="AB24" s="334"/>
      <c r="AC24" s="334"/>
      <c r="AD24" s="334"/>
      <c r="AE24" s="287"/>
      <c r="AF24" s="287"/>
      <c r="AG24" s="287"/>
    </row>
    <row r="25" spans="1:40" s="337" customFormat="1" ht="21" customHeight="1">
      <c r="A25" s="336"/>
      <c r="B25" s="914" t="s">
        <v>241</v>
      </c>
      <c r="C25" s="915"/>
      <c r="D25" s="915"/>
      <c r="E25" s="916"/>
      <c r="F25" s="856" t="s">
        <v>240</v>
      </c>
      <c r="G25" s="843"/>
      <c r="H25" s="843"/>
      <c r="I25" s="843"/>
      <c r="J25" s="843"/>
      <c r="K25" s="843"/>
      <c r="L25" s="843"/>
      <c r="M25" s="842" t="s">
        <v>239</v>
      </c>
      <c r="N25" s="843"/>
      <c r="O25" s="843"/>
      <c r="P25" s="843"/>
      <c r="Q25" s="843"/>
      <c r="R25" s="843"/>
      <c r="S25" s="843"/>
      <c r="T25" s="842" t="s">
        <v>238</v>
      </c>
      <c r="U25" s="843"/>
      <c r="V25" s="843"/>
      <c r="W25" s="843"/>
      <c r="X25" s="843"/>
      <c r="Y25" s="843"/>
      <c r="Z25" s="843"/>
      <c r="AA25" s="842" t="s">
        <v>237</v>
      </c>
      <c r="AB25" s="843"/>
      <c r="AC25" s="843"/>
      <c r="AD25" s="843"/>
      <c r="AE25" s="843"/>
      <c r="AF25" s="843"/>
      <c r="AG25" s="871"/>
      <c r="AH25" s="336"/>
    </row>
    <row r="26" spans="1:40" s="337" customFormat="1" ht="21" customHeight="1">
      <c r="A26" s="336"/>
      <c r="B26" s="917"/>
      <c r="C26" s="918"/>
      <c r="D26" s="918"/>
      <c r="E26" s="919"/>
      <c r="F26" s="844"/>
      <c r="G26" s="845"/>
      <c r="H26" s="845"/>
      <c r="I26" s="845"/>
      <c r="J26" s="845"/>
      <c r="K26" s="845"/>
      <c r="L26" s="875" t="s">
        <v>192</v>
      </c>
      <c r="M26" s="857"/>
      <c r="N26" s="858"/>
      <c r="O26" s="858"/>
      <c r="P26" s="858"/>
      <c r="Q26" s="858"/>
      <c r="R26" s="858"/>
      <c r="S26" s="338" t="s">
        <v>192</v>
      </c>
      <c r="T26" s="899">
        <f>SUM('1_加算額計算表'!$D$10:$E$11)</f>
        <v>0</v>
      </c>
      <c r="U26" s="900"/>
      <c r="V26" s="900"/>
      <c r="W26" s="900"/>
      <c r="X26" s="900"/>
      <c r="Y26" s="900"/>
      <c r="Z26" s="875" t="s">
        <v>192</v>
      </c>
      <c r="AA26" s="899">
        <f>SUM('1_加算額計算表'!$D$9:$E$9)</f>
        <v>0</v>
      </c>
      <c r="AB26" s="900"/>
      <c r="AC26" s="900"/>
      <c r="AD26" s="900"/>
      <c r="AE26" s="900"/>
      <c r="AF26" s="900"/>
      <c r="AG26" s="905" t="s">
        <v>192</v>
      </c>
      <c r="AH26" s="336"/>
    </row>
    <row r="27" spans="1:40" s="337" customFormat="1" ht="18" customHeight="1">
      <c r="A27" s="336"/>
      <c r="B27" s="917"/>
      <c r="C27" s="918"/>
      <c r="D27" s="918"/>
      <c r="E27" s="919"/>
      <c r="F27" s="846"/>
      <c r="G27" s="847"/>
      <c r="H27" s="847"/>
      <c r="I27" s="847"/>
      <c r="J27" s="847"/>
      <c r="K27" s="847"/>
      <c r="L27" s="876"/>
      <c r="M27" s="339"/>
      <c r="N27" s="851" t="s">
        <v>236</v>
      </c>
      <c r="O27" s="852"/>
      <c r="P27" s="852"/>
      <c r="Q27" s="852"/>
      <c r="R27" s="852"/>
      <c r="S27" s="853"/>
      <c r="T27" s="901"/>
      <c r="U27" s="902"/>
      <c r="V27" s="902"/>
      <c r="W27" s="902"/>
      <c r="X27" s="902"/>
      <c r="Y27" s="902"/>
      <c r="Z27" s="876"/>
      <c r="AA27" s="901"/>
      <c r="AB27" s="902"/>
      <c r="AC27" s="902"/>
      <c r="AD27" s="902"/>
      <c r="AE27" s="902"/>
      <c r="AF27" s="902"/>
      <c r="AG27" s="906"/>
      <c r="AH27" s="336"/>
    </row>
    <row r="28" spans="1:40" s="337" customFormat="1" ht="21" customHeight="1" thickBot="1">
      <c r="A28" s="336"/>
      <c r="B28" s="920"/>
      <c r="C28" s="921"/>
      <c r="D28" s="921"/>
      <c r="E28" s="922"/>
      <c r="F28" s="848"/>
      <c r="G28" s="849"/>
      <c r="H28" s="849"/>
      <c r="I28" s="849"/>
      <c r="J28" s="849"/>
      <c r="K28" s="849"/>
      <c r="L28" s="877"/>
      <c r="M28" s="340"/>
      <c r="N28" s="850"/>
      <c r="O28" s="850"/>
      <c r="P28" s="850"/>
      <c r="Q28" s="850"/>
      <c r="R28" s="850"/>
      <c r="S28" s="341" t="s">
        <v>192</v>
      </c>
      <c r="T28" s="903"/>
      <c r="U28" s="904"/>
      <c r="V28" s="904"/>
      <c r="W28" s="904"/>
      <c r="X28" s="904"/>
      <c r="Y28" s="904"/>
      <c r="Z28" s="877"/>
      <c r="AA28" s="903"/>
      <c r="AB28" s="904"/>
      <c r="AC28" s="904"/>
      <c r="AD28" s="904"/>
      <c r="AE28" s="904"/>
      <c r="AF28" s="904"/>
      <c r="AG28" s="907"/>
      <c r="AH28" s="336"/>
    </row>
    <row r="29" spans="1:40" ht="28.5" customHeight="1">
      <c r="B29" s="725" t="s">
        <v>235</v>
      </c>
      <c r="C29" s="726"/>
      <c r="D29" s="726"/>
      <c r="E29" s="727"/>
      <c r="F29" s="925" t="s">
        <v>234</v>
      </c>
      <c r="G29" s="926"/>
      <c r="H29" s="323" t="s">
        <v>226</v>
      </c>
      <c r="I29" s="342"/>
      <c r="J29" s="342"/>
      <c r="K29" s="343"/>
      <c r="L29" s="343"/>
      <c r="M29" s="343"/>
      <c r="N29" s="343"/>
      <c r="O29" s="343"/>
      <c r="P29" s="343"/>
      <c r="Q29" s="343"/>
      <c r="R29" s="343"/>
      <c r="S29" s="344"/>
      <c r="T29" s="344"/>
      <c r="U29" s="344"/>
      <c r="V29" s="343"/>
      <c r="W29" s="343"/>
      <c r="X29" s="343"/>
      <c r="Y29" s="343"/>
      <c r="Z29" s="343"/>
      <c r="AA29" s="343"/>
      <c r="AB29" s="343"/>
      <c r="AC29" s="343"/>
      <c r="AD29" s="343"/>
      <c r="AE29" s="932"/>
      <c r="AF29" s="933"/>
      <c r="AG29" s="934"/>
    </row>
    <row r="30" spans="1:40" ht="28.5" customHeight="1">
      <c r="B30" s="880"/>
      <c r="C30" s="881"/>
      <c r="D30" s="881"/>
      <c r="E30" s="882"/>
      <c r="F30" s="927"/>
      <c r="G30" s="928"/>
      <c r="H30" s="345" t="s">
        <v>224</v>
      </c>
      <c r="I30" s="345"/>
      <c r="J30" s="345"/>
      <c r="K30" s="346"/>
      <c r="L30" s="346"/>
      <c r="M30" s="346"/>
      <c r="N30" s="346"/>
      <c r="O30" s="346"/>
      <c r="P30" s="346"/>
      <c r="Q30" s="346"/>
      <c r="R30" s="346"/>
      <c r="S30" s="347"/>
      <c r="T30" s="347"/>
      <c r="U30" s="347"/>
      <c r="V30" s="346"/>
      <c r="W30" s="346"/>
      <c r="X30" s="346"/>
      <c r="Y30" s="346"/>
      <c r="Z30" s="346"/>
      <c r="AA30" s="346"/>
      <c r="AB30" s="346"/>
      <c r="AC30" s="346"/>
      <c r="AD30" s="346"/>
      <c r="AE30" s="830"/>
      <c r="AF30" s="831"/>
      <c r="AG30" s="832"/>
    </row>
    <row r="31" spans="1:40" ht="28.5" customHeight="1">
      <c r="B31" s="880"/>
      <c r="C31" s="881"/>
      <c r="D31" s="881"/>
      <c r="E31" s="882"/>
      <c r="F31" s="927"/>
      <c r="G31" s="928"/>
      <c r="H31" s="329" t="s">
        <v>225</v>
      </c>
      <c r="K31" s="334"/>
      <c r="L31" s="334"/>
      <c r="M31" s="334"/>
      <c r="N31" s="334"/>
      <c r="O31" s="334"/>
      <c r="P31" s="334"/>
      <c r="Q31" s="334"/>
      <c r="R31" s="334"/>
      <c r="S31" s="287"/>
      <c r="T31" s="287"/>
      <c r="U31" s="287"/>
      <c r="V31" s="334"/>
      <c r="W31" s="334"/>
      <c r="X31" s="334"/>
      <c r="Y31" s="334"/>
      <c r="Z31" s="334"/>
      <c r="AA31" s="334"/>
      <c r="AB31" s="334"/>
      <c r="AC31" s="334"/>
      <c r="AD31" s="334"/>
      <c r="AE31" s="830"/>
      <c r="AF31" s="831"/>
      <c r="AG31" s="832"/>
    </row>
    <row r="32" spans="1:40" ht="28.5" customHeight="1">
      <c r="B32" s="880"/>
      <c r="C32" s="881"/>
      <c r="D32" s="881"/>
      <c r="E32" s="882"/>
      <c r="F32" s="927"/>
      <c r="G32" s="928"/>
      <c r="H32" s="345" t="s">
        <v>233</v>
      </c>
      <c r="I32" s="345"/>
      <c r="J32" s="345"/>
      <c r="K32" s="346"/>
      <c r="L32" s="346"/>
      <c r="M32" s="346"/>
      <c r="N32" s="346"/>
      <c r="O32" s="346"/>
      <c r="P32" s="346"/>
      <c r="Q32" s="346"/>
      <c r="R32" s="346"/>
      <c r="S32" s="347"/>
      <c r="T32" s="347"/>
      <c r="U32" s="347"/>
      <c r="V32" s="346"/>
      <c r="W32" s="346"/>
      <c r="X32" s="346"/>
      <c r="Y32" s="346"/>
      <c r="Z32" s="346"/>
      <c r="AA32" s="346"/>
      <c r="AB32" s="346"/>
      <c r="AC32" s="346"/>
      <c r="AD32" s="346"/>
      <c r="AE32" s="830"/>
      <c r="AF32" s="831"/>
      <c r="AG32" s="832"/>
    </row>
    <row r="33" spans="2:33" ht="28.5" customHeight="1">
      <c r="B33" s="880"/>
      <c r="C33" s="881"/>
      <c r="D33" s="881"/>
      <c r="E33" s="882"/>
      <c r="F33" s="927"/>
      <c r="G33" s="928"/>
      <c r="H33" s="345" t="s">
        <v>221</v>
      </c>
      <c r="I33" s="345"/>
      <c r="J33" s="345"/>
      <c r="K33" s="346"/>
      <c r="L33" s="346"/>
      <c r="M33" s="346"/>
      <c r="N33" s="346"/>
      <c r="O33" s="346"/>
      <c r="P33" s="346"/>
      <c r="Q33" s="346"/>
      <c r="R33" s="346"/>
      <c r="S33" s="347"/>
      <c r="T33" s="347"/>
      <c r="U33" s="347"/>
      <c r="V33" s="346"/>
      <c r="W33" s="346"/>
      <c r="X33" s="346"/>
      <c r="Y33" s="346"/>
      <c r="Z33" s="346"/>
      <c r="AA33" s="346"/>
      <c r="AB33" s="346"/>
      <c r="AC33" s="346"/>
      <c r="AD33" s="346"/>
      <c r="AE33" s="830"/>
      <c r="AF33" s="831"/>
      <c r="AG33" s="832"/>
    </row>
    <row r="34" spans="2:33" ht="28.5" customHeight="1">
      <c r="B34" s="880"/>
      <c r="C34" s="881"/>
      <c r="D34" s="881"/>
      <c r="E34" s="882"/>
      <c r="F34" s="927"/>
      <c r="G34" s="928"/>
      <c r="H34" s="345" t="s">
        <v>220</v>
      </c>
      <c r="I34" s="345"/>
      <c r="J34" s="345"/>
      <c r="K34" s="346"/>
      <c r="L34" s="346"/>
      <c r="M34" s="346"/>
      <c r="N34" s="346"/>
      <c r="O34" s="346"/>
      <c r="P34" s="346"/>
      <c r="Q34" s="346"/>
      <c r="R34" s="346"/>
      <c r="S34" s="347"/>
      <c r="T34" s="347"/>
      <c r="U34" s="347"/>
      <c r="V34" s="346"/>
      <c r="W34" s="346"/>
      <c r="X34" s="346"/>
      <c r="Y34" s="346"/>
      <c r="Z34" s="346"/>
      <c r="AA34" s="346"/>
      <c r="AB34" s="346"/>
      <c r="AC34" s="346"/>
      <c r="AD34" s="346"/>
      <c r="AE34" s="830"/>
      <c r="AF34" s="831"/>
      <c r="AG34" s="832"/>
    </row>
    <row r="35" spans="2:33" ht="28.5" customHeight="1">
      <c r="B35" s="880"/>
      <c r="C35" s="881"/>
      <c r="D35" s="881"/>
      <c r="E35" s="882"/>
      <c r="F35" s="927"/>
      <c r="G35" s="928"/>
      <c r="H35" s="348" t="s">
        <v>219</v>
      </c>
      <c r="I35" s="348"/>
      <c r="J35" s="348"/>
      <c r="K35" s="349"/>
      <c r="L35" s="349"/>
      <c r="M35" s="349"/>
      <c r="N35" s="346"/>
      <c r="O35" s="345"/>
      <c r="P35" s="350"/>
      <c r="Q35" s="350"/>
      <c r="R35" s="350"/>
      <c r="S35" s="345"/>
      <c r="T35" s="345"/>
      <c r="U35" s="345"/>
      <c r="V35" s="350"/>
      <c r="W35" s="350"/>
      <c r="X35" s="350"/>
      <c r="Y35" s="350"/>
      <c r="Z35" s="350"/>
      <c r="AA35" s="350"/>
      <c r="AB35" s="350"/>
      <c r="AC35" s="350"/>
      <c r="AD35" s="350"/>
      <c r="AE35" s="830"/>
      <c r="AF35" s="831"/>
      <c r="AG35" s="832"/>
    </row>
    <row r="36" spans="2:33" ht="28.5" customHeight="1">
      <c r="B36" s="880"/>
      <c r="C36" s="881"/>
      <c r="D36" s="881"/>
      <c r="E36" s="882"/>
      <c r="F36" s="927"/>
      <c r="G36" s="928"/>
      <c r="H36" s="345" t="s">
        <v>232</v>
      </c>
      <c r="I36" s="345"/>
      <c r="J36" s="345"/>
      <c r="K36" s="346"/>
      <c r="L36" s="346"/>
      <c r="M36" s="346"/>
      <c r="N36" s="346"/>
      <c r="O36" s="346"/>
      <c r="P36" s="346"/>
      <c r="Q36" s="346"/>
      <c r="R36" s="346"/>
      <c r="S36" s="347"/>
      <c r="T36" s="347"/>
      <c r="U36" s="347"/>
      <c r="V36" s="346"/>
      <c r="W36" s="346"/>
      <c r="X36" s="346"/>
      <c r="Y36" s="346"/>
      <c r="Z36" s="346"/>
      <c r="AA36" s="346"/>
      <c r="AB36" s="346"/>
      <c r="AC36" s="346"/>
      <c r="AD36" s="346"/>
      <c r="AE36" s="830"/>
      <c r="AF36" s="831"/>
      <c r="AG36" s="832"/>
    </row>
    <row r="37" spans="2:33" ht="28.5" customHeight="1">
      <c r="B37" s="880"/>
      <c r="C37" s="881"/>
      <c r="D37" s="881"/>
      <c r="E37" s="882"/>
      <c r="F37" s="927"/>
      <c r="G37" s="928"/>
      <c r="H37" s="351" t="s">
        <v>218</v>
      </c>
      <c r="I37" s="345"/>
      <c r="J37" s="345"/>
      <c r="K37" s="346"/>
      <c r="L37" s="346"/>
      <c r="M37" s="346"/>
      <c r="N37" s="346"/>
      <c r="O37" s="346"/>
      <c r="P37" s="346"/>
      <c r="Q37" s="346"/>
      <c r="R37" s="346"/>
      <c r="S37" s="347"/>
      <c r="T37" s="347"/>
      <c r="U37" s="347"/>
      <c r="V37" s="346"/>
      <c r="W37" s="346"/>
      <c r="X37" s="346"/>
      <c r="Y37" s="346"/>
      <c r="Z37" s="346"/>
      <c r="AA37" s="346"/>
      <c r="AB37" s="346"/>
      <c r="AC37" s="346"/>
      <c r="AD37" s="352"/>
      <c r="AE37" s="830"/>
      <c r="AF37" s="831"/>
      <c r="AG37" s="832"/>
    </row>
    <row r="38" spans="2:33" ht="28.5" customHeight="1">
      <c r="B38" s="880"/>
      <c r="C38" s="881"/>
      <c r="D38" s="881"/>
      <c r="E38" s="882"/>
      <c r="F38" s="927"/>
      <c r="G38" s="928"/>
      <c r="H38" s="329" t="s">
        <v>217</v>
      </c>
      <c r="I38" s="329"/>
      <c r="J38" s="329"/>
      <c r="K38" s="353"/>
      <c r="L38" s="353"/>
      <c r="M38" s="353"/>
      <c r="N38" s="353"/>
      <c r="O38" s="353"/>
      <c r="P38" s="353"/>
      <c r="Q38" s="353"/>
      <c r="R38" s="353"/>
      <c r="S38" s="354"/>
      <c r="T38" s="354"/>
      <c r="U38" s="354"/>
      <c r="V38" s="353"/>
      <c r="W38" s="353"/>
      <c r="X38" s="353"/>
      <c r="Y38" s="353"/>
      <c r="Z38" s="353"/>
      <c r="AA38" s="353"/>
      <c r="AB38" s="353"/>
      <c r="AC38" s="353"/>
      <c r="AD38" s="353"/>
      <c r="AE38" s="830"/>
      <c r="AF38" s="831"/>
      <c r="AG38" s="832"/>
    </row>
    <row r="39" spans="2:33" ht="28.5" customHeight="1">
      <c r="B39" s="880"/>
      <c r="C39" s="881"/>
      <c r="D39" s="881"/>
      <c r="E39" s="882"/>
      <c r="F39" s="927"/>
      <c r="G39" s="928"/>
      <c r="H39" s="355" t="s">
        <v>216</v>
      </c>
      <c r="I39" s="348"/>
      <c r="J39" s="348"/>
      <c r="K39" s="349"/>
      <c r="L39" s="349"/>
      <c r="M39" s="349"/>
      <c r="N39" s="349"/>
      <c r="O39" s="349"/>
      <c r="P39" s="349"/>
      <c r="Q39" s="349"/>
      <c r="R39" s="349"/>
      <c r="S39" s="356"/>
      <c r="T39" s="356"/>
      <c r="U39" s="356"/>
      <c r="V39" s="349"/>
      <c r="W39" s="349"/>
      <c r="X39" s="349"/>
      <c r="Y39" s="349"/>
      <c r="Z39" s="349"/>
      <c r="AA39" s="349"/>
      <c r="AB39" s="349"/>
      <c r="AC39" s="349"/>
      <c r="AD39" s="349"/>
      <c r="AE39" s="859"/>
      <c r="AF39" s="860"/>
      <c r="AG39" s="861"/>
    </row>
    <row r="40" spans="2:33" ht="28.5" customHeight="1">
      <c r="B40" s="880"/>
      <c r="C40" s="881"/>
      <c r="D40" s="881"/>
      <c r="E40" s="882"/>
      <c r="F40" s="927"/>
      <c r="G40" s="928"/>
      <c r="H40" s="351" t="s">
        <v>204</v>
      </c>
      <c r="I40" s="345"/>
      <c r="J40" s="345"/>
      <c r="K40" s="346"/>
      <c r="L40" s="346"/>
      <c r="M40" s="346"/>
      <c r="N40" s="346"/>
      <c r="O40" s="346"/>
      <c r="P40" s="346"/>
      <c r="Q40" s="346"/>
      <c r="R40" s="346"/>
      <c r="S40" s="347"/>
      <c r="T40" s="347"/>
      <c r="U40" s="347"/>
      <c r="V40" s="346"/>
      <c r="W40" s="346"/>
      <c r="X40" s="346"/>
      <c r="Y40" s="346"/>
      <c r="Z40" s="346"/>
      <c r="AA40" s="346"/>
      <c r="AB40" s="346"/>
      <c r="AC40" s="346"/>
      <c r="AD40" s="346"/>
      <c r="AE40" s="830"/>
      <c r="AF40" s="831"/>
      <c r="AG40" s="832"/>
    </row>
    <row r="41" spans="2:33" ht="28.5" customHeight="1">
      <c r="B41" s="880"/>
      <c r="C41" s="881"/>
      <c r="D41" s="881"/>
      <c r="E41" s="882"/>
      <c r="F41" s="927"/>
      <c r="G41" s="928"/>
      <c r="H41" s="357" t="s">
        <v>215</v>
      </c>
      <c r="I41" s="329"/>
      <c r="J41" s="329"/>
      <c r="K41" s="353"/>
      <c r="L41" s="353"/>
      <c r="M41" s="353"/>
      <c r="N41" s="353"/>
      <c r="O41" s="353"/>
      <c r="P41" s="353"/>
      <c r="Q41" s="353"/>
      <c r="R41" s="353"/>
      <c r="S41" s="354"/>
      <c r="T41" s="354"/>
      <c r="U41" s="354"/>
      <c r="V41" s="353"/>
      <c r="W41" s="353"/>
      <c r="X41" s="353"/>
      <c r="Y41" s="353"/>
      <c r="Z41" s="353"/>
      <c r="AA41" s="353"/>
      <c r="AB41" s="353"/>
      <c r="AC41" s="353"/>
      <c r="AD41" s="353"/>
      <c r="AE41" s="893"/>
      <c r="AF41" s="835"/>
      <c r="AG41" s="836"/>
    </row>
    <row r="42" spans="2:33" ht="28.5" customHeight="1" thickBot="1">
      <c r="B42" s="883"/>
      <c r="C42" s="884"/>
      <c r="D42" s="884"/>
      <c r="E42" s="885"/>
      <c r="F42" s="929"/>
      <c r="G42" s="930"/>
      <c r="H42" s="358" t="s">
        <v>213</v>
      </c>
      <c r="I42" s="359"/>
      <c r="J42" s="359"/>
      <c r="K42" s="360"/>
      <c r="L42" s="360"/>
      <c r="M42" s="360"/>
      <c r="N42" s="360"/>
      <c r="O42" s="360"/>
      <c r="P42" s="360"/>
      <c r="Q42" s="360"/>
      <c r="R42" s="360"/>
      <c r="S42" s="361"/>
      <c r="T42" s="361"/>
      <c r="U42" s="361"/>
      <c r="V42" s="360"/>
      <c r="W42" s="360"/>
      <c r="X42" s="360"/>
      <c r="Y42" s="360"/>
      <c r="Z42" s="360"/>
      <c r="AA42" s="360"/>
      <c r="AB42" s="360"/>
      <c r="AC42" s="360"/>
      <c r="AD42" s="360"/>
      <c r="AE42" s="872"/>
      <c r="AF42" s="873"/>
      <c r="AG42" s="874"/>
    </row>
    <row r="43" spans="2:33" s="327" customFormat="1" ht="9.75" customHeight="1"/>
    <row r="44" spans="2:33" s="327" customFormat="1" ht="9.75" customHeight="1" thickBot="1"/>
    <row r="45" spans="2:33" ht="28.5" customHeight="1">
      <c r="B45" s="725" t="s">
        <v>211</v>
      </c>
      <c r="C45" s="726"/>
      <c r="D45" s="726"/>
      <c r="E45" s="727"/>
      <c r="F45" s="925" t="s">
        <v>231</v>
      </c>
      <c r="G45" s="926"/>
      <c r="H45" s="362" t="s">
        <v>226</v>
      </c>
      <c r="I45" s="323"/>
      <c r="J45" s="323"/>
      <c r="K45" s="363"/>
      <c r="L45" s="363"/>
      <c r="M45" s="363"/>
      <c r="N45" s="363"/>
      <c r="O45" s="363"/>
      <c r="P45" s="363"/>
      <c r="Q45" s="363"/>
      <c r="R45" s="363"/>
      <c r="S45" s="364"/>
      <c r="T45" s="364"/>
      <c r="U45" s="364"/>
      <c r="V45" s="363"/>
      <c r="W45" s="363"/>
      <c r="X45" s="363"/>
      <c r="Y45" s="363"/>
      <c r="Z45" s="363"/>
      <c r="AA45" s="363"/>
      <c r="AB45" s="363"/>
      <c r="AC45" s="363"/>
      <c r="AD45" s="365"/>
      <c r="AE45" s="833"/>
      <c r="AF45" s="833"/>
      <c r="AG45" s="834"/>
    </row>
    <row r="46" spans="2:33" ht="28.5" customHeight="1">
      <c r="B46" s="880"/>
      <c r="C46" s="881"/>
      <c r="D46" s="881"/>
      <c r="E46" s="882"/>
      <c r="F46" s="927"/>
      <c r="G46" s="928"/>
      <c r="H46" s="329" t="s">
        <v>225</v>
      </c>
      <c r="I46" s="329"/>
      <c r="J46" s="329"/>
      <c r="K46" s="353"/>
      <c r="L46" s="353"/>
      <c r="M46" s="353"/>
      <c r="N46" s="353"/>
      <c r="O46" s="353"/>
      <c r="P46" s="353"/>
      <c r="Q46" s="353"/>
      <c r="R46" s="353"/>
      <c r="S46" s="354"/>
      <c r="T46" s="354"/>
      <c r="U46" s="354"/>
      <c r="V46" s="353"/>
      <c r="W46" s="353"/>
      <c r="X46" s="353"/>
      <c r="Y46" s="353"/>
      <c r="Z46" s="353"/>
      <c r="AA46" s="353"/>
      <c r="AB46" s="353"/>
      <c r="AC46" s="353"/>
      <c r="AD46" s="366"/>
      <c r="AE46" s="835"/>
      <c r="AF46" s="835"/>
      <c r="AG46" s="836"/>
    </row>
    <row r="47" spans="2:33" ht="28.5" customHeight="1">
      <c r="B47" s="880"/>
      <c r="C47" s="881"/>
      <c r="D47" s="881"/>
      <c r="E47" s="882"/>
      <c r="F47" s="927"/>
      <c r="G47" s="928"/>
      <c r="H47" s="329" t="s">
        <v>207</v>
      </c>
      <c r="I47" s="329"/>
      <c r="J47" s="329"/>
      <c r="K47" s="353"/>
      <c r="L47" s="353"/>
      <c r="M47" s="353"/>
      <c r="N47" s="353"/>
      <c r="O47" s="353"/>
      <c r="P47" s="353"/>
      <c r="Q47" s="353"/>
      <c r="R47" s="353"/>
      <c r="S47" s="354"/>
      <c r="T47" s="354"/>
      <c r="U47" s="354"/>
      <c r="V47" s="353"/>
      <c r="W47" s="353"/>
      <c r="X47" s="353"/>
      <c r="Y47" s="353"/>
      <c r="Z47" s="353"/>
      <c r="AA47" s="353"/>
      <c r="AB47" s="353"/>
      <c r="AC47" s="353"/>
      <c r="AD47" s="366"/>
      <c r="AE47" s="835"/>
      <c r="AF47" s="835"/>
      <c r="AG47" s="836"/>
    </row>
    <row r="48" spans="2:33" ht="28.5" customHeight="1">
      <c r="B48" s="880"/>
      <c r="C48" s="881"/>
      <c r="D48" s="881"/>
      <c r="E48" s="882"/>
      <c r="F48" s="927"/>
      <c r="G48" s="928"/>
      <c r="H48" s="329" t="s">
        <v>206</v>
      </c>
      <c r="I48" s="329"/>
      <c r="J48" s="329"/>
      <c r="K48" s="353"/>
      <c r="L48" s="353"/>
      <c r="M48" s="353"/>
      <c r="N48" s="353"/>
      <c r="O48" s="353"/>
      <c r="P48" s="353"/>
      <c r="Q48" s="353"/>
      <c r="R48" s="353"/>
      <c r="S48" s="354"/>
      <c r="T48" s="354"/>
      <c r="U48" s="354"/>
      <c r="V48" s="353"/>
      <c r="W48" s="353"/>
      <c r="X48" s="353"/>
      <c r="Y48" s="353"/>
      <c r="Z48" s="353"/>
      <c r="AA48" s="353"/>
      <c r="AB48" s="353"/>
      <c r="AC48" s="353"/>
      <c r="AD48" s="366"/>
      <c r="AE48" s="835"/>
      <c r="AF48" s="835"/>
      <c r="AG48" s="836"/>
    </row>
    <row r="49" spans="2:33" ht="28.5" customHeight="1">
      <c r="B49" s="880"/>
      <c r="C49" s="881"/>
      <c r="D49" s="881"/>
      <c r="E49" s="882"/>
      <c r="F49" s="927"/>
      <c r="G49" s="928"/>
      <c r="H49" s="345" t="s">
        <v>230</v>
      </c>
      <c r="I49" s="345"/>
      <c r="J49" s="345"/>
      <c r="K49" s="346"/>
      <c r="L49" s="346"/>
      <c r="M49" s="346"/>
      <c r="N49" s="346"/>
      <c r="O49" s="346"/>
      <c r="P49" s="346"/>
      <c r="Q49" s="346"/>
      <c r="R49" s="346"/>
      <c r="S49" s="347"/>
      <c r="T49" s="347"/>
      <c r="U49" s="347"/>
      <c r="V49" s="346"/>
      <c r="W49" s="346"/>
      <c r="X49" s="346"/>
      <c r="Y49" s="346"/>
      <c r="Z49" s="346"/>
      <c r="AA49" s="346"/>
      <c r="AB49" s="346"/>
      <c r="AC49" s="346"/>
      <c r="AD49" s="367"/>
      <c r="AE49" s="831"/>
      <c r="AF49" s="831"/>
      <c r="AG49" s="832"/>
    </row>
    <row r="50" spans="2:33" ht="28.5" customHeight="1">
      <c r="B50" s="880"/>
      <c r="C50" s="881"/>
      <c r="D50" s="881"/>
      <c r="E50" s="882"/>
      <c r="F50" s="927"/>
      <c r="G50" s="928"/>
      <c r="H50" s="345" t="s">
        <v>229</v>
      </c>
      <c r="I50" s="345"/>
      <c r="J50" s="345"/>
      <c r="K50" s="346"/>
      <c r="L50" s="346"/>
      <c r="M50" s="346"/>
      <c r="N50" s="346"/>
      <c r="O50" s="346"/>
      <c r="P50" s="346"/>
      <c r="Q50" s="346"/>
      <c r="R50" s="346"/>
      <c r="S50" s="347"/>
      <c r="T50" s="347"/>
      <c r="U50" s="347"/>
      <c r="V50" s="346"/>
      <c r="W50" s="346"/>
      <c r="X50" s="346"/>
      <c r="Y50" s="346"/>
      <c r="Z50" s="346"/>
      <c r="AA50" s="346"/>
      <c r="AB50" s="346"/>
      <c r="AC50" s="346"/>
      <c r="AD50" s="367"/>
      <c r="AE50" s="831"/>
      <c r="AF50" s="831"/>
      <c r="AG50" s="832"/>
    </row>
    <row r="51" spans="2:33" ht="28.5" customHeight="1">
      <c r="B51" s="880"/>
      <c r="C51" s="881"/>
      <c r="D51" s="881"/>
      <c r="E51" s="882"/>
      <c r="F51" s="927"/>
      <c r="G51" s="928"/>
      <c r="H51" s="345" t="s">
        <v>205</v>
      </c>
      <c r="I51" s="345"/>
      <c r="J51" s="345"/>
      <c r="K51" s="346"/>
      <c r="L51" s="346"/>
      <c r="M51" s="346"/>
      <c r="N51" s="346"/>
      <c r="O51" s="346"/>
      <c r="P51" s="346"/>
      <c r="Q51" s="346"/>
      <c r="R51" s="346"/>
      <c r="S51" s="347"/>
      <c r="T51" s="347"/>
      <c r="U51" s="347"/>
      <c r="V51" s="346"/>
      <c r="W51" s="346"/>
      <c r="X51" s="346"/>
      <c r="Y51" s="346"/>
      <c r="Z51" s="346"/>
      <c r="AA51" s="346"/>
      <c r="AB51" s="346"/>
      <c r="AC51" s="346"/>
      <c r="AD51" s="367"/>
      <c r="AE51" s="831"/>
      <c r="AF51" s="831"/>
      <c r="AG51" s="832"/>
    </row>
    <row r="52" spans="2:33" ht="28.5" customHeight="1">
      <c r="B52" s="880"/>
      <c r="C52" s="881"/>
      <c r="D52" s="881"/>
      <c r="E52" s="882"/>
      <c r="F52" s="927"/>
      <c r="G52" s="928"/>
      <c r="H52" s="348" t="s">
        <v>228</v>
      </c>
      <c r="I52" s="348"/>
      <c r="J52" s="348"/>
      <c r="K52" s="349"/>
      <c r="L52" s="349"/>
      <c r="M52" s="349"/>
      <c r="N52" s="349"/>
      <c r="O52" s="349"/>
      <c r="P52" s="349"/>
      <c r="Q52" s="349"/>
      <c r="R52" s="349"/>
      <c r="S52" s="356"/>
      <c r="T52" s="356"/>
      <c r="U52" s="356"/>
      <c r="V52" s="349"/>
      <c r="W52" s="349"/>
      <c r="X52" s="349"/>
      <c r="Y52" s="349"/>
      <c r="Z52" s="349"/>
      <c r="AA52" s="349"/>
      <c r="AB52" s="349"/>
      <c r="AC52" s="349"/>
      <c r="AD52" s="368"/>
      <c r="AE52" s="831"/>
      <c r="AF52" s="831"/>
      <c r="AG52" s="832"/>
    </row>
    <row r="53" spans="2:33" ht="28.5" customHeight="1" thickBot="1">
      <c r="B53" s="880"/>
      <c r="C53" s="881"/>
      <c r="D53" s="881"/>
      <c r="E53" s="882"/>
      <c r="F53" s="937"/>
      <c r="G53" s="938"/>
      <c r="H53" s="369" t="s">
        <v>204</v>
      </c>
      <c r="I53" s="370"/>
      <c r="J53" s="370"/>
      <c r="K53" s="371"/>
      <c r="L53" s="371"/>
      <c r="M53" s="371"/>
      <c r="N53" s="371"/>
      <c r="O53" s="371"/>
      <c r="P53" s="371"/>
      <c r="Q53" s="371"/>
      <c r="R53" s="371"/>
      <c r="S53" s="372"/>
      <c r="T53" s="372"/>
      <c r="U53" s="372"/>
      <c r="V53" s="371"/>
      <c r="W53" s="371"/>
      <c r="X53" s="371"/>
      <c r="Y53" s="371"/>
      <c r="Z53" s="371"/>
      <c r="AA53" s="371"/>
      <c r="AB53" s="371"/>
      <c r="AC53" s="371"/>
      <c r="AD53" s="373"/>
      <c r="AE53" s="923"/>
      <c r="AF53" s="923"/>
      <c r="AG53" s="924"/>
    </row>
    <row r="54" spans="2:33" ht="28.5" customHeight="1">
      <c r="B54" s="880"/>
      <c r="C54" s="881"/>
      <c r="D54" s="881"/>
      <c r="E54" s="882"/>
      <c r="F54" s="939" t="s">
        <v>227</v>
      </c>
      <c r="G54" s="940"/>
      <c r="H54" s="323" t="s">
        <v>226</v>
      </c>
      <c r="I54" s="323"/>
      <c r="J54" s="323"/>
      <c r="K54" s="363"/>
      <c r="L54" s="363"/>
      <c r="M54" s="363"/>
      <c r="N54" s="363"/>
      <c r="O54" s="363"/>
      <c r="P54" s="363"/>
      <c r="Q54" s="363"/>
      <c r="R54" s="363"/>
      <c r="S54" s="364"/>
      <c r="T54" s="364"/>
      <c r="U54" s="364"/>
      <c r="V54" s="363"/>
      <c r="W54" s="363"/>
      <c r="X54" s="363"/>
      <c r="Y54" s="363"/>
      <c r="Z54" s="363"/>
      <c r="AA54" s="363"/>
      <c r="AB54" s="363"/>
      <c r="AC54" s="363"/>
      <c r="AD54" s="365"/>
      <c r="AE54" s="833"/>
      <c r="AF54" s="833"/>
      <c r="AG54" s="834"/>
    </row>
    <row r="55" spans="2:33" ht="28.5" customHeight="1">
      <c r="B55" s="880"/>
      <c r="C55" s="881"/>
      <c r="D55" s="881"/>
      <c r="E55" s="882"/>
      <c r="F55" s="941"/>
      <c r="G55" s="942"/>
      <c r="H55" s="351" t="s">
        <v>225</v>
      </c>
      <c r="I55" s="345"/>
      <c r="J55" s="345"/>
      <c r="K55" s="346"/>
      <c r="L55" s="346"/>
      <c r="M55" s="346"/>
      <c r="N55" s="346"/>
      <c r="O55" s="346"/>
      <c r="P55" s="346"/>
      <c r="Q55" s="346"/>
      <c r="R55" s="346"/>
      <c r="S55" s="347"/>
      <c r="T55" s="347"/>
      <c r="U55" s="347"/>
      <c r="V55" s="346"/>
      <c r="W55" s="346"/>
      <c r="X55" s="346"/>
      <c r="Y55" s="346"/>
      <c r="Z55" s="346"/>
      <c r="AA55" s="346"/>
      <c r="AB55" s="346"/>
      <c r="AC55" s="346"/>
      <c r="AD55" s="367"/>
      <c r="AE55" s="831"/>
      <c r="AF55" s="831"/>
      <c r="AG55" s="832"/>
    </row>
    <row r="56" spans="2:33" ht="28.5" customHeight="1">
      <c r="B56" s="880"/>
      <c r="C56" s="881"/>
      <c r="D56" s="881"/>
      <c r="E56" s="882"/>
      <c r="F56" s="941"/>
      <c r="G56" s="942"/>
      <c r="H56" s="329" t="s">
        <v>207</v>
      </c>
      <c r="I56" s="329"/>
      <c r="J56" s="329"/>
      <c r="K56" s="353"/>
      <c r="L56" s="353"/>
      <c r="M56" s="353"/>
      <c r="N56" s="353"/>
      <c r="O56" s="353"/>
      <c r="P56" s="353"/>
      <c r="Q56" s="353"/>
      <c r="R56" s="353"/>
      <c r="S56" s="354"/>
      <c r="T56" s="354"/>
      <c r="U56" s="354"/>
      <c r="V56" s="353"/>
      <c r="W56" s="353"/>
      <c r="X56" s="353"/>
      <c r="Y56" s="353"/>
      <c r="Z56" s="353"/>
      <c r="AA56" s="353"/>
      <c r="AB56" s="353"/>
      <c r="AC56" s="353"/>
      <c r="AD56" s="366"/>
      <c r="AE56" s="835"/>
      <c r="AF56" s="835"/>
      <c r="AG56" s="836"/>
    </row>
    <row r="57" spans="2:33" ht="28.5" customHeight="1">
      <c r="B57" s="880"/>
      <c r="C57" s="881"/>
      <c r="D57" s="881"/>
      <c r="E57" s="882"/>
      <c r="F57" s="941"/>
      <c r="G57" s="942"/>
      <c r="H57" s="345" t="s">
        <v>224</v>
      </c>
      <c r="I57" s="345"/>
      <c r="J57" s="345"/>
      <c r="K57" s="346"/>
      <c r="L57" s="346"/>
      <c r="M57" s="346"/>
      <c r="N57" s="346"/>
      <c r="O57" s="346"/>
      <c r="P57" s="346"/>
      <c r="Q57" s="346"/>
      <c r="R57" s="346"/>
      <c r="S57" s="347"/>
      <c r="T57" s="347"/>
      <c r="U57" s="347"/>
      <c r="V57" s="346"/>
      <c r="W57" s="346"/>
      <c r="X57" s="346"/>
      <c r="Y57" s="346"/>
      <c r="Z57" s="346"/>
      <c r="AA57" s="346"/>
      <c r="AB57" s="346"/>
      <c r="AC57" s="346"/>
      <c r="AD57" s="367"/>
      <c r="AE57" s="831"/>
      <c r="AF57" s="831"/>
      <c r="AG57" s="832"/>
    </row>
    <row r="58" spans="2:33" ht="28.5" customHeight="1">
      <c r="B58" s="880"/>
      <c r="C58" s="881"/>
      <c r="D58" s="881"/>
      <c r="E58" s="882"/>
      <c r="F58" s="941"/>
      <c r="G58" s="942"/>
      <c r="H58" s="329" t="s">
        <v>206</v>
      </c>
      <c r="I58" s="329"/>
      <c r="J58" s="329"/>
      <c r="K58" s="353"/>
      <c r="L58" s="353"/>
      <c r="M58" s="353"/>
      <c r="N58" s="353"/>
      <c r="O58" s="353"/>
      <c r="P58" s="353"/>
      <c r="Q58" s="353"/>
      <c r="R58" s="353"/>
      <c r="S58" s="354"/>
      <c r="T58" s="354"/>
      <c r="U58" s="354"/>
      <c r="V58" s="353"/>
      <c r="W58" s="353"/>
      <c r="X58" s="353"/>
      <c r="Y58" s="353"/>
      <c r="Z58" s="353"/>
      <c r="AA58" s="353"/>
      <c r="AB58" s="353"/>
      <c r="AC58" s="353"/>
      <c r="AD58" s="366"/>
      <c r="AE58" s="831"/>
      <c r="AF58" s="831"/>
      <c r="AG58" s="832"/>
    </row>
    <row r="59" spans="2:33" ht="28.5" customHeight="1">
      <c r="B59" s="880"/>
      <c r="C59" s="881"/>
      <c r="D59" s="881"/>
      <c r="E59" s="882"/>
      <c r="F59" s="941"/>
      <c r="G59" s="942"/>
      <c r="H59" s="329" t="s">
        <v>223</v>
      </c>
      <c r="I59" s="329"/>
      <c r="J59" s="329"/>
      <c r="K59" s="353"/>
      <c r="L59" s="353"/>
      <c r="M59" s="353"/>
      <c r="N59" s="353"/>
      <c r="O59" s="353"/>
      <c r="P59" s="353"/>
      <c r="Q59" s="353"/>
      <c r="R59" s="353"/>
      <c r="S59" s="354"/>
      <c r="T59" s="354"/>
      <c r="U59" s="354"/>
      <c r="V59" s="353"/>
      <c r="W59" s="353"/>
      <c r="X59" s="353"/>
      <c r="Y59" s="353"/>
      <c r="Z59" s="353"/>
      <c r="AA59" s="353"/>
      <c r="AB59" s="353"/>
      <c r="AC59" s="353"/>
      <c r="AD59" s="366"/>
      <c r="AE59" s="831"/>
      <c r="AF59" s="831"/>
      <c r="AG59" s="832"/>
    </row>
    <row r="60" spans="2:33" ht="28.5" customHeight="1">
      <c r="B60" s="880"/>
      <c r="C60" s="881"/>
      <c r="D60" s="881"/>
      <c r="E60" s="882"/>
      <c r="F60" s="941"/>
      <c r="G60" s="942"/>
      <c r="H60" s="345" t="s">
        <v>222</v>
      </c>
      <c r="I60" s="345"/>
      <c r="J60" s="345"/>
      <c r="K60" s="346"/>
      <c r="L60" s="346"/>
      <c r="M60" s="346"/>
      <c r="N60" s="346"/>
      <c r="O60" s="346"/>
      <c r="P60" s="346"/>
      <c r="Q60" s="346"/>
      <c r="R60" s="346"/>
      <c r="S60" s="347"/>
      <c r="T60" s="347"/>
      <c r="U60" s="347"/>
      <c r="V60" s="346"/>
      <c r="W60" s="346"/>
      <c r="X60" s="346"/>
      <c r="Y60" s="346"/>
      <c r="Z60" s="346"/>
      <c r="AA60" s="346"/>
      <c r="AB60" s="346"/>
      <c r="AC60" s="346"/>
      <c r="AD60" s="367"/>
      <c r="AE60" s="831"/>
      <c r="AF60" s="831"/>
      <c r="AG60" s="832"/>
    </row>
    <row r="61" spans="2:33" ht="28.5" customHeight="1">
      <c r="B61" s="880"/>
      <c r="C61" s="881"/>
      <c r="D61" s="881"/>
      <c r="E61" s="882"/>
      <c r="F61" s="941"/>
      <c r="G61" s="942"/>
      <c r="H61" s="345" t="s">
        <v>221</v>
      </c>
      <c r="I61" s="345"/>
      <c r="J61" s="345"/>
      <c r="K61" s="346"/>
      <c r="L61" s="346"/>
      <c r="M61" s="346"/>
      <c r="N61" s="346"/>
      <c r="O61" s="346"/>
      <c r="P61" s="346"/>
      <c r="Q61" s="346"/>
      <c r="R61" s="346"/>
      <c r="S61" s="347"/>
      <c r="T61" s="347"/>
      <c r="U61" s="347"/>
      <c r="V61" s="346"/>
      <c r="W61" s="346"/>
      <c r="X61" s="346"/>
      <c r="Y61" s="346"/>
      <c r="Z61" s="346"/>
      <c r="AA61" s="346"/>
      <c r="AB61" s="346"/>
      <c r="AC61" s="346"/>
      <c r="AD61" s="367"/>
      <c r="AE61" s="831"/>
      <c r="AF61" s="831"/>
      <c r="AG61" s="832"/>
    </row>
    <row r="62" spans="2:33" ht="28.5" customHeight="1">
      <c r="B62" s="880"/>
      <c r="C62" s="881"/>
      <c r="D62" s="881"/>
      <c r="E62" s="882"/>
      <c r="F62" s="941"/>
      <c r="G62" s="942"/>
      <c r="H62" s="345" t="s">
        <v>220</v>
      </c>
      <c r="I62" s="345"/>
      <c r="J62" s="345"/>
      <c r="K62" s="346"/>
      <c r="L62" s="346"/>
      <c r="M62" s="346"/>
      <c r="N62" s="346"/>
      <c r="O62" s="346"/>
      <c r="P62" s="346"/>
      <c r="Q62" s="346"/>
      <c r="R62" s="346"/>
      <c r="S62" s="347"/>
      <c r="T62" s="347"/>
      <c r="U62" s="347"/>
      <c r="V62" s="346"/>
      <c r="W62" s="346"/>
      <c r="X62" s="346"/>
      <c r="Y62" s="346"/>
      <c r="Z62" s="346"/>
      <c r="AA62" s="346"/>
      <c r="AB62" s="346"/>
      <c r="AC62" s="346"/>
      <c r="AD62" s="367"/>
      <c r="AE62" s="831"/>
      <c r="AF62" s="831"/>
      <c r="AG62" s="832"/>
    </row>
    <row r="63" spans="2:33" ht="28.5" customHeight="1">
      <c r="B63" s="880"/>
      <c r="C63" s="881"/>
      <c r="D63" s="881"/>
      <c r="E63" s="882"/>
      <c r="F63" s="941"/>
      <c r="G63" s="942"/>
      <c r="H63" s="348" t="s">
        <v>219</v>
      </c>
      <c r="I63" s="348"/>
      <c r="J63" s="348"/>
      <c r="K63" s="349"/>
      <c r="L63" s="349"/>
      <c r="M63" s="349"/>
      <c r="N63" s="349"/>
      <c r="O63" s="345"/>
      <c r="P63" s="350"/>
      <c r="Q63" s="350"/>
      <c r="R63" s="350"/>
      <c r="S63" s="345"/>
      <c r="T63" s="345"/>
      <c r="U63" s="345"/>
      <c r="V63" s="350"/>
      <c r="W63" s="350"/>
      <c r="X63" s="350"/>
      <c r="Y63" s="350"/>
      <c r="Z63" s="350"/>
      <c r="AA63" s="350"/>
      <c r="AB63" s="350"/>
      <c r="AC63" s="350"/>
      <c r="AD63" s="374"/>
      <c r="AE63" s="831"/>
      <c r="AF63" s="831"/>
      <c r="AG63" s="832"/>
    </row>
    <row r="64" spans="2:33" ht="28.5" customHeight="1">
      <c r="B64" s="880"/>
      <c r="C64" s="881"/>
      <c r="D64" s="881"/>
      <c r="E64" s="882"/>
      <c r="F64" s="941"/>
      <c r="G64" s="942"/>
      <c r="H64" s="345" t="s">
        <v>205</v>
      </c>
      <c r="I64" s="345"/>
      <c r="J64" s="345"/>
      <c r="K64" s="346"/>
      <c r="L64" s="346"/>
      <c r="M64" s="346"/>
      <c r="N64" s="346"/>
      <c r="O64" s="346"/>
      <c r="P64" s="346"/>
      <c r="Q64" s="346"/>
      <c r="R64" s="346"/>
      <c r="S64" s="347"/>
      <c r="T64" s="347"/>
      <c r="U64" s="347"/>
      <c r="V64" s="346"/>
      <c r="W64" s="346"/>
      <c r="X64" s="346"/>
      <c r="Y64" s="346"/>
      <c r="Z64" s="346"/>
      <c r="AA64" s="346"/>
      <c r="AB64" s="346"/>
      <c r="AC64" s="346"/>
      <c r="AD64" s="367"/>
      <c r="AE64" s="831"/>
      <c r="AF64" s="831"/>
      <c r="AG64" s="832"/>
    </row>
    <row r="65" spans="2:34" ht="28.5" customHeight="1">
      <c r="B65" s="880"/>
      <c r="C65" s="881"/>
      <c r="D65" s="881"/>
      <c r="E65" s="882"/>
      <c r="F65" s="941"/>
      <c r="G65" s="942"/>
      <c r="H65" s="345" t="s">
        <v>218</v>
      </c>
      <c r="I65" s="348"/>
      <c r="J65" s="348"/>
      <c r="K65" s="349"/>
      <c r="L65" s="349"/>
      <c r="M65" s="349"/>
      <c r="N65" s="349"/>
      <c r="O65" s="349"/>
      <c r="P65" s="349"/>
      <c r="Q65" s="349"/>
      <c r="R65" s="349"/>
      <c r="S65" s="356"/>
      <c r="T65" s="356"/>
      <c r="U65" s="356"/>
      <c r="V65" s="349"/>
      <c r="W65" s="349"/>
      <c r="X65" s="349"/>
      <c r="Y65" s="349"/>
      <c r="Z65" s="349"/>
      <c r="AA65" s="349"/>
      <c r="AB65" s="349"/>
      <c r="AC65" s="349"/>
      <c r="AD65" s="368"/>
      <c r="AE65" s="831"/>
      <c r="AF65" s="831"/>
      <c r="AG65" s="832"/>
    </row>
    <row r="66" spans="2:34" ht="28.5" customHeight="1">
      <c r="B66" s="880"/>
      <c r="C66" s="881"/>
      <c r="D66" s="881"/>
      <c r="E66" s="882"/>
      <c r="F66" s="941"/>
      <c r="G66" s="942"/>
      <c r="H66" s="345" t="s">
        <v>217</v>
      </c>
      <c r="I66" s="345"/>
      <c r="J66" s="345"/>
      <c r="K66" s="346"/>
      <c r="L66" s="346"/>
      <c r="M66" s="346"/>
      <c r="N66" s="346"/>
      <c r="O66" s="346"/>
      <c r="P66" s="346"/>
      <c r="Q66" s="346"/>
      <c r="R66" s="346"/>
      <c r="S66" s="347"/>
      <c r="T66" s="347"/>
      <c r="U66" s="347"/>
      <c r="V66" s="346"/>
      <c r="W66" s="346"/>
      <c r="X66" s="346"/>
      <c r="Y66" s="346"/>
      <c r="Z66" s="346"/>
      <c r="AA66" s="346"/>
      <c r="AB66" s="346"/>
      <c r="AC66" s="346"/>
      <c r="AD66" s="367"/>
      <c r="AE66" s="831"/>
      <c r="AF66" s="831"/>
      <c r="AG66" s="832"/>
    </row>
    <row r="67" spans="2:34" ht="28.5" customHeight="1">
      <c r="B67" s="880"/>
      <c r="C67" s="881"/>
      <c r="D67" s="881"/>
      <c r="E67" s="882"/>
      <c r="F67" s="941"/>
      <c r="G67" s="942"/>
      <c r="H67" s="345" t="s">
        <v>216</v>
      </c>
      <c r="I67" s="348"/>
      <c r="J67" s="348"/>
      <c r="K67" s="349"/>
      <c r="L67" s="349"/>
      <c r="M67" s="349"/>
      <c r="N67" s="349"/>
      <c r="O67" s="349"/>
      <c r="P67" s="349"/>
      <c r="Q67" s="349"/>
      <c r="R67" s="349"/>
      <c r="S67" s="356"/>
      <c r="T67" s="356"/>
      <c r="U67" s="356"/>
      <c r="V67" s="349"/>
      <c r="W67" s="349"/>
      <c r="X67" s="349"/>
      <c r="Y67" s="349"/>
      <c r="Z67" s="349"/>
      <c r="AA67" s="349"/>
      <c r="AB67" s="349"/>
      <c r="AC67" s="349"/>
      <c r="AD67" s="368"/>
      <c r="AE67" s="831"/>
      <c r="AF67" s="831"/>
      <c r="AG67" s="832"/>
    </row>
    <row r="68" spans="2:34" ht="28.5" customHeight="1">
      <c r="B68" s="880"/>
      <c r="C68" s="881"/>
      <c r="D68" s="881"/>
      <c r="E68" s="882"/>
      <c r="F68" s="941"/>
      <c r="G68" s="942"/>
      <c r="H68" s="348" t="s">
        <v>204</v>
      </c>
      <c r="I68" s="348"/>
      <c r="J68" s="348"/>
      <c r="K68" s="349"/>
      <c r="L68" s="349"/>
      <c r="M68" s="349"/>
      <c r="N68" s="349"/>
      <c r="O68" s="349"/>
      <c r="P68" s="349"/>
      <c r="Q68" s="349"/>
      <c r="R68" s="349"/>
      <c r="S68" s="356"/>
      <c r="T68" s="356"/>
      <c r="U68" s="356"/>
      <c r="V68" s="349"/>
      <c r="W68" s="349"/>
      <c r="X68" s="349"/>
      <c r="Y68" s="349"/>
      <c r="Z68" s="349"/>
      <c r="AA68" s="349"/>
      <c r="AB68" s="349"/>
      <c r="AC68" s="349"/>
      <c r="AD68" s="368"/>
      <c r="AE68" s="860"/>
      <c r="AF68" s="860"/>
      <c r="AG68" s="861"/>
    </row>
    <row r="69" spans="2:34" ht="28.5" customHeight="1">
      <c r="B69" s="880"/>
      <c r="C69" s="881"/>
      <c r="D69" s="881"/>
      <c r="E69" s="882"/>
      <c r="F69" s="941"/>
      <c r="G69" s="942"/>
      <c r="H69" s="351" t="s">
        <v>215</v>
      </c>
      <c r="I69" s="345"/>
      <c r="J69" s="345"/>
      <c r="K69" s="346"/>
      <c r="L69" s="346"/>
      <c r="M69" s="346"/>
      <c r="N69" s="346"/>
      <c r="O69" s="346"/>
      <c r="P69" s="346"/>
      <c r="Q69" s="346"/>
      <c r="R69" s="346"/>
      <c r="S69" s="347"/>
      <c r="T69" s="347"/>
      <c r="U69" s="347"/>
      <c r="V69" s="346"/>
      <c r="W69" s="346"/>
      <c r="X69" s="346"/>
      <c r="Y69" s="346"/>
      <c r="Z69" s="346"/>
      <c r="AA69" s="346"/>
      <c r="AB69" s="346"/>
      <c r="AC69" s="346"/>
      <c r="AD69" s="367"/>
      <c r="AE69" s="831"/>
      <c r="AF69" s="831"/>
      <c r="AG69" s="832"/>
    </row>
    <row r="70" spans="2:34" ht="28.5" customHeight="1">
      <c r="B70" s="880"/>
      <c r="C70" s="881"/>
      <c r="D70" s="881"/>
      <c r="E70" s="882"/>
      <c r="F70" s="941"/>
      <c r="G70" s="942"/>
      <c r="H70" s="886" t="s">
        <v>214</v>
      </c>
      <c r="I70" s="887"/>
      <c r="J70" s="887"/>
      <c r="K70" s="887"/>
      <c r="L70" s="887"/>
      <c r="M70" s="887"/>
      <c r="N70" s="887"/>
      <c r="O70" s="887"/>
      <c r="P70" s="887"/>
      <c r="Q70" s="887"/>
      <c r="R70" s="887"/>
      <c r="S70" s="887"/>
      <c r="T70" s="887"/>
      <c r="U70" s="887"/>
      <c r="V70" s="887"/>
      <c r="W70" s="887"/>
      <c r="X70" s="887"/>
      <c r="Y70" s="887"/>
      <c r="Z70" s="887"/>
      <c r="AA70" s="887"/>
      <c r="AB70" s="887"/>
      <c r="AC70" s="887"/>
      <c r="AD70" s="888"/>
      <c r="AE70" s="831"/>
      <c r="AF70" s="831"/>
      <c r="AG70" s="832"/>
    </row>
    <row r="71" spans="2:34" ht="28.5" customHeight="1">
      <c r="B71" s="880"/>
      <c r="C71" s="881"/>
      <c r="D71" s="881"/>
      <c r="E71" s="882"/>
      <c r="F71" s="943"/>
      <c r="G71" s="944"/>
      <c r="H71" s="369" t="s">
        <v>213</v>
      </c>
      <c r="I71" s="370"/>
      <c r="J71" s="370"/>
      <c r="K71" s="371"/>
      <c r="L71" s="371"/>
      <c r="M71" s="371"/>
      <c r="N71" s="371"/>
      <c r="O71" s="371"/>
      <c r="P71" s="371"/>
      <c r="Q71" s="371"/>
      <c r="R71" s="371"/>
      <c r="S71" s="372"/>
      <c r="T71" s="372"/>
      <c r="U71" s="372"/>
      <c r="V71" s="371"/>
      <c r="W71" s="371"/>
      <c r="X71" s="371"/>
      <c r="Y71" s="371"/>
      <c r="Z71" s="371"/>
      <c r="AA71" s="371"/>
      <c r="AB71" s="371"/>
      <c r="AC71" s="371"/>
      <c r="AD71" s="373"/>
      <c r="AE71" s="923"/>
      <c r="AF71" s="923"/>
      <c r="AG71" s="924"/>
    </row>
    <row r="72" spans="2:34" ht="28.5" customHeight="1">
      <c r="B72" s="880"/>
      <c r="C72" s="881"/>
      <c r="D72" s="881"/>
      <c r="E72" s="882"/>
      <c r="F72" s="961" t="s">
        <v>212</v>
      </c>
      <c r="G72" s="962"/>
      <c r="H72" s="357" t="s">
        <v>208</v>
      </c>
      <c r="I72" s="329"/>
      <c r="J72" s="329"/>
      <c r="K72" s="353"/>
      <c r="L72" s="353"/>
      <c r="M72" s="353"/>
      <c r="N72" s="353"/>
      <c r="O72" s="353"/>
      <c r="P72" s="353"/>
      <c r="Q72" s="353"/>
      <c r="R72" s="353"/>
      <c r="S72" s="354"/>
      <c r="T72" s="354"/>
      <c r="U72" s="354"/>
      <c r="V72" s="353"/>
      <c r="W72" s="353"/>
      <c r="X72" s="353"/>
      <c r="Y72" s="353"/>
      <c r="Z72" s="353"/>
      <c r="AA72" s="353"/>
      <c r="AB72" s="353"/>
      <c r="AC72" s="353"/>
      <c r="AD72" s="366"/>
      <c r="AE72" s="835"/>
      <c r="AF72" s="835"/>
      <c r="AG72" s="836"/>
    </row>
    <row r="73" spans="2:34" ht="28.5" customHeight="1">
      <c r="B73" s="880"/>
      <c r="C73" s="881"/>
      <c r="D73" s="881"/>
      <c r="E73" s="882"/>
      <c r="F73" s="941"/>
      <c r="G73" s="942"/>
      <c r="H73" s="357" t="s">
        <v>207</v>
      </c>
      <c r="I73" s="329"/>
      <c r="J73" s="329"/>
      <c r="K73" s="353"/>
      <c r="L73" s="353"/>
      <c r="M73" s="353"/>
      <c r="N73" s="353"/>
      <c r="O73" s="353"/>
      <c r="P73" s="353"/>
      <c r="Q73" s="353"/>
      <c r="R73" s="353"/>
      <c r="S73" s="354"/>
      <c r="T73" s="354"/>
      <c r="U73" s="354"/>
      <c r="V73" s="353"/>
      <c r="W73" s="353"/>
      <c r="X73" s="353"/>
      <c r="Y73" s="353"/>
      <c r="Z73" s="353"/>
      <c r="AA73" s="353"/>
      <c r="AB73" s="353"/>
      <c r="AC73" s="353"/>
      <c r="AD73" s="366"/>
      <c r="AE73" s="831"/>
      <c r="AF73" s="831"/>
      <c r="AG73" s="832"/>
    </row>
    <row r="74" spans="2:34" ht="28.5" customHeight="1">
      <c r="B74" s="880"/>
      <c r="C74" s="881"/>
      <c r="D74" s="881"/>
      <c r="E74" s="882"/>
      <c r="F74" s="941"/>
      <c r="G74" s="942"/>
      <c r="H74" s="357" t="s">
        <v>206</v>
      </c>
      <c r="I74" s="329"/>
      <c r="J74" s="329"/>
      <c r="K74" s="353"/>
      <c r="L74" s="353"/>
      <c r="M74" s="353"/>
      <c r="N74" s="353"/>
      <c r="O74" s="353"/>
      <c r="P74" s="353"/>
      <c r="Q74" s="353"/>
      <c r="R74" s="353"/>
      <c r="S74" s="354"/>
      <c r="T74" s="354"/>
      <c r="U74" s="354"/>
      <c r="V74" s="353"/>
      <c r="W74" s="353"/>
      <c r="X74" s="353"/>
      <c r="Y74" s="353"/>
      <c r="Z74" s="353"/>
      <c r="AA74" s="353"/>
      <c r="AB74" s="353"/>
      <c r="AC74" s="353"/>
      <c r="AD74" s="366"/>
      <c r="AE74" s="831"/>
      <c r="AF74" s="831"/>
      <c r="AG74" s="832"/>
    </row>
    <row r="75" spans="2:34" ht="28.5" customHeight="1">
      <c r="B75" s="880"/>
      <c r="C75" s="881"/>
      <c r="D75" s="881"/>
      <c r="E75" s="882"/>
      <c r="F75" s="941"/>
      <c r="G75" s="942"/>
      <c r="H75" s="375" t="s">
        <v>205</v>
      </c>
      <c r="K75" s="334"/>
      <c r="L75" s="334"/>
      <c r="M75" s="334"/>
      <c r="N75" s="334"/>
      <c r="O75" s="334"/>
      <c r="P75" s="334"/>
      <c r="Q75" s="334"/>
      <c r="R75" s="334"/>
      <c r="S75" s="287"/>
      <c r="T75" s="287"/>
      <c r="U75" s="287"/>
      <c r="V75" s="334"/>
      <c r="W75" s="334"/>
      <c r="X75" s="334"/>
      <c r="Y75" s="334"/>
      <c r="Z75" s="334"/>
      <c r="AA75" s="334"/>
      <c r="AB75" s="334"/>
      <c r="AC75" s="334"/>
      <c r="AD75" s="376"/>
      <c r="AE75" s="831"/>
      <c r="AF75" s="831"/>
      <c r="AG75" s="832"/>
    </row>
    <row r="76" spans="2:34" ht="28.5" customHeight="1">
      <c r="B76" s="880"/>
      <c r="C76" s="881"/>
      <c r="D76" s="881"/>
      <c r="E76" s="882"/>
      <c r="F76" s="941"/>
      <c r="G76" s="942"/>
      <c r="H76" s="355" t="s">
        <v>204</v>
      </c>
      <c r="I76" s="348"/>
      <c r="J76" s="348"/>
      <c r="K76" s="349"/>
      <c r="L76" s="349"/>
      <c r="M76" s="349"/>
      <c r="N76" s="349"/>
      <c r="O76" s="349"/>
      <c r="P76" s="349"/>
      <c r="Q76" s="349"/>
      <c r="R76" s="349"/>
      <c r="S76" s="356"/>
      <c r="T76" s="356"/>
      <c r="U76" s="356"/>
      <c r="V76" s="349"/>
      <c r="W76" s="349"/>
      <c r="X76" s="349"/>
      <c r="Y76" s="349"/>
      <c r="Z76" s="349"/>
      <c r="AA76" s="349"/>
      <c r="AB76" s="349"/>
      <c r="AC76" s="349"/>
      <c r="AD76" s="368"/>
      <c r="AE76" s="860"/>
      <c r="AF76" s="860"/>
      <c r="AG76" s="861"/>
    </row>
    <row r="77" spans="2:34" ht="28.5" customHeight="1" thickBot="1">
      <c r="B77" s="883"/>
      <c r="C77" s="884"/>
      <c r="D77" s="884"/>
      <c r="E77" s="885"/>
      <c r="F77" s="963"/>
      <c r="G77" s="964"/>
      <c r="H77" s="894" t="s">
        <v>203</v>
      </c>
      <c r="I77" s="895"/>
      <c r="J77" s="895"/>
      <c r="K77" s="895"/>
      <c r="L77" s="895"/>
      <c r="M77" s="895"/>
      <c r="N77" s="895"/>
      <c r="O77" s="895"/>
      <c r="P77" s="895"/>
      <c r="Q77" s="895"/>
      <c r="R77" s="895"/>
      <c r="S77" s="895"/>
      <c r="T77" s="895"/>
      <c r="U77" s="895"/>
      <c r="V77" s="895"/>
      <c r="W77" s="895"/>
      <c r="X77" s="895"/>
      <c r="Y77" s="895"/>
      <c r="Z77" s="895"/>
      <c r="AA77" s="895"/>
      <c r="AB77" s="895"/>
      <c r="AC77" s="895"/>
      <c r="AD77" s="896"/>
      <c r="AE77" s="873"/>
      <c r="AF77" s="873"/>
      <c r="AG77" s="874"/>
    </row>
    <row r="78" spans="2:34" ht="9" customHeight="1">
      <c r="B78" s="327"/>
      <c r="C78" s="327"/>
      <c r="D78" s="327"/>
      <c r="E78" s="327"/>
      <c r="F78" s="327"/>
      <c r="G78" s="327"/>
      <c r="H78" s="327"/>
      <c r="I78" s="327"/>
      <c r="J78" s="327"/>
      <c r="K78" s="327"/>
      <c r="L78" s="327"/>
      <c r="M78" s="327"/>
      <c r="N78" s="327"/>
      <c r="O78" s="327"/>
      <c r="P78" s="327"/>
      <c r="Q78" s="327"/>
      <c r="R78" s="327"/>
      <c r="S78" s="327"/>
      <c r="T78" s="327"/>
      <c r="U78" s="327"/>
      <c r="V78" s="327"/>
      <c r="W78" s="327"/>
      <c r="X78" s="327"/>
      <c r="Y78" s="327"/>
      <c r="Z78" s="327"/>
      <c r="AA78" s="327"/>
      <c r="AB78" s="327"/>
      <c r="AC78" s="327"/>
      <c r="AD78" s="327"/>
      <c r="AE78" s="327"/>
      <c r="AF78" s="327"/>
      <c r="AG78" s="327"/>
      <c r="AH78" s="327"/>
    </row>
    <row r="79" spans="2:34" ht="9" customHeight="1" thickBot="1">
      <c r="B79" s="327"/>
      <c r="C79" s="327"/>
      <c r="D79" s="327"/>
      <c r="E79" s="327"/>
      <c r="F79" s="327"/>
      <c r="G79" s="327"/>
      <c r="H79" s="327"/>
      <c r="I79" s="327"/>
      <c r="J79" s="327"/>
      <c r="K79" s="327"/>
      <c r="L79" s="327"/>
      <c r="M79" s="327"/>
      <c r="N79" s="327"/>
      <c r="O79" s="327"/>
      <c r="P79" s="327"/>
      <c r="Q79" s="327"/>
      <c r="R79" s="327"/>
      <c r="S79" s="327"/>
      <c r="T79" s="327"/>
      <c r="U79" s="327"/>
      <c r="V79" s="327"/>
      <c r="W79" s="327"/>
      <c r="X79" s="327"/>
      <c r="Y79" s="327"/>
      <c r="Z79" s="327"/>
      <c r="AA79" s="327"/>
      <c r="AB79" s="327"/>
      <c r="AC79" s="327"/>
      <c r="AD79" s="327"/>
      <c r="AE79" s="327"/>
      <c r="AF79" s="327"/>
      <c r="AG79" s="327"/>
      <c r="AH79" s="327"/>
    </row>
    <row r="80" spans="2:34" ht="28.5" customHeight="1">
      <c r="B80" s="725" t="s">
        <v>211</v>
      </c>
      <c r="C80" s="726"/>
      <c r="D80" s="726"/>
      <c r="E80" s="727"/>
      <c r="F80" s="939" t="s">
        <v>210</v>
      </c>
      <c r="G80" s="940"/>
      <c r="H80" s="362" t="s">
        <v>208</v>
      </c>
      <c r="I80" s="323"/>
      <c r="J80" s="323"/>
      <c r="K80" s="363"/>
      <c r="L80" s="363"/>
      <c r="M80" s="363"/>
      <c r="N80" s="363"/>
      <c r="O80" s="363"/>
      <c r="P80" s="363"/>
      <c r="Q80" s="363"/>
      <c r="R80" s="363"/>
      <c r="S80" s="364"/>
      <c r="T80" s="364"/>
      <c r="U80" s="364"/>
      <c r="V80" s="363"/>
      <c r="W80" s="363"/>
      <c r="X80" s="363"/>
      <c r="Y80" s="363"/>
      <c r="Z80" s="363"/>
      <c r="AA80" s="363"/>
      <c r="AB80" s="363"/>
      <c r="AC80" s="363"/>
      <c r="AD80" s="377"/>
      <c r="AE80" s="945"/>
      <c r="AF80" s="833"/>
      <c r="AG80" s="834"/>
    </row>
    <row r="81" spans="2:33" ht="28.5" customHeight="1">
      <c r="B81" s="880"/>
      <c r="C81" s="881"/>
      <c r="D81" s="881"/>
      <c r="E81" s="882"/>
      <c r="F81" s="941"/>
      <c r="G81" s="942"/>
      <c r="H81" s="375" t="s">
        <v>206</v>
      </c>
      <c r="K81" s="334"/>
      <c r="L81" s="334"/>
      <c r="M81" s="334"/>
      <c r="N81" s="334"/>
      <c r="O81" s="334"/>
      <c r="P81" s="334"/>
      <c r="Q81" s="334"/>
      <c r="R81" s="334"/>
      <c r="S81" s="287"/>
      <c r="T81" s="287"/>
      <c r="U81" s="287"/>
      <c r="V81" s="334"/>
      <c r="W81" s="334"/>
      <c r="X81" s="334"/>
      <c r="Y81" s="334"/>
      <c r="Z81" s="334"/>
      <c r="AA81" s="334"/>
      <c r="AB81" s="334"/>
      <c r="AC81" s="334"/>
      <c r="AD81" s="378"/>
      <c r="AE81" s="859"/>
      <c r="AF81" s="860"/>
      <c r="AG81" s="861"/>
    </row>
    <row r="82" spans="2:33" ht="28.5" customHeight="1">
      <c r="B82" s="880"/>
      <c r="C82" s="881"/>
      <c r="D82" s="881"/>
      <c r="E82" s="882"/>
      <c r="F82" s="941"/>
      <c r="G82" s="942"/>
      <c r="H82" s="355" t="s">
        <v>204</v>
      </c>
      <c r="I82" s="348"/>
      <c r="J82" s="348"/>
      <c r="K82" s="349"/>
      <c r="L82" s="349"/>
      <c r="M82" s="349"/>
      <c r="N82" s="349"/>
      <c r="O82" s="349"/>
      <c r="P82" s="349"/>
      <c r="Q82" s="349"/>
      <c r="R82" s="349"/>
      <c r="S82" s="356"/>
      <c r="T82" s="356"/>
      <c r="U82" s="356"/>
      <c r="V82" s="349"/>
      <c r="W82" s="349"/>
      <c r="X82" s="349"/>
      <c r="Y82" s="349"/>
      <c r="Z82" s="349"/>
      <c r="AA82" s="349"/>
      <c r="AB82" s="349"/>
      <c r="AC82" s="349"/>
      <c r="AD82" s="379"/>
      <c r="AE82" s="859"/>
      <c r="AF82" s="860"/>
      <c r="AG82" s="861"/>
    </row>
    <row r="83" spans="2:33" ht="28.5" customHeight="1">
      <c r="B83" s="880"/>
      <c r="C83" s="881"/>
      <c r="D83" s="881"/>
      <c r="E83" s="882"/>
      <c r="F83" s="943"/>
      <c r="G83" s="944"/>
      <c r="H83" s="946" t="s">
        <v>203</v>
      </c>
      <c r="I83" s="947"/>
      <c r="J83" s="947"/>
      <c r="K83" s="947"/>
      <c r="L83" s="947"/>
      <c r="M83" s="947"/>
      <c r="N83" s="947"/>
      <c r="O83" s="947"/>
      <c r="P83" s="947"/>
      <c r="Q83" s="947"/>
      <c r="R83" s="947"/>
      <c r="S83" s="947"/>
      <c r="T83" s="947"/>
      <c r="U83" s="947"/>
      <c r="V83" s="947"/>
      <c r="W83" s="947"/>
      <c r="X83" s="947"/>
      <c r="Y83" s="947"/>
      <c r="Z83" s="947"/>
      <c r="AA83" s="947"/>
      <c r="AB83" s="947"/>
      <c r="AC83" s="947"/>
      <c r="AD83" s="948"/>
      <c r="AE83" s="949"/>
      <c r="AF83" s="923"/>
      <c r="AG83" s="924"/>
    </row>
    <row r="84" spans="2:33" ht="28.5" customHeight="1">
      <c r="B84" s="880"/>
      <c r="C84" s="881"/>
      <c r="D84" s="881"/>
      <c r="E84" s="882"/>
      <c r="F84" s="961" t="s">
        <v>209</v>
      </c>
      <c r="G84" s="962"/>
      <c r="H84" s="357" t="s">
        <v>208</v>
      </c>
      <c r="I84" s="329"/>
      <c r="J84" s="329"/>
      <c r="K84" s="353"/>
      <c r="L84" s="353"/>
      <c r="M84" s="353"/>
      <c r="N84" s="353"/>
      <c r="O84" s="353"/>
      <c r="P84" s="353"/>
      <c r="Q84" s="353"/>
      <c r="R84" s="353"/>
      <c r="S84" s="354"/>
      <c r="T84" s="354"/>
      <c r="U84" s="354"/>
      <c r="V84" s="353"/>
      <c r="W84" s="353"/>
      <c r="X84" s="353"/>
      <c r="Y84" s="353"/>
      <c r="Z84" s="353"/>
      <c r="AA84" s="353"/>
      <c r="AB84" s="353"/>
      <c r="AC84" s="353"/>
      <c r="AD84" s="380"/>
      <c r="AE84" s="893"/>
      <c r="AF84" s="835"/>
      <c r="AG84" s="836"/>
    </row>
    <row r="85" spans="2:33" ht="28.5" customHeight="1">
      <c r="B85" s="880"/>
      <c r="C85" s="881"/>
      <c r="D85" s="881"/>
      <c r="E85" s="882"/>
      <c r="F85" s="941"/>
      <c r="G85" s="942"/>
      <c r="H85" s="351" t="s">
        <v>207</v>
      </c>
      <c r="I85" s="345"/>
      <c r="J85" s="345"/>
      <c r="K85" s="346"/>
      <c r="L85" s="346"/>
      <c r="M85" s="346"/>
      <c r="N85" s="346"/>
      <c r="O85" s="346"/>
      <c r="P85" s="346"/>
      <c r="Q85" s="346"/>
      <c r="R85" s="346"/>
      <c r="S85" s="347"/>
      <c r="T85" s="347"/>
      <c r="U85" s="347"/>
      <c r="V85" s="346"/>
      <c r="W85" s="346"/>
      <c r="X85" s="346"/>
      <c r="Y85" s="346"/>
      <c r="Z85" s="346"/>
      <c r="AA85" s="346"/>
      <c r="AB85" s="346"/>
      <c r="AC85" s="346"/>
      <c r="AD85" s="352"/>
      <c r="AE85" s="830"/>
      <c r="AF85" s="831"/>
      <c r="AG85" s="832"/>
    </row>
    <row r="86" spans="2:33" ht="28.5" customHeight="1">
      <c r="B86" s="880"/>
      <c r="C86" s="881"/>
      <c r="D86" s="881"/>
      <c r="E86" s="882"/>
      <c r="F86" s="941"/>
      <c r="G86" s="942"/>
      <c r="H86" s="357" t="s">
        <v>206</v>
      </c>
      <c r="I86" s="329"/>
      <c r="J86" s="329"/>
      <c r="K86" s="353"/>
      <c r="L86" s="353"/>
      <c r="M86" s="353"/>
      <c r="N86" s="353"/>
      <c r="O86" s="353"/>
      <c r="P86" s="353"/>
      <c r="Q86" s="353"/>
      <c r="R86" s="353"/>
      <c r="S86" s="354"/>
      <c r="T86" s="354"/>
      <c r="U86" s="354"/>
      <c r="V86" s="353"/>
      <c r="W86" s="353"/>
      <c r="X86" s="353"/>
      <c r="Y86" s="353"/>
      <c r="Z86" s="353"/>
      <c r="AA86" s="353"/>
      <c r="AB86" s="353"/>
      <c r="AC86" s="353"/>
      <c r="AD86" s="380"/>
      <c r="AE86" s="893"/>
      <c r="AF86" s="835"/>
      <c r="AG86" s="836"/>
    </row>
    <row r="87" spans="2:33" ht="28.5" customHeight="1">
      <c r="B87" s="880"/>
      <c r="C87" s="881"/>
      <c r="D87" s="881"/>
      <c r="E87" s="882"/>
      <c r="F87" s="941"/>
      <c r="G87" s="942"/>
      <c r="H87" s="355" t="s">
        <v>205</v>
      </c>
      <c r="I87" s="348"/>
      <c r="J87" s="348"/>
      <c r="K87" s="349"/>
      <c r="L87" s="349"/>
      <c r="M87" s="349"/>
      <c r="N87" s="349"/>
      <c r="O87" s="349"/>
      <c r="P87" s="349"/>
      <c r="Q87" s="349"/>
      <c r="R87" s="349"/>
      <c r="S87" s="356"/>
      <c r="T87" s="356"/>
      <c r="U87" s="356"/>
      <c r="V87" s="349"/>
      <c r="W87" s="349"/>
      <c r="X87" s="349"/>
      <c r="Y87" s="349"/>
      <c r="Z87" s="349"/>
      <c r="AA87" s="349"/>
      <c r="AB87" s="349"/>
      <c r="AC87" s="349"/>
      <c r="AD87" s="379"/>
      <c r="AE87" s="859"/>
      <c r="AF87" s="860"/>
      <c r="AG87" s="861"/>
    </row>
    <row r="88" spans="2:33" ht="28.5" customHeight="1">
      <c r="B88" s="880"/>
      <c r="C88" s="881"/>
      <c r="D88" s="881"/>
      <c r="E88" s="882"/>
      <c r="F88" s="941"/>
      <c r="G88" s="942"/>
      <c r="H88" s="355" t="s">
        <v>204</v>
      </c>
      <c r="I88" s="348"/>
      <c r="J88" s="348"/>
      <c r="K88" s="349"/>
      <c r="L88" s="349"/>
      <c r="M88" s="349"/>
      <c r="N88" s="349"/>
      <c r="O88" s="349"/>
      <c r="P88" s="349"/>
      <c r="Q88" s="349"/>
      <c r="R88" s="349"/>
      <c r="S88" s="356"/>
      <c r="T88" s="356"/>
      <c r="U88" s="356"/>
      <c r="V88" s="349"/>
      <c r="W88" s="349"/>
      <c r="X88" s="349"/>
      <c r="Y88" s="349"/>
      <c r="Z88" s="349"/>
      <c r="AA88" s="349"/>
      <c r="AB88" s="349"/>
      <c r="AC88" s="349"/>
      <c r="AD88" s="379"/>
      <c r="AE88" s="830"/>
      <c r="AF88" s="831"/>
      <c r="AG88" s="832"/>
    </row>
    <row r="89" spans="2:33" ht="28.5" customHeight="1" thickBot="1">
      <c r="B89" s="883"/>
      <c r="C89" s="884"/>
      <c r="D89" s="884"/>
      <c r="E89" s="885"/>
      <c r="F89" s="963"/>
      <c r="G89" s="964"/>
      <c r="H89" s="894" t="s">
        <v>203</v>
      </c>
      <c r="I89" s="895"/>
      <c r="J89" s="895"/>
      <c r="K89" s="895"/>
      <c r="L89" s="895"/>
      <c r="M89" s="895"/>
      <c r="N89" s="895"/>
      <c r="O89" s="895"/>
      <c r="P89" s="895"/>
      <c r="Q89" s="895"/>
      <c r="R89" s="895"/>
      <c r="S89" s="895"/>
      <c r="T89" s="895"/>
      <c r="U89" s="895"/>
      <c r="V89" s="895"/>
      <c r="W89" s="895"/>
      <c r="X89" s="895"/>
      <c r="Y89" s="895"/>
      <c r="Z89" s="895"/>
      <c r="AA89" s="895"/>
      <c r="AB89" s="895"/>
      <c r="AC89" s="895"/>
      <c r="AD89" s="931"/>
      <c r="AE89" s="872"/>
      <c r="AF89" s="873"/>
      <c r="AG89" s="874"/>
    </row>
    <row r="90" spans="2:33" ht="31.5" customHeight="1">
      <c r="B90" s="908" t="s">
        <v>202</v>
      </c>
      <c r="C90" s="863"/>
      <c r="D90" s="863"/>
      <c r="E90" s="950"/>
      <c r="F90" s="837" t="s">
        <v>201</v>
      </c>
      <c r="G90" s="838"/>
      <c r="H90" s="838"/>
      <c r="I90" s="838"/>
      <c r="J90" s="838"/>
      <c r="K90" s="838"/>
      <c r="L90" s="838"/>
      <c r="M90" s="838"/>
      <c r="N90" s="838"/>
      <c r="O90" s="838"/>
      <c r="P90" s="838"/>
      <c r="Q90" s="838"/>
      <c r="R90" s="838"/>
      <c r="S90" s="838"/>
      <c r="T90" s="838"/>
      <c r="U90" s="838"/>
      <c r="V90" s="838"/>
      <c r="W90" s="838"/>
      <c r="X90" s="838"/>
      <c r="Y90" s="838"/>
      <c r="Z90" s="953"/>
      <c r="AA90" s="957" t="s">
        <v>200</v>
      </c>
      <c r="AB90" s="958"/>
      <c r="AC90" s="958"/>
      <c r="AD90" s="958"/>
      <c r="AE90" s="889"/>
      <c r="AF90" s="890"/>
      <c r="AG90" s="381" t="s">
        <v>197</v>
      </c>
    </row>
    <row r="91" spans="2:33" ht="31.5" customHeight="1" thickBot="1">
      <c r="B91" s="951"/>
      <c r="C91" s="864"/>
      <c r="D91" s="864"/>
      <c r="E91" s="952"/>
      <c r="F91" s="954" t="s">
        <v>199</v>
      </c>
      <c r="G91" s="955"/>
      <c r="H91" s="955"/>
      <c r="I91" s="955"/>
      <c r="J91" s="955"/>
      <c r="K91" s="955"/>
      <c r="L91" s="955"/>
      <c r="M91" s="955"/>
      <c r="N91" s="955"/>
      <c r="O91" s="955"/>
      <c r="P91" s="955"/>
      <c r="Q91" s="955"/>
      <c r="R91" s="955"/>
      <c r="S91" s="955"/>
      <c r="T91" s="955"/>
      <c r="U91" s="955"/>
      <c r="V91" s="955"/>
      <c r="W91" s="955"/>
      <c r="X91" s="955"/>
      <c r="Y91" s="955"/>
      <c r="Z91" s="956"/>
      <c r="AA91" s="959" t="s">
        <v>198</v>
      </c>
      <c r="AB91" s="960"/>
      <c r="AC91" s="960"/>
      <c r="AD91" s="960"/>
      <c r="AE91" s="891"/>
      <c r="AF91" s="892"/>
      <c r="AG91" s="382" t="s">
        <v>197</v>
      </c>
    </row>
    <row r="92" spans="2:33" ht="28.5" customHeight="1" thickBot="1">
      <c r="B92" s="383" t="s">
        <v>196</v>
      </c>
      <c r="C92" s="384"/>
      <c r="D92" s="384"/>
      <c r="E92" s="384"/>
      <c r="F92" s="384"/>
      <c r="G92" s="384"/>
      <c r="H92" s="384"/>
      <c r="I92" s="384"/>
      <c r="J92" s="384"/>
      <c r="K92" s="385"/>
      <c r="L92" s="385"/>
      <c r="M92" s="385"/>
      <c r="N92" s="385"/>
      <c r="O92" s="385"/>
      <c r="P92" s="385"/>
      <c r="Q92" s="385"/>
      <c r="R92" s="385"/>
      <c r="S92" s="386"/>
      <c r="T92" s="386"/>
      <c r="U92" s="386"/>
      <c r="V92" s="385"/>
      <c r="W92" s="385"/>
      <c r="X92" s="385"/>
      <c r="Y92" s="385"/>
      <c r="Z92" s="385"/>
      <c r="AA92" s="897"/>
      <c r="AB92" s="898"/>
      <c r="AC92" s="898"/>
      <c r="AD92" s="898"/>
      <c r="AE92" s="898"/>
      <c r="AF92" s="898"/>
      <c r="AG92" s="319" t="s">
        <v>192</v>
      </c>
    </row>
    <row r="93" spans="2:33" ht="28.5" customHeight="1">
      <c r="B93" s="908" t="s">
        <v>195</v>
      </c>
      <c r="C93" s="909"/>
      <c r="D93" s="909"/>
      <c r="E93" s="910"/>
      <c r="F93" s="323" t="s">
        <v>194</v>
      </c>
      <c r="G93" s="323"/>
      <c r="H93" s="323"/>
      <c r="I93" s="323"/>
      <c r="J93" s="323"/>
      <c r="K93" s="363"/>
      <c r="L93" s="363"/>
      <c r="M93" s="363"/>
      <c r="N93" s="363"/>
      <c r="O93" s="363"/>
      <c r="P93" s="363"/>
      <c r="Q93" s="363"/>
      <c r="R93" s="363"/>
      <c r="S93" s="364"/>
      <c r="T93" s="364"/>
      <c r="U93" s="364"/>
      <c r="V93" s="363"/>
      <c r="W93" s="363"/>
      <c r="X93" s="363"/>
      <c r="Y93" s="363"/>
      <c r="Z93" s="363"/>
      <c r="AA93" s="878">
        <f>IF('1_加算額計算表'!$C$29=【リスト】!$H$2,1,0)</f>
        <v>0</v>
      </c>
      <c r="AB93" s="879"/>
      <c r="AC93" s="879"/>
      <c r="AD93" s="879"/>
      <c r="AE93" s="879"/>
      <c r="AF93" s="879"/>
      <c r="AG93" s="325" t="s">
        <v>192</v>
      </c>
    </row>
    <row r="94" spans="2:33" ht="28.5" customHeight="1" thickBot="1">
      <c r="B94" s="911"/>
      <c r="C94" s="912"/>
      <c r="D94" s="912"/>
      <c r="E94" s="913"/>
      <c r="F94" s="387" t="s">
        <v>193</v>
      </c>
      <c r="G94" s="388"/>
      <c r="H94" s="388"/>
      <c r="I94" s="388"/>
      <c r="J94" s="389"/>
      <c r="K94" s="389"/>
      <c r="L94" s="389"/>
      <c r="M94" s="389"/>
      <c r="N94" s="389"/>
      <c r="O94" s="389"/>
      <c r="P94" s="389"/>
      <c r="Q94" s="389"/>
      <c r="R94" s="389"/>
      <c r="S94" s="388"/>
      <c r="T94" s="388"/>
      <c r="U94" s="388"/>
      <c r="V94" s="389"/>
      <c r="W94" s="389"/>
      <c r="X94" s="389"/>
      <c r="Y94" s="389"/>
      <c r="Z94" s="389"/>
      <c r="AA94" s="935">
        <f>IF('1_加算額計算表'!$C$29=【リスト】!$H$3,1,0)</f>
        <v>0</v>
      </c>
      <c r="AB94" s="936"/>
      <c r="AC94" s="936"/>
      <c r="AD94" s="936"/>
      <c r="AE94" s="936"/>
      <c r="AF94" s="936"/>
      <c r="AG94" s="390" t="s">
        <v>192</v>
      </c>
    </row>
    <row r="95" spans="2:33" ht="15" customHeight="1">
      <c r="B95" s="290" t="s">
        <v>191</v>
      </c>
      <c r="C95" s="333"/>
      <c r="D95" s="333"/>
      <c r="E95" s="333"/>
      <c r="F95" s="333"/>
      <c r="G95" s="287"/>
      <c r="H95" s="287"/>
      <c r="I95" s="287"/>
      <c r="J95" s="334"/>
      <c r="K95" s="334"/>
      <c r="L95" s="334"/>
      <c r="M95" s="334"/>
      <c r="N95" s="334"/>
      <c r="O95" s="334"/>
      <c r="P95" s="334"/>
      <c r="Q95" s="334"/>
      <c r="R95" s="334"/>
      <c r="S95" s="287"/>
      <c r="T95" s="287"/>
      <c r="U95" s="287"/>
      <c r="V95" s="334"/>
      <c r="W95" s="334"/>
      <c r="X95" s="334"/>
      <c r="Y95" s="334"/>
      <c r="Z95" s="334"/>
      <c r="AA95" s="334"/>
      <c r="AB95" s="334"/>
      <c r="AC95" s="334"/>
      <c r="AD95" s="334"/>
      <c r="AE95" s="287"/>
      <c r="AF95" s="287"/>
      <c r="AG95" s="287"/>
    </row>
    <row r="96" spans="2:33" ht="15" customHeight="1">
      <c r="B96" s="290" t="s">
        <v>190</v>
      </c>
      <c r="C96" s="333"/>
      <c r="D96" s="333"/>
      <c r="E96" s="333"/>
      <c r="F96" s="333"/>
      <c r="G96" s="287"/>
      <c r="H96" s="287"/>
      <c r="I96" s="287"/>
      <c r="J96" s="334"/>
      <c r="K96" s="334"/>
      <c r="L96" s="334"/>
      <c r="M96" s="334"/>
      <c r="N96" s="334"/>
      <c r="O96" s="334"/>
      <c r="P96" s="334"/>
      <c r="Q96" s="334"/>
      <c r="R96" s="334"/>
      <c r="S96" s="287"/>
      <c r="T96" s="287"/>
      <c r="U96" s="287"/>
      <c r="V96" s="334"/>
      <c r="W96" s="334"/>
      <c r="X96" s="334"/>
      <c r="Y96" s="334"/>
      <c r="Z96" s="334"/>
      <c r="AA96" s="334"/>
      <c r="AB96" s="334"/>
      <c r="AC96" s="334"/>
      <c r="AD96" s="334"/>
      <c r="AE96" s="287"/>
      <c r="AF96" s="287"/>
      <c r="AG96" s="287"/>
    </row>
    <row r="97" spans="2:33" ht="15" customHeight="1">
      <c r="B97" s="290" t="s">
        <v>189</v>
      </c>
      <c r="C97" s="333"/>
      <c r="D97" s="333"/>
      <c r="E97" s="333"/>
      <c r="F97" s="333"/>
      <c r="G97" s="287"/>
      <c r="H97" s="287"/>
      <c r="I97" s="287"/>
      <c r="J97" s="334"/>
      <c r="K97" s="334"/>
      <c r="L97" s="334"/>
      <c r="M97" s="334"/>
      <c r="N97" s="334"/>
      <c r="O97" s="334"/>
      <c r="P97" s="334"/>
      <c r="Q97" s="334"/>
      <c r="R97" s="334"/>
      <c r="S97" s="287"/>
      <c r="T97" s="287"/>
      <c r="U97" s="287"/>
      <c r="V97" s="334"/>
      <c r="W97" s="334"/>
      <c r="X97" s="334"/>
      <c r="Y97" s="334"/>
      <c r="Z97" s="334"/>
      <c r="AA97" s="334"/>
      <c r="AB97" s="334"/>
      <c r="AC97" s="334"/>
      <c r="AD97" s="334"/>
      <c r="AE97" s="287"/>
      <c r="AF97" s="287"/>
      <c r="AG97" s="287"/>
    </row>
    <row r="98" spans="2:33" ht="15" customHeight="1">
      <c r="B98" s="289" t="s">
        <v>188</v>
      </c>
    </row>
    <row r="99" spans="2:33" ht="15" customHeight="1">
      <c r="B99" s="289" t="s">
        <v>187</v>
      </c>
    </row>
    <row r="100" spans="2:33" ht="15" customHeight="1">
      <c r="B100" s="289" t="s">
        <v>186</v>
      </c>
    </row>
    <row r="101" spans="2:33" ht="20.25" customHeight="1">
      <c r="V101" s="294"/>
      <c r="W101" s="294"/>
      <c r="X101" s="294"/>
      <c r="Y101" s="294"/>
      <c r="Z101" s="315"/>
      <c r="AA101" s="315"/>
      <c r="AB101" s="315"/>
      <c r="AC101" s="315"/>
      <c r="AD101" s="315"/>
      <c r="AE101" s="315"/>
      <c r="AF101" s="315"/>
      <c r="AG101" s="315"/>
    </row>
    <row r="102" spans="2:33" ht="20.25" customHeight="1" thickBot="1">
      <c r="B102" s="530" t="s">
        <v>492</v>
      </c>
      <c r="C102" s="530"/>
      <c r="D102" s="530"/>
      <c r="E102" s="530"/>
      <c r="F102" s="530"/>
      <c r="G102" s="530"/>
      <c r="H102" s="530"/>
      <c r="I102" s="530"/>
      <c r="J102" s="530"/>
      <c r="K102" s="530"/>
      <c r="L102" s="530"/>
      <c r="M102" s="530"/>
      <c r="N102" s="530"/>
      <c r="O102" s="530"/>
      <c r="P102" s="530"/>
      <c r="Q102" s="530"/>
      <c r="R102" s="530"/>
      <c r="S102" s="530"/>
      <c r="T102" s="530"/>
      <c r="U102" s="530"/>
      <c r="V102" s="530"/>
      <c r="W102" s="530"/>
      <c r="X102" s="530"/>
      <c r="Y102" s="530"/>
      <c r="Z102" s="530"/>
      <c r="AA102" s="530"/>
      <c r="AB102" s="530"/>
      <c r="AC102" s="530"/>
      <c r="AD102" s="530"/>
      <c r="AE102" s="530"/>
      <c r="AF102" s="530"/>
      <c r="AG102" s="530"/>
    </row>
    <row r="103" spans="2:33" ht="18" customHeight="1" thickBot="1">
      <c r="B103" s="969" t="s">
        <v>493</v>
      </c>
      <c r="C103" s="970"/>
      <c r="D103" s="970"/>
      <c r="E103" s="970"/>
      <c r="F103" s="970"/>
      <c r="G103" s="970"/>
      <c r="H103" s="970"/>
      <c r="I103" s="970"/>
      <c r="J103" s="970"/>
      <c r="K103" s="970"/>
      <c r="L103" s="970"/>
      <c r="M103" s="970"/>
      <c r="N103" s="970"/>
      <c r="O103" s="970"/>
      <c r="P103" s="970"/>
      <c r="Q103" s="970"/>
      <c r="R103" s="970"/>
      <c r="S103" s="970"/>
      <c r="T103" s="970"/>
      <c r="U103" s="970"/>
      <c r="V103" s="970"/>
      <c r="W103" s="970"/>
      <c r="X103" s="970"/>
      <c r="Y103" s="970"/>
      <c r="Z103" s="970"/>
      <c r="AA103" s="970"/>
      <c r="AB103" s="970"/>
      <c r="AC103" s="970"/>
      <c r="AD103" s="970"/>
      <c r="AE103" s="970"/>
      <c r="AF103" s="970"/>
      <c r="AG103" s="971"/>
    </row>
    <row r="104" spans="2:33" ht="18" customHeight="1">
      <c r="B104" s="972"/>
      <c r="C104" s="974" t="s">
        <v>508</v>
      </c>
      <c r="D104" s="975"/>
      <c r="E104" s="975"/>
      <c r="F104" s="975"/>
      <c r="G104" s="975"/>
      <c r="H104" s="975"/>
      <c r="I104" s="975"/>
      <c r="J104" s="975"/>
      <c r="K104" s="975"/>
      <c r="L104" s="975"/>
      <c r="M104" s="975"/>
      <c r="N104" s="975"/>
      <c r="O104" s="975"/>
      <c r="P104" s="975"/>
      <c r="Q104" s="975"/>
      <c r="R104" s="975"/>
      <c r="S104" s="975"/>
      <c r="T104" s="975"/>
      <c r="U104" s="975"/>
      <c r="V104" s="975"/>
      <c r="W104" s="975"/>
      <c r="X104" s="975"/>
      <c r="Y104" s="975"/>
      <c r="Z104" s="976"/>
      <c r="AA104" s="979"/>
      <c r="AB104" s="980"/>
      <c r="AC104" s="980"/>
      <c r="AD104" s="980"/>
      <c r="AE104" s="980"/>
      <c r="AF104" s="980"/>
      <c r="AG104" s="981"/>
    </row>
    <row r="105" spans="2:33" ht="18" customHeight="1" thickBot="1">
      <c r="B105" s="973"/>
      <c r="C105" s="977"/>
      <c r="D105" s="977"/>
      <c r="E105" s="977"/>
      <c r="F105" s="977"/>
      <c r="G105" s="977"/>
      <c r="H105" s="977"/>
      <c r="I105" s="977"/>
      <c r="J105" s="977"/>
      <c r="K105" s="977"/>
      <c r="L105" s="977"/>
      <c r="M105" s="977"/>
      <c r="N105" s="977"/>
      <c r="O105" s="977"/>
      <c r="P105" s="977"/>
      <c r="Q105" s="977"/>
      <c r="R105" s="977"/>
      <c r="S105" s="977"/>
      <c r="T105" s="977"/>
      <c r="U105" s="977"/>
      <c r="V105" s="977"/>
      <c r="W105" s="977"/>
      <c r="X105" s="977"/>
      <c r="Y105" s="977"/>
      <c r="Z105" s="978"/>
      <c r="AA105" s="982"/>
      <c r="AB105" s="983"/>
      <c r="AC105" s="983"/>
      <c r="AD105" s="983"/>
      <c r="AE105" s="983"/>
      <c r="AF105" s="983"/>
      <c r="AG105" s="984"/>
    </row>
    <row r="106" spans="2:33" ht="18" customHeight="1">
      <c r="B106" s="531"/>
      <c r="C106" s="530"/>
      <c r="D106" s="530"/>
      <c r="E106" s="530"/>
      <c r="F106" s="530"/>
      <c r="G106" s="530"/>
      <c r="H106" s="530"/>
      <c r="I106" s="530"/>
      <c r="J106" s="530"/>
      <c r="K106" s="530"/>
      <c r="L106" s="530"/>
      <c r="M106" s="530"/>
      <c r="N106" s="530"/>
      <c r="O106" s="530"/>
      <c r="P106" s="530"/>
      <c r="Q106" s="530"/>
      <c r="R106" s="530"/>
      <c r="S106" s="530"/>
      <c r="T106" s="530"/>
      <c r="U106" s="530"/>
      <c r="V106" s="530"/>
      <c r="W106" s="530"/>
      <c r="X106" s="530"/>
      <c r="Y106" s="530"/>
      <c r="Z106" s="530"/>
      <c r="AA106" s="530"/>
      <c r="AB106" s="530"/>
      <c r="AC106" s="530"/>
      <c r="AD106" s="530"/>
      <c r="AE106" s="530"/>
      <c r="AF106" s="530"/>
      <c r="AG106" s="530"/>
    </row>
    <row r="107" spans="2:33" ht="36" customHeight="1">
      <c r="B107" s="985" t="s">
        <v>494</v>
      </c>
      <c r="C107" s="986"/>
      <c r="D107" s="986"/>
      <c r="E107" s="986"/>
      <c r="F107" s="986"/>
      <c r="G107" s="986"/>
      <c r="H107" s="986"/>
      <c r="I107" s="986"/>
      <c r="J107" s="986"/>
      <c r="K107" s="986"/>
      <c r="L107" s="986"/>
      <c r="M107" s="986"/>
      <c r="N107" s="986"/>
      <c r="O107" s="986"/>
      <c r="P107" s="986"/>
      <c r="Q107" s="986"/>
      <c r="R107" s="986"/>
      <c r="S107" s="986"/>
      <c r="T107" s="986"/>
      <c r="U107" s="986"/>
      <c r="V107" s="986"/>
      <c r="W107" s="986"/>
      <c r="X107" s="986"/>
      <c r="Y107" s="986"/>
      <c r="Z107" s="986"/>
      <c r="AA107" s="987">
        <f>処遇改善等加算に係る経験年数算定表!L103+処遇改善等加算に係る経験年数算定表!L106</f>
        <v>0</v>
      </c>
      <c r="AB107" s="988"/>
      <c r="AC107" s="988"/>
      <c r="AD107" s="988"/>
      <c r="AE107" s="988"/>
      <c r="AF107" s="988"/>
      <c r="AG107" s="532" t="s">
        <v>452</v>
      </c>
    </row>
    <row r="108" spans="2:33" ht="18" customHeight="1" thickBot="1">
      <c r="B108" s="989" t="s">
        <v>495</v>
      </c>
      <c r="C108" s="990"/>
      <c r="D108" s="990"/>
      <c r="E108" s="990"/>
      <c r="F108" s="990"/>
      <c r="G108" s="990"/>
      <c r="H108" s="990"/>
      <c r="I108" s="990"/>
      <c r="J108" s="990"/>
      <c r="K108" s="990"/>
      <c r="L108" s="990"/>
      <c r="M108" s="990"/>
      <c r="N108" s="990"/>
      <c r="O108" s="990"/>
      <c r="P108" s="990"/>
      <c r="Q108" s="990"/>
      <c r="R108" s="990"/>
      <c r="S108" s="990"/>
      <c r="T108" s="990"/>
      <c r="U108" s="990"/>
      <c r="V108" s="990"/>
      <c r="W108" s="990"/>
      <c r="X108" s="990"/>
      <c r="Y108" s="990"/>
      <c r="Z108" s="990"/>
      <c r="AA108" s="991">
        <f>+AA93</f>
        <v>0</v>
      </c>
      <c r="AB108" s="992"/>
      <c r="AC108" s="992"/>
      <c r="AD108" s="992"/>
      <c r="AE108" s="992"/>
      <c r="AF108" s="992"/>
      <c r="AG108" s="533" t="s">
        <v>452</v>
      </c>
    </row>
    <row r="109" spans="2:33" ht="18" customHeight="1" thickTop="1">
      <c r="B109" s="993" t="s">
        <v>496</v>
      </c>
      <c r="C109" s="994"/>
      <c r="D109" s="994"/>
      <c r="E109" s="994"/>
      <c r="F109" s="994"/>
      <c r="G109" s="994"/>
      <c r="H109" s="994"/>
      <c r="I109" s="994"/>
      <c r="J109" s="994"/>
      <c r="K109" s="994"/>
      <c r="L109" s="994"/>
      <c r="M109" s="994"/>
      <c r="N109" s="994"/>
      <c r="O109" s="994"/>
      <c r="P109" s="994"/>
      <c r="Q109" s="994"/>
      <c r="R109" s="994"/>
      <c r="S109" s="994"/>
      <c r="T109" s="994"/>
      <c r="U109" s="994"/>
      <c r="V109" s="994"/>
      <c r="W109" s="994"/>
      <c r="X109" s="994"/>
      <c r="Y109" s="994"/>
      <c r="Z109" s="994"/>
      <c r="AA109" s="995">
        <f>+IF(AA107&gt;=AA108,AA107-AA108,0)</f>
        <v>0</v>
      </c>
      <c r="AB109" s="996"/>
      <c r="AC109" s="996"/>
      <c r="AD109" s="996"/>
      <c r="AE109" s="996"/>
      <c r="AF109" s="996"/>
      <c r="AG109" s="534" t="s">
        <v>452</v>
      </c>
    </row>
    <row r="110" spans="2:33" ht="18" customHeight="1" thickBot="1">
      <c r="B110" s="965" t="s">
        <v>497</v>
      </c>
      <c r="C110" s="966"/>
      <c r="D110" s="966"/>
      <c r="E110" s="966"/>
      <c r="F110" s="966"/>
      <c r="G110" s="966"/>
      <c r="H110" s="966"/>
      <c r="I110" s="966"/>
      <c r="J110" s="966"/>
      <c r="K110" s="966"/>
      <c r="L110" s="966"/>
      <c r="M110" s="966"/>
      <c r="N110" s="966"/>
      <c r="O110" s="966"/>
      <c r="P110" s="966"/>
      <c r="Q110" s="966"/>
      <c r="R110" s="966"/>
      <c r="S110" s="966"/>
      <c r="T110" s="966"/>
      <c r="U110" s="966"/>
      <c r="V110" s="966"/>
      <c r="W110" s="966"/>
      <c r="X110" s="966"/>
      <c r="Y110" s="966"/>
      <c r="Z110" s="966"/>
      <c r="AA110" s="967"/>
      <c r="AB110" s="968"/>
      <c r="AC110" s="968"/>
      <c r="AD110" s="968"/>
      <c r="AE110" s="968"/>
      <c r="AF110" s="968"/>
      <c r="AG110" s="535" t="s">
        <v>452</v>
      </c>
    </row>
    <row r="111" spans="2:33" ht="18" customHeight="1" thickTop="1"/>
  </sheetData>
  <dataConsolidate link="1"/>
  <mergeCells count="132">
    <mergeCell ref="B110:Z110"/>
    <mergeCell ref="AA110:AF110"/>
    <mergeCell ref="B103:AG103"/>
    <mergeCell ref="B104:B105"/>
    <mergeCell ref="C104:Z105"/>
    <mergeCell ref="AA104:AG105"/>
    <mergeCell ref="B107:Z107"/>
    <mergeCell ref="AA107:AF107"/>
    <mergeCell ref="B108:Z108"/>
    <mergeCell ref="AA108:AF108"/>
    <mergeCell ref="B109:Z109"/>
    <mergeCell ref="AA109:AF109"/>
    <mergeCell ref="B80:E89"/>
    <mergeCell ref="AE71:AG71"/>
    <mergeCell ref="AE64:AG64"/>
    <mergeCell ref="F80:G83"/>
    <mergeCell ref="B90:E91"/>
    <mergeCell ref="F90:Z90"/>
    <mergeCell ref="F91:Z91"/>
    <mergeCell ref="AA90:AD90"/>
    <mergeCell ref="AA91:AD91"/>
    <mergeCell ref="F84:G89"/>
    <mergeCell ref="F72:G77"/>
    <mergeCell ref="AE75:AG75"/>
    <mergeCell ref="AE81:AG81"/>
    <mergeCell ref="AE66:AG66"/>
    <mergeCell ref="AE68:AG68"/>
    <mergeCell ref="AE67:AG67"/>
    <mergeCell ref="AE73:AG73"/>
    <mergeCell ref="AE88:AG88"/>
    <mergeCell ref="F45:G53"/>
    <mergeCell ref="F54:G71"/>
    <mergeCell ref="AE48:AG48"/>
    <mergeCell ref="AE80:AG80"/>
    <mergeCell ref="AE82:AG82"/>
    <mergeCell ref="H83:AD83"/>
    <mergeCell ref="AE83:AG83"/>
    <mergeCell ref="AE74:AG74"/>
    <mergeCell ref="AE76:AG76"/>
    <mergeCell ref="AE60:AG60"/>
    <mergeCell ref="L26:L28"/>
    <mergeCell ref="AA26:AF28"/>
    <mergeCell ref="T26:Y28"/>
    <mergeCell ref="AE32:AG32"/>
    <mergeCell ref="AG26:AG28"/>
    <mergeCell ref="AE52:AG52"/>
    <mergeCell ref="B93:E94"/>
    <mergeCell ref="B25:E28"/>
    <mergeCell ref="AE53:AG53"/>
    <mergeCell ref="F29:G42"/>
    <mergeCell ref="AE72:AG72"/>
    <mergeCell ref="AE34:AG34"/>
    <mergeCell ref="AE87:AG87"/>
    <mergeCell ref="H89:AD89"/>
    <mergeCell ref="AE33:AG33"/>
    <mergeCell ref="AE50:AG50"/>
    <mergeCell ref="AE36:AG36"/>
    <mergeCell ref="AE49:AG49"/>
    <mergeCell ref="AE31:AG31"/>
    <mergeCell ref="AE29:AG29"/>
    <mergeCell ref="AE30:AG30"/>
    <mergeCell ref="AE41:AG41"/>
    <mergeCell ref="AE35:AG35"/>
    <mergeCell ref="AA94:AF94"/>
    <mergeCell ref="AA93:AF93"/>
    <mergeCell ref="AE55:AG55"/>
    <mergeCell ref="AE59:AG59"/>
    <mergeCell ref="AE58:AG58"/>
    <mergeCell ref="AE61:AG61"/>
    <mergeCell ref="AE57:AG57"/>
    <mergeCell ref="B29:E42"/>
    <mergeCell ref="B45:E77"/>
    <mergeCell ref="H70:AD70"/>
    <mergeCell ref="AE90:AF90"/>
    <mergeCell ref="AE91:AF91"/>
    <mergeCell ref="AE62:AG62"/>
    <mergeCell ref="AE63:AG63"/>
    <mergeCell ref="AE65:AG65"/>
    <mergeCell ref="AE84:AG84"/>
    <mergeCell ref="AE70:AG70"/>
    <mergeCell ref="AE69:AG69"/>
    <mergeCell ref="AE85:AG85"/>
    <mergeCell ref="H77:AD77"/>
    <mergeCell ref="AE77:AG77"/>
    <mergeCell ref="AE89:AG89"/>
    <mergeCell ref="AE86:AG86"/>
    <mergeCell ref="AA92:AF92"/>
    <mergeCell ref="AE46:AG46"/>
    <mergeCell ref="AE40:AG40"/>
    <mergeCell ref="AE37:AG37"/>
    <mergeCell ref="AE54:AG54"/>
    <mergeCell ref="AE45:AG45"/>
    <mergeCell ref="AE56:AG56"/>
    <mergeCell ref="B19:AG19"/>
    <mergeCell ref="B20:B21"/>
    <mergeCell ref="T25:Z25"/>
    <mergeCell ref="M25:S25"/>
    <mergeCell ref="F26:K28"/>
    <mergeCell ref="N28:R28"/>
    <mergeCell ref="N27:S27"/>
    <mergeCell ref="M24:T24"/>
    <mergeCell ref="F25:L25"/>
    <mergeCell ref="AE51:AG51"/>
    <mergeCell ref="AE47:AG47"/>
    <mergeCell ref="AE38:AG38"/>
    <mergeCell ref="M26:R26"/>
    <mergeCell ref="AE39:AG39"/>
    <mergeCell ref="C20:Z21"/>
    <mergeCell ref="AA20:AG21"/>
    <mergeCell ref="AA25:AG25"/>
    <mergeCell ref="AE42:AG42"/>
    <mergeCell ref="Z26:Z28"/>
    <mergeCell ref="B3:AG3"/>
    <mergeCell ref="O8:T8"/>
    <mergeCell ref="U8:AG8"/>
    <mergeCell ref="O9:T9"/>
    <mergeCell ref="U9:AG9"/>
    <mergeCell ref="O10:T10"/>
    <mergeCell ref="U10:AG10"/>
    <mergeCell ref="E6:K6"/>
    <mergeCell ref="B24:L24"/>
    <mergeCell ref="Y14:AE14"/>
    <mergeCell ref="P14:S14"/>
    <mergeCell ref="L14:N14"/>
    <mergeCell ref="B14:G14"/>
    <mergeCell ref="H14:K14"/>
    <mergeCell ref="Q15:V15"/>
    <mergeCell ref="Q16:V16"/>
    <mergeCell ref="B17:P17"/>
    <mergeCell ref="T14:V14"/>
    <mergeCell ref="Q17:V17"/>
    <mergeCell ref="B4:AE4"/>
  </mergeCells>
  <phoneticPr fontId="4"/>
  <dataValidations count="5">
    <dataValidation type="list" allowBlank="1" showInputMessage="1" showErrorMessage="1" sqref="AA20:AG21" xr:uid="{00000000-0002-0000-0200-000001000000}">
      <formula1>$AK$1</formula1>
    </dataValidation>
    <dataValidation type="list" allowBlank="1" showInputMessage="1" showErrorMessage="1" sqref="AF53:AG53 AE45:AE53 AF45:AG51 AE80:AG89 AE54:AG77 AE29:AG42" xr:uid="{00000000-0002-0000-0200-000000000000}">
      <formula1>$AL$1:$AL$2</formula1>
    </dataValidation>
    <dataValidation type="whole" allowBlank="1" showInputMessage="1" showErrorMessage="1" sqref="Q15:V17" xr:uid="{400A14BB-87CB-4D7C-B2EE-1ED8E7BD5BB0}">
      <formula1>0</formula1>
      <formula2>1000</formula2>
    </dataValidation>
    <dataValidation type="list" allowBlank="1" showInputMessage="1" showErrorMessage="1" sqref="AA104:AG105" xr:uid="{B0C15D0A-8AA0-49E5-9A9A-67A442628947}">
      <formula1>"該当,非該当"</formula1>
    </dataValidation>
    <dataValidation allowBlank="1" showErrorMessage="1" sqref="AA108:AF108" xr:uid="{2A8AA7F3-9A20-4F14-BA1C-9D1B88353AD4}"/>
  </dataValidations>
  <printOptions horizontalCentered="1"/>
  <pageMargins left="0.78740157480314965" right="0.78740157480314965" top="0.59055118110236227" bottom="0.59055118110236227" header="0.51181102362204722" footer="0.51181102362204722"/>
  <pageSetup paperSize="9" scale="73" fitToHeight="0" orientation="portrait" r:id="rId1"/>
  <headerFooter alignWithMargins="0"/>
  <rowBreaks count="2" manualBreakCount="2">
    <brk id="43" max="35" man="1"/>
    <brk id="78" max="3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D6E8CE-0353-4012-BEA2-C5AAD2F2F34B}">
  <sheetPr>
    <pageSetUpPr fitToPage="1"/>
  </sheetPr>
  <dimension ref="B1:BA46"/>
  <sheetViews>
    <sheetView showGridLines="0" view="pageBreakPreview" topLeftCell="A13" zoomScale="85" zoomScaleNormal="100" zoomScaleSheetLayoutView="85" workbookViewId="0">
      <selection activeCell="Y18" sqref="Y18:AG18"/>
    </sheetView>
  </sheetViews>
  <sheetFormatPr defaultColWidth="9" defaultRowHeight="18" customHeight="1"/>
  <cols>
    <col min="1" max="1" width="2.5" style="279" customWidth="1"/>
    <col min="2" max="34" width="3.375" style="279" customWidth="1"/>
    <col min="35" max="35" width="2.5" style="279" customWidth="1"/>
    <col min="36" max="36" width="3" style="279" customWidth="1"/>
    <col min="37" max="40" width="3" style="279" hidden="1" customWidth="1"/>
    <col min="41" max="47" width="3" style="279" customWidth="1"/>
    <col min="48" max="51" width="9" style="279"/>
    <col min="52" max="53" width="21.375" style="279" customWidth="1"/>
    <col min="54" max="16384" width="9" style="279"/>
  </cols>
  <sheetData>
    <row r="1" spans="2:51" ht="18" customHeight="1">
      <c r="B1" s="278" t="s">
        <v>291</v>
      </c>
      <c r="AM1" s="279" t="s">
        <v>290</v>
      </c>
      <c r="AN1" s="279" t="s">
        <v>289</v>
      </c>
    </row>
    <row r="2" spans="2:51" ht="42.75" customHeight="1">
      <c r="B2" s="801" t="str">
        <f>様式1!$AQ$1&amp;様式1!$AQ$2&amp;"年度賃金改善計画書（処遇改善等加算）"</f>
        <v>令和8年度賃金改善計画書（処遇改善等加算）</v>
      </c>
      <c r="C2" s="801"/>
      <c r="D2" s="801"/>
      <c r="E2" s="801"/>
      <c r="F2" s="801"/>
      <c r="G2" s="801"/>
      <c r="H2" s="801"/>
      <c r="I2" s="801"/>
      <c r="J2" s="801"/>
      <c r="K2" s="801"/>
      <c r="L2" s="801"/>
      <c r="M2" s="801"/>
      <c r="N2" s="801"/>
      <c r="O2" s="801"/>
      <c r="P2" s="801"/>
      <c r="Q2" s="801"/>
      <c r="R2" s="801"/>
      <c r="S2" s="801"/>
      <c r="T2" s="801"/>
      <c r="U2" s="801"/>
      <c r="V2" s="801"/>
      <c r="W2" s="801"/>
      <c r="X2" s="801"/>
      <c r="Y2" s="801"/>
      <c r="Z2" s="801"/>
      <c r="AA2" s="801"/>
      <c r="AB2" s="801"/>
      <c r="AC2" s="801"/>
      <c r="AD2" s="801"/>
      <c r="AE2" s="801"/>
      <c r="AF2" s="801"/>
      <c r="AG2" s="801"/>
      <c r="AH2" s="801"/>
      <c r="AI2" s="801"/>
      <c r="AJ2" s="801"/>
    </row>
    <row r="3" spans="2:51" ht="26.25" customHeight="1" thickBot="1">
      <c r="B3" s="283"/>
      <c r="C3" s="283"/>
      <c r="D3" s="283"/>
      <c r="E3" s="283"/>
      <c r="F3" s="283"/>
      <c r="G3" s="283"/>
      <c r="H3" s="283"/>
      <c r="I3" s="283"/>
      <c r="J3" s="283"/>
      <c r="K3" s="283"/>
      <c r="L3" s="283"/>
      <c r="M3" s="283"/>
      <c r="N3" s="283"/>
      <c r="O3" s="283"/>
      <c r="P3" s="283"/>
      <c r="Q3" s="283"/>
      <c r="R3" s="283"/>
      <c r="S3" s="283"/>
      <c r="T3" s="283"/>
      <c r="U3" s="283"/>
      <c r="V3" s="283"/>
      <c r="W3" s="283"/>
      <c r="X3" s="283"/>
      <c r="Y3" s="283"/>
      <c r="Z3" s="283"/>
      <c r="AA3" s="283"/>
      <c r="AB3" s="283"/>
      <c r="AC3" s="283"/>
      <c r="AD3" s="283"/>
      <c r="AE3" s="283"/>
      <c r="AF3" s="283"/>
    </row>
    <row r="4" spans="2:51" ht="20.25" customHeight="1">
      <c r="D4" s="285"/>
      <c r="E4" s="285"/>
      <c r="F4" s="285"/>
      <c r="G4" s="285"/>
      <c r="H4" s="285"/>
      <c r="I4" s="285"/>
      <c r="J4" s="285"/>
      <c r="K4" s="285"/>
      <c r="L4" s="285"/>
      <c r="M4" s="285"/>
      <c r="N4" s="285"/>
      <c r="O4" s="285"/>
      <c r="P4" s="285"/>
      <c r="R4" s="735" t="s">
        <v>158</v>
      </c>
      <c r="S4" s="802"/>
      <c r="T4" s="802"/>
      <c r="U4" s="802"/>
      <c r="V4" s="802"/>
      <c r="W4" s="802"/>
      <c r="X4" s="736" t="str">
        <f>様式1!U7</f>
        <v>横須賀市</v>
      </c>
      <c r="Y4" s="1038"/>
      <c r="Z4" s="1038"/>
      <c r="AA4" s="1038"/>
      <c r="AB4" s="1038"/>
      <c r="AC4" s="1038"/>
      <c r="AD4" s="1038"/>
      <c r="AE4" s="1038"/>
      <c r="AF4" s="1038"/>
      <c r="AG4" s="1038"/>
      <c r="AH4" s="1038"/>
      <c r="AI4" s="1038"/>
      <c r="AJ4" s="1039"/>
    </row>
    <row r="5" spans="2:51" ht="20.25" customHeight="1">
      <c r="D5" s="285"/>
      <c r="E5" s="285"/>
      <c r="F5" s="285"/>
      <c r="G5" s="285"/>
      <c r="H5" s="285"/>
      <c r="I5" s="285"/>
      <c r="J5" s="285"/>
      <c r="K5" s="285"/>
      <c r="L5" s="285"/>
      <c r="M5" s="285"/>
      <c r="N5" s="285"/>
      <c r="O5" s="285"/>
      <c r="P5" s="285"/>
      <c r="R5" s="740" t="s">
        <v>157</v>
      </c>
      <c r="S5" s="804"/>
      <c r="T5" s="804"/>
      <c r="U5" s="804"/>
      <c r="V5" s="804"/>
      <c r="W5" s="804"/>
      <c r="X5" s="1040">
        <f>様式1!U8</f>
        <v>0</v>
      </c>
      <c r="Y5" s="1041"/>
      <c r="Z5" s="1041"/>
      <c r="AA5" s="1041"/>
      <c r="AB5" s="1041"/>
      <c r="AC5" s="1041"/>
      <c r="AD5" s="1041"/>
      <c r="AE5" s="1041"/>
      <c r="AF5" s="1041"/>
      <c r="AG5" s="1041"/>
      <c r="AH5" s="1041"/>
      <c r="AI5" s="1041"/>
      <c r="AJ5" s="1042"/>
    </row>
    <row r="6" spans="2:51" ht="20.25" customHeight="1" thickBot="1">
      <c r="D6" s="285"/>
      <c r="E6" s="285"/>
      <c r="F6" s="285"/>
      <c r="G6" s="285"/>
      <c r="H6" s="285"/>
      <c r="I6" s="285"/>
      <c r="J6" s="285"/>
      <c r="K6" s="285"/>
      <c r="L6" s="285"/>
      <c r="M6" s="285"/>
      <c r="N6" s="285"/>
      <c r="O6" s="285"/>
      <c r="P6" s="285"/>
      <c r="R6" s="743" t="s">
        <v>156</v>
      </c>
      <c r="S6" s="807"/>
      <c r="T6" s="807"/>
      <c r="U6" s="807"/>
      <c r="V6" s="807"/>
      <c r="W6" s="807"/>
      <c r="X6" s="1035">
        <f>様式1!U9</f>
        <v>0</v>
      </c>
      <c r="Y6" s="1036"/>
      <c r="Z6" s="1036"/>
      <c r="AA6" s="1036"/>
      <c r="AB6" s="1036"/>
      <c r="AC6" s="1036"/>
      <c r="AD6" s="1036"/>
      <c r="AE6" s="1036"/>
      <c r="AF6" s="1036"/>
      <c r="AG6" s="1036"/>
      <c r="AH6" s="1036"/>
      <c r="AI6" s="1036"/>
      <c r="AJ6" s="1037"/>
    </row>
    <row r="7" spans="2:51" ht="9" customHeight="1">
      <c r="R7" s="287"/>
      <c r="S7" s="287"/>
      <c r="T7" s="287"/>
      <c r="U7" s="287"/>
      <c r="V7" s="287"/>
      <c r="W7" s="287"/>
      <c r="X7" s="287"/>
      <c r="Y7" s="287"/>
    </row>
    <row r="8" spans="2:51" ht="9" customHeight="1">
      <c r="R8" s="287"/>
      <c r="S8" s="287"/>
      <c r="T8" s="287"/>
      <c r="U8" s="287"/>
      <c r="V8" s="287"/>
      <c r="W8" s="287"/>
      <c r="X8" s="287"/>
      <c r="Y8" s="287"/>
    </row>
    <row r="9" spans="2:51" ht="18" customHeight="1" thickBot="1">
      <c r="B9" s="279" t="s">
        <v>288</v>
      </c>
    </row>
    <row r="10" spans="2:51" ht="29.25" customHeight="1" thickBot="1">
      <c r="C10" s="391"/>
      <c r="D10" s="392"/>
      <c r="E10" s="392"/>
      <c r="F10" s="392"/>
      <c r="G10" s="392"/>
      <c r="H10" s="392"/>
      <c r="I10" s="392"/>
      <c r="J10" s="392"/>
      <c r="K10" s="392"/>
      <c r="L10" s="392"/>
      <c r="M10" s="393"/>
      <c r="N10" s="852" t="s">
        <v>263</v>
      </c>
      <c r="O10" s="852"/>
      <c r="P10" s="852"/>
      <c r="Q10" s="852"/>
      <c r="R10" s="852"/>
      <c r="S10" s="852"/>
      <c r="T10" s="852"/>
      <c r="U10" s="852"/>
      <c r="V10" s="853"/>
      <c r="W10" s="1032" t="s">
        <v>287</v>
      </c>
      <c r="X10" s="1033"/>
      <c r="Y10" s="1033"/>
      <c r="Z10" s="1033"/>
      <c r="AA10" s="1033"/>
      <c r="AB10" s="1033"/>
      <c r="AC10" s="1033"/>
      <c r="AD10" s="1033"/>
      <c r="AE10" s="1034"/>
      <c r="AG10" s="1024" t="s">
        <v>286</v>
      </c>
      <c r="AH10" s="1025"/>
      <c r="AI10" s="1026"/>
      <c r="AJ10" s="320" t="str">
        <f>IFERROR(IF(N12&gt;=N11,"○","×"),"")</f>
        <v/>
      </c>
    </row>
    <row r="11" spans="2:51" ht="27.75" customHeight="1" thickBot="1">
      <c r="C11" s="394" t="s">
        <v>181</v>
      </c>
      <c r="D11" s="1027" t="s">
        <v>285</v>
      </c>
      <c r="E11" s="1027"/>
      <c r="F11" s="1027"/>
      <c r="G11" s="1027"/>
      <c r="H11" s="1027"/>
      <c r="I11" s="1027"/>
      <c r="J11" s="1027"/>
      <c r="K11" s="1027"/>
      <c r="L11" s="1027"/>
      <c r="M11" s="1027"/>
      <c r="N11" s="1028" t="e">
        <f>'1_加算額計算表'!$E$34-N39+N40</f>
        <v>#N/A</v>
      </c>
      <c r="O11" s="1028"/>
      <c r="P11" s="1028"/>
      <c r="Q11" s="1028"/>
      <c r="R11" s="1028"/>
      <c r="S11" s="1028"/>
      <c r="T11" s="1028"/>
      <c r="U11" s="1028"/>
      <c r="V11" s="395" t="s">
        <v>260</v>
      </c>
      <c r="W11" s="1028">
        <f>'1_加算額計算表'!$E$35</f>
        <v>0</v>
      </c>
      <c r="X11" s="1028"/>
      <c r="Y11" s="1028"/>
      <c r="Z11" s="1028"/>
      <c r="AA11" s="1028"/>
      <c r="AB11" s="1028"/>
      <c r="AC11" s="1028"/>
      <c r="AD11" s="1028"/>
      <c r="AE11" s="396" t="s">
        <v>260</v>
      </c>
      <c r="AF11" s="306"/>
      <c r="AG11" s="1029" t="s">
        <v>284</v>
      </c>
      <c r="AH11" s="1030"/>
      <c r="AI11" s="1031"/>
      <c r="AJ11" s="320" t="str">
        <f>IFERROR(IF(W12&gt;=W11,"○","×"),"")</f>
        <v>○</v>
      </c>
    </row>
    <row r="12" spans="2:51" ht="27.75" customHeight="1">
      <c r="C12" s="397" t="s">
        <v>174</v>
      </c>
      <c r="D12" s="1013" t="s">
        <v>283</v>
      </c>
      <c r="E12" s="1014"/>
      <c r="F12" s="1014"/>
      <c r="G12" s="1014"/>
      <c r="H12" s="1014"/>
      <c r="I12" s="1014"/>
      <c r="J12" s="1014"/>
      <c r="K12" s="1014"/>
      <c r="L12" s="1014"/>
      <c r="M12" s="1015"/>
      <c r="N12" s="1023">
        <f>ROUNDDOWN(N13+N14,-3)</f>
        <v>0</v>
      </c>
      <c r="O12" s="1023"/>
      <c r="P12" s="1023"/>
      <c r="Q12" s="1023"/>
      <c r="R12" s="1023"/>
      <c r="S12" s="1023"/>
      <c r="T12" s="1023"/>
      <c r="U12" s="1023"/>
      <c r="V12" s="398" t="s">
        <v>260</v>
      </c>
      <c r="W12" s="1023">
        <f>ROUNDDOWN(W13+W14,-3)</f>
        <v>0</v>
      </c>
      <c r="X12" s="1023"/>
      <c r="Y12" s="1023"/>
      <c r="Z12" s="1023"/>
      <c r="AA12" s="1023"/>
      <c r="AB12" s="1023"/>
      <c r="AC12" s="1023"/>
      <c r="AD12" s="1023"/>
      <c r="AE12" s="395" t="s">
        <v>260</v>
      </c>
      <c r="AF12" s="306"/>
      <c r="AG12" s="306"/>
    </row>
    <row r="13" spans="2:51" ht="27.75" customHeight="1">
      <c r="C13" s="397"/>
      <c r="D13" s="1013" t="s">
        <v>282</v>
      </c>
      <c r="E13" s="1014"/>
      <c r="F13" s="1014"/>
      <c r="G13" s="1014"/>
      <c r="H13" s="1014"/>
      <c r="I13" s="1014"/>
      <c r="J13" s="1014"/>
      <c r="K13" s="1014"/>
      <c r="L13" s="1014"/>
      <c r="M13" s="1015"/>
      <c r="N13" s="1023">
        <f>様式4別添1!U61</f>
        <v>0</v>
      </c>
      <c r="O13" s="1023"/>
      <c r="P13" s="1023"/>
      <c r="Q13" s="1023"/>
      <c r="R13" s="1023"/>
      <c r="S13" s="1023"/>
      <c r="T13" s="1023"/>
      <c r="U13" s="1023"/>
      <c r="V13" s="398" t="s">
        <v>260</v>
      </c>
      <c r="W13" s="1023">
        <f>様式4別添1!Y61</f>
        <v>0</v>
      </c>
      <c r="X13" s="1023"/>
      <c r="Y13" s="1023"/>
      <c r="Z13" s="1023"/>
      <c r="AA13" s="1023"/>
      <c r="AB13" s="1023"/>
      <c r="AC13" s="1023"/>
      <c r="AD13" s="1023"/>
      <c r="AE13" s="398" t="s">
        <v>260</v>
      </c>
      <c r="AF13" s="306"/>
      <c r="AG13" s="306"/>
    </row>
    <row r="14" spans="2:51" ht="27.75" customHeight="1">
      <c r="C14" s="397"/>
      <c r="D14" s="1013" t="s">
        <v>281</v>
      </c>
      <c r="E14" s="1014"/>
      <c r="F14" s="1014"/>
      <c r="G14" s="1014"/>
      <c r="H14" s="1014"/>
      <c r="I14" s="1014"/>
      <c r="J14" s="1014"/>
      <c r="K14" s="1014"/>
      <c r="L14" s="1014"/>
      <c r="M14" s="1015"/>
      <c r="N14" s="1019"/>
      <c r="O14" s="1019"/>
      <c r="P14" s="1019"/>
      <c r="Q14" s="1019"/>
      <c r="R14" s="1019"/>
      <c r="S14" s="1019"/>
      <c r="T14" s="1019"/>
      <c r="U14" s="1019"/>
      <c r="V14" s="398" t="s">
        <v>260</v>
      </c>
      <c r="W14" s="1019"/>
      <c r="X14" s="1019"/>
      <c r="Y14" s="1019"/>
      <c r="Z14" s="1019"/>
      <c r="AA14" s="1019"/>
      <c r="AB14" s="1019"/>
      <c r="AC14" s="1019"/>
      <c r="AD14" s="1019"/>
      <c r="AE14" s="395" t="s">
        <v>260</v>
      </c>
      <c r="AF14" s="306"/>
      <c r="AG14" s="306"/>
    </row>
    <row r="15" spans="2:51" ht="27.75" customHeight="1">
      <c r="C15" s="299"/>
      <c r="D15" s="399"/>
      <c r="E15" s="399"/>
      <c r="F15" s="399"/>
      <c r="G15" s="399"/>
      <c r="H15" s="399"/>
      <c r="I15" s="399"/>
      <c r="J15" s="399"/>
      <c r="K15" s="399"/>
      <c r="L15" s="399"/>
      <c r="M15" s="399"/>
      <c r="O15" s="400"/>
      <c r="P15" s="400"/>
      <c r="Q15" s="400"/>
      <c r="R15" s="400"/>
      <c r="S15" s="400"/>
      <c r="T15" s="400"/>
      <c r="U15" s="400"/>
      <c r="V15" s="400"/>
      <c r="W15" s="400"/>
      <c r="X15" s="401"/>
      <c r="Y15" s="400"/>
      <c r="Z15" s="400"/>
      <c r="AA15" s="400"/>
      <c r="AB15" s="400"/>
      <c r="AC15" s="400"/>
      <c r="AD15" s="400"/>
      <c r="AE15" s="400"/>
      <c r="AF15" s="400"/>
      <c r="AG15" s="400"/>
      <c r="AH15" s="306"/>
    </row>
    <row r="16" spans="2:51" ht="18" customHeight="1" thickBot="1">
      <c r="B16" s="279" t="s">
        <v>280</v>
      </c>
      <c r="AY16" s="285"/>
    </row>
    <row r="17" spans="3:53" ht="30.75" customHeight="1" thickBot="1">
      <c r="C17" s="402" t="s">
        <v>181</v>
      </c>
      <c r="D17" s="1020" t="s">
        <v>517</v>
      </c>
      <c r="E17" s="1020"/>
      <c r="F17" s="1020"/>
      <c r="G17" s="1020"/>
      <c r="H17" s="1020"/>
      <c r="I17" s="1020"/>
      <c r="J17" s="1020"/>
      <c r="K17" s="1020"/>
      <c r="L17" s="1020"/>
      <c r="M17" s="1020"/>
      <c r="N17" s="1020"/>
      <c r="O17" s="1020"/>
      <c r="P17" s="1020"/>
      <c r="Q17" s="1020"/>
      <c r="R17" s="1020"/>
      <c r="S17" s="1020"/>
      <c r="T17" s="1020"/>
      <c r="U17" s="1020"/>
      <c r="V17" s="1020"/>
      <c r="W17" s="1020"/>
      <c r="X17" s="1021"/>
      <c r="Y17" s="999">
        <f>Y18-Y19-Y20-Y21-Y22-Y23</f>
        <v>0</v>
      </c>
      <c r="Z17" s="1000"/>
      <c r="AA17" s="1000"/>
      <c r="AB17" s="1000"/>
      <c r="AC17" s="1000"/>
      <c r="AD17" s="1000"/>
      <c r="AE17" s="1000"/>
      <c r="AF17" s="1000"/>
      <c r="AG17" s="1001"/>
      <c r="AH17" s="396" t="s">
        <v>260</v>
      </c>
      <c r="AJ17" s="403" t="str">
        <f>IFERROR(IF(Y17&gt;=Y24,"○","×"),"")</f>
        <v>○</v>
      </c>
      <c r="AY17" s="285" t="s">
        <v>279</v>
      </c>
      <c r="AZ17" s="178"/>
    </row>
    <row r="18" spans="3:53" ht="27.75" customHeight="1">
      <c r="C18" s="404"/>
      <c r="D18" s="1013" t="s">
        <v>278</v>
      </c>
      <c r="E18" s="1014"/>
      <c r="F18" s="1014"/>
      <c r="G18" s="1014"/>
      <c r="H18" s="1014"/>
      <c r="I18" s="1014"/>
      <c r="J18" s="1014"/>
      <c r="K18" s="1014"/>
      <c r="L18" s="1014"/>
      <c r="M18" s="1014"/>
      <c r="N18" s="1014"/>
      <c r="O18" s="1014"/>
      <c r="P18" s="1014"/>
      <c r="Q18" s="1014"/>
      <c r="R18" s="1014"/>
      <c r="S18" s="1014"/>
      <c r="T18" s="1014"/>
      <c r="U18" s="1014"/>
      <c r="V18" s="1014"/>
      <c r="W18" s="1014"/>
      <c r="X18" s="1015"/>
      <c r="Y18" s="999">
        <f>様式4別添1!T61</f>
        <v>0</v>
      </c>
      <c r="Z18" s="1000"/>
      <c r="AA18" s="1000"/>
      <c r="AB18" s="1000"/>
      <c r="AC18" s="1000"/>
      <c r="AD18" s="1000"/>
      <c r="AE18" s="1000"/>
      <c r="AF18" s="1000"/>
      <c r="AG18" s="1001"/>
      <c r="AH18" s="396" t="s">
        <v>260</v>
      </c>
      <c r="AY18" s="285" t="s">
        <v>277</v>
      </c>
      <c r="AZ18" s="178"/>
    </row>
    <row r="19" spans="3:53" ht="27.75" customHeight="1">
      <c r="C19" s="404"/>
      <c r="D19" s="1013" t="s">
        <v>276</v>
      </c>
      <c r="E19" s="1014"/>
      <c r="F19" s="1014"/>
      <c r="G19" s="1014"/>
      <c r="H19" s="1014"/>
      <c r="I19" s="1014"/>
      <c r="J19" s="1014"/>
      <c r="K19" s="1014"/>
      <c r="L19" s="1014"/>
      <c r="M19" s="1014"/>
      <c r="N19" s="1014"/>
      <c r="O19" s="1014"/>
      <c r="P19" s="1014"/>
      <c r="Q19" s="1014"/>
      <c r="R19" s="1014"/>
      <c r="S19" s="1014"/>
      <c r="T19" s="1014"/>
      <c r="U19" s="1014"/>
      <c r="V19" s="1014"/>
      <c r="W19" s="1014"/>
      <c r="X19" s="1015"/>
      <c r="Y19" s="999">
        <f>N13+W13</f>
        <v>0</v>
      </c>
      <c r="Z19" s="1000"/>
      <c r="AA19" s="1000"/>
      <c r="AB19" s="1000"/>
      <c r="AC19" s="1000"/>
      <c r="AD19" s="1000"/>
      <c r="AE19" s="1000"/>
      <c r="AF19" s="1000"/>
      <c r="AG19" s="1001"/>
      <c r="AH19" s="396" t="s">
        <v>260</v>
      </c>
      <c r="AX19" s="281"/>
      <c r="AY19" s="405" t="s">
        <v>275</v>
      </c>
      <c r="AZ19" s="406" t="e">
        <f>$AZ$17/$AZ$18*$N$13</f>
        <v>#DIV/0!</v>
      </c>
      <c r="BA19" s="406" t="e">
        <f>$AZ$17/$AZ$18*$W$13</f>
        <v>#DIV/0!</v>
      </c>
    </row>
    <row r="20" spans="3:53" ht="27.75" customHeight="1">
      <c r="C20" s="404"/>
      <c r="D20" s="1022" t="s">
        <v>521</v>
      </c>
      <c r="E20" s="997"/>
      <c r="F20" s="997"/>
      <c r="G20" s="997"/>
      <c r="H20" s="997"/>
      <c r="I20" s="997"/>
      <c r="J20" s="997"/>
      <c r="K20" s="997"/>
      <c r="L20" s="997"/>
      <c r="M20" s="997"/>
      <c r="N20" s="997"/>
      <c r="O20" s="997"/>
      <c r="P20" s="997"/>
      <c r="Q20" s="997"/>
      <c r="R20" s="997"/>
      <c r="S20" s="997"/>
      <c r="T20" s="997"/>
      <c r="U20" s="997"/>
      <c r="V20" s="997"/>
      <c r="W20" s="997"/>
      <c r="X20" s="998"/>
      <c r="Y20" s="999">
        <f>様式4別添1!AB61</f>
        <v>0</v>
      </c>
      <c r="Z20" s="1000"/>
      <c r="AA20" s="1000"/>
      <c r="AB20" s="1000"/>
      <c r="AC20" s="1000"/>
      <c r="AD20" s="1000"/>
      <c r="AE20" s="1000"/>
      <c r="AF20" s="1000"/>
      <c r="AG20" s="1001"/>
      <c r="AH20" s="396" t="s">
        <v>260</v>
      </c>
      <c r="AX20" s="281"/>
      <c r="AY20" s="405"/>
      <c r="AZ20" s="559"/>
      <c r="BA20" s="559"/>
    </row>
    <row r="21" spans="3:53" ht="27.75" customHeight="1">
      <c r="C21" s="404"/>
      <c r="D21" s="1013" t="s">
        <v>514</v>
      </c>
      <c r="E21" s="1014"/>
      <c r="F21" s="1014"/>
      <c r="G21" s="1014"/>
      <c r="H21" s="1014"/>
      <c r="I21" s="1014"/>
      <c r="J21" s="1014"/>
      <c r="K21" s="1014"/>
      <c r="L21" s="1014"/>
      <c r="M21" s="1014"/>
      <c r="N21" s="1014"/>
      <c r="O21" s="1014"/>
      <c r="P21" s="1014"/>
      <c r="Q21" s="1014"/>
      <c r="R21" s="1014"/>
      <c r="S21" s="1014"/>
      <c r="T21" s="1014"/>
      <c r="U21" s="1014"/>
      <c r="V21" s="1014"/>
      <c r="W21" s="1014"/>
      <c r="X21" s="1015"/>
      <c r="Y21" s="999">
        <f>様式4別添1!AC61</f>
        <v>0</v>
      </c>
      <c r="Z21" s="1000"/>
      <c r="AA21" s="1000"/>
      <c r="AB21" s="1000"/>
      <c r="AC21" s="1000"/>
      <c r="AD21" s="1000"/>
      <c r="AE21" s="1000"/>
      <c r="AF21" s="1000"/>
      <c r="AG21" s="1001"/>
      <c r="AH21" s="395" t="s">
        <v>260</v>
      </c>
      <c r="AZ21" s="407" t="s">
        <v>274</v>
      </c>
      <c r="BA21" s="407" t="s">
        <v>273</v>
      </c>
    </row>
    <row r="22" spans="3:53" ht="27.75" customHeight="1">
      <c r="C22" s="404"/>
      <c r="D22" s="1013" t="s">
        <v>515</v>
      </c>
      <c r="E22" s="1014"/>
      <c r="F22" s="1014"/>
      <c r="G22" s="1014"/>
      <c r="H22" s="1014"/>
      <c r="I22" s="1014"/>
      <c r="J22" s="1014"/>
      <c r="K22" s="1014"/>
      <c r="L22" s="1014"/>
      <c r="M22" s="1014"/>
      <c r="N22" s="1014"/>
      <c r="O22" s="1014"/>
      <c r="P22" s="1014"/>
      <c r="Q22" s="1014"/>
      <c r="R22" s="1014"/>
      <c r="S22" s="1014"/>
      <c r="T22" s="1014"/>
      <c r="U22" s="1014"/>
      <c r="V22" s="1014"/>
      <c r="W22" s="1014"/>
      <c r="X22" s="1015"/>
      <c r="Y22" s="999">
        <f>様式4別添1!AD61</f>
        <v>0</v>
      </c>
      <c r="Z22" s="1000"/>
      <c r="AA22" s="1000"/>
      <c r="AB22" s="1000"/>
      <c r="AC22" s="1000"/>
      <c r="AD22" s="1000"/>
      <c r="AE22" s="1000"/>
      <c r="AF22" s="1000"/>
      <c r="AG22" s="1001"/>
      <c r="AH22" s="395" t="s">
        <v>260</v>
      </c>
    </row>
    <row r="23" spans="3:53" ht="27.75" customHeight="1">
      <c r="C23" s="404"/>
      <c r="D23" s="1013" t="s">
        <v>516</v>
      </c>
      <c r="E23" s="1014"/>
      <c r="F23" s="1014"/>
      <c r="G23" s="1014"/>
      <c r="H23" s="1014"/>
      <c r="I23" s="1014"/>
      <c r="J23" s="1014"/>
      <c r="K23" s="1014"/>
      <c r="L23" s="1014"/>
      <c r="M23" s="1014"/>
      <c r="N23" s="1014"/>
      <c r="O23" s="1014"/>
      <c r="P23" s="1014"/>
      <c r="Q23" s="1014"/>
      <c r="R23" s="1014"/>
      <c r="S23" s="1014"/>
      <c r="T23" s="1014"/>
      <c r="U23" s="1014"/>
      <c r="V23" s="1014"/>
      <c r="W23" s="1014"/>
      <c r="X23" s="1015"/>
      <c r="Y23" s="999">
        <f>様式4別添1!AE61</f>
        <v>0</v>
      </c>
      <c r="Z23" s="1000"/>
      <c r="AA23" s="1000"/>
      <c r="AB23" s="1000"/>
      <c r="AC23" s="1000"/>
      <c r="AD23" s="1000"/>
      <c r="AE23" s="1000"/>
      <c r="AF23" s="1000"/>
      <c r="AG23" s="1001"/>
      <c r="AH23" s="395" t="s">
        <v>260</v>
      </c>
    </row>
    <row r="24" spans="3:53" ht="27.75" customHeight="1">
      <c r="C24" s="402" t="s">
        <v>174</v>
      </c>
      <c r="D24" s="1014" t="s">
        <v>519</v>
      </c>
      <c r="E24" s="1014"/>
      <c r="F24" s="1014"/>
      <c r="G24" s="1014"/>
      <c r="H24" s="1014"/>
      <c r="I24" s="1014"/>
      <c r="J24" s="1014"/>
      <c r="K24" s="1014"/>
      <c r="L24" s="1014"/>
      <c r="M24" s="1014"/>
      <c r="N24" s="1014"/>
      <c r="O24" s="1014"/>
      <c r="P24" s="1014"/>
      <c r="Q24" s="1014"/>
      <c r="R24" s="1014"/>
      <c r="S24" s="1014"/>
      <c r="T24" s="1014"/>
      <c r="U24" s="1014"/>
      <c r="V24" s="1014"/>
      <c r="W24" s="1014"/>
      <c r="X24" s="1015"/>
      <c r="Y24" s="999">
        <f>Y25-(Y26-Y27)-Y28-Y29-Y30+Y31</f>
        <v>0</v>
      </c>
      <c r="Z24" s="1000"/>
      <c r="AA24" s="1000"/>
      <c r="AB24" s="1000"/>
      <c r="AC24" s="1000"/>
      <c r="AD24" s="1000"/>
      <c r="AE24" s="1000"/>
      <c r="AF24" s="1000"/>
      <c r="AG24" s="1001"/>
      <c r="AH24" s="396" t="s">
        <v>260</v>
      </c>
    </row>
    <row r="25" spans="3:53" ht="27.75" customHeight="1">
      <c r="C25" s="404"/>
      <c r="D25" s="1013" t="s">
        <v>272</v>
      </c>
      <c r="E25" s="1014"/>
      <c r="F25" s="1014"/>
      <c r="G25" s="1014"/>
      <c r="H25" s="1014"/>
      <c r="I25" s="1014"/>
      <c r="J25" s="1014"/>
      <c r="K25" s="1014"/>
      <c r="L25" s="1014"/>
      <c r="M25" s="1014"/>
      <c r="N25" s="1014"/>
      <c r="O25" s="1014"/>
      <c r="P25" s="1014"/>
      <c r="Q25" s="1014"/>
      <c r="R25" s="1014"/>
      <c r="S25" s="1014"/>
      <c r="T25" s="1014"/>
      <c r="U25" s="1014"/>
      <c r="V25" s="1014"/>
      <c r="W25" s="1014"/>
      <c r="X25" s="1015"/>
      <c r="Y25" s="999">
        <f>様式4別添1!K61</f>
        <v>0</v>
      </c>
      <c r="Z25" s="1000"/>
      <c r="AA25" s="1000"/>
      <c r="AB25" s="1000"/>
      <c r="AC25" s="1000"/>
      <c r="AD25" s="1000"/>
      <c r="AE25" s="1000"/>
      <c r="AF25" s="1000"/>
      <c r="AG25" s="1001"/>
      <c r="AH25" s="396" t="s">
        <v>260</v>
      </c>
    </row>
    <row r="26" spans="3:53" ht="27.75" customHeight="1">
      <c r="C26" s="404"/>
      <c r="D26" s="1013" t="s">
        <v>271</v>
      </c>
      <c r="E26" s="1014"/>
      <c r="F26" s="1014"/>
      <c r="G26" s="1014"/>
      <c r="H26" s="1014"/>
      <c r="I26" s="1014"/>
      <c r="J26" s="1014"/>
      <c r="K26" s="1014"/>
      <c r="L26" s="1014"/>
      <c r="M26" s="1014"/>
      <c r="N26" s="1014"/>
      <c r="O26" s="1014"/>
      <c r="P26" s="1014"/>
      <c r="Q26" s="1014"/>
      <c r="R26" s="1014"/>
      <c r="S26" s="1014"/>
      <c r="T26" s="1014"/>
      <c r="U26" s="1014"/>
      <c r="V26" s="1014"/>
      <c r="W26" s="1014"/>
      <c r="X26" s="1015"/>
      <c r="Y26" s="999">
        <f>様式4別添1!L61</f>
        <v>0</v>
      </c>
      <c r="Z26" s="1000"/>
      <c r="AA26" s="1000"/>
      <c r="AB26" s="1000"/>
      <c r="AC26" s="1000"/>
      <c r="AD26" s="1000"/>
      <c r="AE26" s="1000"/>
      <c r="AF26" s="1000"/>
      <c r="AG26" s="1001"/>
      <c r="AH26" s="396" t="s">
        <v>260</v>
      </c>
    </row>
    <row r="27" spans="3:53" ht="27.75" customHeight="1">
      <c r="C27" s="404"/>
      <c r="D27" s="1013" t="s">
        <v>270</v>
      </c>
      <c r="E27" s="1014"/>
      <c r="F27" s="1014"/>
      <c r="G27" s="1014"/>
      <c r="H27" s="1014"/>
      <c r="I27" s="1014"/>
      <c r="J27" s="1014"/>
      <c r="K27" s="1014"/>
      <c r="L27" s="1014"/>
      <c r="M27" s="1014"/>
      <c r="N27" s="1014"/>
      <c r="O27" s="1014"/>
      <c r="P27" s="1014"/>
      <c r="Q27" s="1014"/>
      <c r="R27" s="1014"/>
      <c r="S27" s="1014"/>
      <c r="T27" s="1014"/>
      <c r="U27" s="1014"/>
      <c r="V27" s="1014"/>
      <c r="W27" s="1014"/>
      <c r="X27" s="1015"/>
      <c r="Y27" s="999">
        <f>様式4別添1!M61</f>
        <v>0</v>
      </c>
      <c r="Z27" s="1000"/>
      <c r="AA27" s="1000"/>
      <c r="AB27" s="1000"/>
      <c r="AC27" s="1000"/>
      <c r="AD27" s="1000"/>
      <c r="AE27" s="1000"/>
      <c r="AF27" s="1000"/>
      <c r="AG27" s="1001"/>
      <c r="AH27" s="396" t="s">
        <v>260</v>
      </c>
    </row>
    <row r="28" spans="3:53" ht="27.75" customHeight="1">
      <c r="C28" s="404"/>
      <c r="D28" s="1013" t="s">
        <v>269</v>
      </c>
      <c r="E28" s="1014"/>
      <c r="F28" s="1014"/>
      <c r="G28" s="1014"/>
      <c r="H28" s="1014"/>
      <c r="I28" s="1014"/>
      <c r="J28" s="1014"/>
      <c r="K28" s="1014"/>
      <c r="L28" s="1014"/>
      <c r="M28" s="1014"/>
      <c r="N28" s="1014"/>
      <c r="O28" s="1014"/>
      <c r="P28" s="1014"/>
      <c r="Q28" s="1014"/>
      <c r="R28" s="1014"/>
      <c r="S28" s="1014"/>
      <c r="T28" s="1014"/>
      <c r="U28" s="1014"/>
      <c r="V28" s="1014"/>
      <c r="W28" s="1014"/>
      <c r="X28" s="1015"/>
      <c r="Y28" s="999">
        <f>様式4別添1!N61</f>
        <v>0</v>
      </c>
      <c r="Z28" s="1000"/>
      <c r="AA28" s="1000"/>
      <c r="AB28" s="1000"/>
      <c r="AC28" s="1000"/>
      <c r="AD28" s="1000"/>
      <c r="AE28" s="1000"/>
      <c r="AF28" s="1000"/>
      <c r="AG28" s="1001"/>
      <c r="AH28" s="396" t="s">
        <v>260</v>
      </c>
    </row>
    <row r="29" spans="3:53" ht="27.75" customHeight="1">
      <c r="C29" s="408"/>
      <c r="D29" s="1014" t="s">
        <v>268</v>
      </c>
      <c r="E29" s="1014"/>
      <c r="F29" s="1014"/>
      <c r="G29" s="1014"/>
      <c r="H29" s="1014"/>
      <c r="I29" s="1014"/>
      <c r="J29" s="1014"/>
      <c r="K29" s="1014"/>
      <c r="L29" s="1014"/>
      <c r="M29" s="1014"/>
      <c r="N29" s="1014"/>
      <c r="O29" s="1014"/>
      <c r="P29" s="1014"/>
      <c r="Q29" s="1014"/>
      <c r="R29" s="1014"/>
      <c r="S29" s="1014"/>
      <c r="T29" s="1014"/>
      <c r="U29" s="1014"/>
      <c r="V29" s="1014"/>
      <c r="W29" s="1014"/>
      <c r="X29" s="1015"/>
      <c r="Y29" s="999">
        <f>様式4別添1!O61</f>
        <v>0</v>
      </c>
      <c r="Z29" s="1000"/>
      <c r="AA29" s="1000"/>
      <c r="AB29" s="1000"/>
      <c r="AC29" s="1000"/>
      <c r="AD29" s="1000"/>
      <c r="AE29" s="1000"/>
      <c r="AF29" s="1000"/>
      <c r="AG29" s="1001"/>
      <c r="AH29" s="395" t="s">
        <v>260</v>
      </c>
    </row>
    <row r="30" spans="3:53" ht="27.75" customHeight="1">
      <c r="C30" s="408"/>
      <c r="D30" s="997" t="s">
        <v>520</v>
      </c>
      <c r="E30" s="997"/>
      <c r="F30" s="997"/>
      <c r="G30" s="997"/>
      <c r="H30" s="997"/>
      <c r="I30" s="997"/>
      <c r="J30" s="997"/>
      <c r="K30" s="997"/>
      <c r="L30" s="997"/>
      <c r="M30" s="997"/>
      <c r="N30" s="997"/>
      <c r="O30" s="997"/>
      <c r="P30" s="997"/>
      <c r="Q30" s="997"/>
      <c r="R30" s="997"/>
      <c r="S30" s="997"/>
      <c r="T30" s="997"/>
      <c r="U30" s="997"/>
      <c r="V30" s="997"/>
      <c r="W30" s="997"/>
      <c r="X30" s="998"/>
      <c r="Y30" s="999">
        <f>様式4別添1!P61</f>
        <v>0</v>
      </c>
      <c r="Z30" s="1000"/>
      <c r="AA30" s="1000"/>
      <c r="AB30" s="1000"/>
      <c r="AC30" s="1000"/>
      <c r="AD30" s="1000"/>
      <c r="AE30" s="1000"/>
      <c r="AF30" s="1000"/>
      <c r="AG30" s="1001"/>
      <c r="AH30" s="395" t="s">
        <v>260</v>
      </c>
    </row>
    <row r="31" spans="3:53" ht="27.75" customHeight="1">
      <c r="C31" s="394"/>
      <c r="D31" s="1013" t="s">
        <v>518</v>
      </c>
      <c r="E31" s="1014"/>
      <c r="F31" s="1014"/>
      <c r="G31" s="1014"/>
      <c r="H31" s="1014"/>
      <c r="I31" s="1014"/>
      <c r="J31" s="1014"/>
      <c r="K31" s="1014"/>
      <c r="L31" s="1014"/>
      <c r="M31" s="1014"/>
      <c r="N31" s="1014"/>
      <c r="O31" s="1014"/>
      <c r="P31" s="1014"/>
      <c r="Q31" s="1014"/>
      <c r="R31" s="1014"/>
      <c r="S31" s="1014"/>
      <c r="T31" s="1014"/>
      <c r="U31" s="1014"/>
      <c r="V31" s="1014"/>
      <c r="W31" s="1014"/>
      <c r="X31" s="1015"/>
      <c r="Y31" s="999">
        <f>様式4別添1!Q61</f>
        <v>0</v>
      </c>
      <c r="Z31" s="1000"/>
      <c r="AA31" s="1000"/>
      <c r="AB31" s="1000"/>
      <c r="AC31" s="1000"/>
      <c r="AD31" s="1000"/>
      <c r="AE31" s="1000"/>
      <c r="AF31" s="1000"/>
      <c r="AG31" s="1001"/>
      <c r="AH31" s="395" t="s">
        <v>260</v>
      </c>
    </row>
    <row r="32" spans="3:53" ht="9" customHeight="1">
      <c r="C32" s="299"/>
      <c r="D32" s="399"/>
      <c r="E32" s="399"/>
      <c r="F32" s="399"/>
      <c r="G32" s="399"/>
      <c r="H32" s="399"/>
      <c r="I32" s="399"/>
      <c r="J32" s="399"/>
      <c r="K32" s="399"/>
      <c r="L32" s="399"/>
      <c r="M32" s="399"/>
      <c r="N32" s="399"/>
      <c r="O32" s="399"/>
      <c r="P32" s="399"/>
      <c r="Q32" s="399"/>
      <c r="R32" s="399"/>
      <c r="S32" s="399"/>
      <c r="T32" s="399"/>
      <c r="U32" s="399"/>
      <c r="V32" s="399"/>
      <c r="W32" s="399"/>
      <c r="X32" s="399"/>
      <c r="Y32" s="409"/>
      <c r="Z32" s="409"/>
      <c r="AA32" s="409"/>
      <c r="AB32" s="409"/>
      <c r="AC32" s="409"/>
      <c r="AD32" s="409"/>
      <c r="AE32" s="409"/>
      <c r="AF32" s="409"/>
      <c r="AG32" s="409"/>
      <c r="AH32" s="306"/>
    </row>
    <row r="33" spans="2:34" ht="21" customHeight="1">
      <c r="B33" s="279" t="s">
        <v>267</v>
      </c>
    </row>
    <row r="34" spans="2:34" ht="29.25" customHeight="1">
      <c r="C34" s="1013" t="s">
        <v>266</v>
      </c>
      <c r="D34" s="1014"/>
      <c r="E34" s="1014"/>
      <c r="F34" s="1014"/>
      <c r="G34" s="1014"/>
      <c r="H34" s="1014"/>
      <c r="I34" s="1015"/>
      <c r="J34" s="1016"/>
      <c r="K34" s="1017"/>
      <c r="L34" s="1017"/>
      <c r="M34" s="1017"/>
      <c r="N34" s="1017"/>
      <c r="O34" s="1017"/>
      <c r="P34" s="1017"/>
      <c r="Q34" s="1017"/>
      <c r="R34" s="1017"/>
      <c r="S34" s="1017"/>
      <c r="T34" s="1017"/>
      <c r="U34" s="1017"/>
      <c r="V34" s="1017"/>
      <c r="W34" s="1017"/>
      <c r="X34" s="1017"/>
      <c r="Y34" s="1017"/>
      <c r="Z34" s="1017"/>
      <c r="AA34" s="1017"/>
      <c r="AB34" s="1017"/>
      <c r="AC34" s="1017"/>
      <c r="AD34" s="1017"/>
      <c r="AE34" s="1017"/>
      <c r="AF34" s="1017"/>
      <c r="AG34" s="1017"/>
      <c r="AH34" s="1018"/>
    </row>
    <row r="35" spans="2:34" ht="29.25" customHeight="1">
      <c r="C35" s="1013" t="s">
        <v>265</v>
      </c>
      <c r="D35" s="1014"/>
      <c r="E35" s="1014"/>
      <c r="F35" s="1014"/>
      <c r="G35" s="1014"/>
      <c r="H35" s="1014"/>
      <c r="I35" s="1015"/>
      <c r="J35" s="1016"/>
      <c r="K35" s="1017"/>
      <c r="L35" s="1017"/>
      <c r="M35" s="1017"/>
      <c r="N35" s="1017"/>
      <c r="O35" s="1017"/>
      <c r="P35" s="1017"/>
      <c r="Q35" s="1017"/>
      <c r="R35" s="1017"/>
      <c r="S35" s="1017"/>
      <c r="T35" s="1017"/>
      <c r="U35" s="1017"/>
      <c r="V35" s="1017"/>
      <c r="W35" s="1017"/>
      <c r="X35" s="1017"/>
      <c r="Y35" s="1017"/>
      <c r="Z35" s="1017"/>
      <c r="AA35" s="1017"/>
      <c r="AB35" s="1017"/>
      <c r="AC35" s="1017"/>
      <c r="AD35" s="1017"/>
      <c r="AE35" s="1017"/>
      <c r="AF35" s="1017"/>
      <c r="AG35" s="1017"/>
      <c r="AH35" s="1018"/>
    </row>
    <row r="37" spans="2:34" ht="27" customHeight="1">
      <c r="B37" s="279" t="s">
        <v>264</v>
      </c>
    </row>
    <row r="38" spans="2:34" ht="29.25" customHeight="1">
      <c r="C38" s="851"/>
      <c r="D38" s="852"/>
      <c r="E38" s="852"/>
      <c r="F38" s="852"/>
      <c r="G38" s="852"/>
      <c r="H38" s="852"/>
      <c r="I38" s="852"/>
      <c r="J38" s="852"/>
      <c r="K38" s="852"/>
      <c r="L38" s="852"/>
      <c r="M38" s="853"/>
      <c r="N38" s="852" t="s">
        <v>263</v>
      </c>
      <c r="O38" s="852"/>
      <c r="P38" s="852"/>
      <c r="Q38" s="852"/>
      <c r="R38" s="852"/>
      <c r="S38" s="852"/>
      <c r="T38" s="852"/>
      <c r="U38" s="852"/>
      <c r="V38" s="853"/>
      <c r="W38" s="1002"/>
      <c r="X38" s="1002"/>
      <c r="Y38" s="1002"/>
    </row>
    <row r="39" spans="2:34" ht="24" customHeight="1">
      <c r="C39" s="410" t="s">
        <v>181</v>
      </c>
      <c r="D39" s="1003" t="s">
        <v>262</v>
      </c>
      <c r="E39" s="1004"/>
      <c r="F39" s="1004"/>
      <c r="G39" s="1004"/>
      <c r="H39" s="1004"/>
      <c r="I39" s="1004"/>
      <c r="J39" s="1004"/>
      <c r="K39" s="1004"/>
      <c r="L39" s="1004"/>
      <c r="M39" s="1005"/>
      <c r="N39" s="1012">
        <f>様式4別添2!E18</f>
        <v>0</v>
      </c>
      <c r="O39" s="1012"/>
      <c r="P39" s="1012"/>
      <c r="Q39" s="1012"/>
      <c r="R39" s="1012"/>
      <c r="S39" s="1012"/>
      <c r="T39" s="1012"/>
      <c r="U39" s="1012"/>
      <c r="V39" s="395" t="s">
        <v>260</v>
      </c>
      <c r="W39" s="1002"/>
      <c r="X39" s="1002"/>
      <c r="Y39" s="1002"/>
    </row>
    <row r="40" spans="2:34" ht="24" customHeight="1">
      <c r="C40" s="411" t="s">
        <v>174</v>
      </c>
      <c r="D40" s="1013" t="s">
        <v>261</v>
      </c>
      <c r="E40" s="1014"/>
      <c r="F40" s="1014"/>
      <c r="G40" s="1014"/>
      <c r="H40" s="1014"/>
      <c r="I40" s="1014"/>
      <c r="J40" s="1014"/>
      <c r="K40" s="1014"/>
      <c r="L40" s="1014"/>
      <c r="M40" s="1015"/>
      <c r="N40" s="1012">
        <f>様式4別添2!F18</f>
        <v>0</v>
      </c>
      <c r="O40" s="1012"/>
      <c r="P40" s="1012"/>
      <c r="Q40" s="1012"/>
      <c r="R40" s="1012"/>
      <c r="S40" s="1012"/>
      <c r="T40" s="1012"/>
      <c r="U40" s="1012"/>
      <c r="V40" s="395" t="s">
        <v>260</v>
      </c>
      <c r="W40" s="1002"/>
      <c r="X40" s="1002"/>
      <c r="Y40" s="1002"/>
    </row>
    <row r="41" spans="2:34" ht="17.100000000000001" customHeight="1">
      <c r="C41" s="412" t="s">
        <v>147</v>
      </c>
      <c r="D41" s="1007" t="s">
        <v>259</v>
      </c>
      <c r="E41" s="1008"/>
      <c r="F41" s="1008"/>
      <c r="G41" s="1008"/>
      <c r="H41" s="1008"/>
      <c r="I41" s="1008"/>
      <c r="J41" s="1008"/>
      <c r="K41" s="1008"/>
      <c r="L41" s="1008"/>
      <c r="M41" s="1008"/>
      <c r="N41" s="1008"/>
      <c r="O41" s="1008"/>
      <c r="P41" s="1008"/>
      <c r="Q41" s="1008"/>
      <c r="R41" s="1008"/>
      <c r="S41" s="1008"/>
      <c r="T41" s="1008"/>
      <c r="U41" s="1008"/>
      <c r="V41" s="1008"/>
      <c r="W41" s="1008"/>
      <c r="X41" s="1008"/>
      <c r="Y41" s="1008"/>
      <c r="Z41" s="1008"/>
      <c r="AA41" s="1008"/>
      <c r="AB41" s="1008"/>
      <c r="AC41" s="1008"/>
      <c r="AD41" s="1008"/>
      <c r="AE41" s="1008"/>
      <c r="AF41" s="1008"/>
      <c r="AG41" s="1008"/>
      <c r="AH41" s="1008"/>
    </row>
    <row r="42" spans="2:34" ht="9" customHeight="1">
      <c r="B42" s="290"/>
      <c r="C42" s="290"/>
      <c r="D42" s="290"/>
      <c r="E42" s="290"/>
      <c r="F42" s="290"/>
      <c r="G42" s="290"/>
      <c r="H42" s="290"/>
      <c r="I42" s="290"/>
      <c r="J42" s="290"/>
      <c r="K42" s="290"/>
      <c r="L42" s="290"/>
      <c r="M42" s="290"/>
      <c r="N42" s="290"/>
      <c r="O42" s="290"/>
      <c r="P42" s="290"/>
      <c r="Q42" s="290"/>
      <c r="R42" s="290"/>
      <c r="S42" s="290"/>
      <c r="T42" s="290"/>
      <c r="U42" s="290"/>
      <c r="V42" s="290"/>
      <c r="W42" s="290"/>
      <c r="X42" s="290"/>
      <c r="Y42" s="290"/>
      <c r="Z42" s="290"/>
      <c r="AA42" s="290"/>
      <c r="AB42" s="290"/>
      <c r="AC42" s="290"/>
      <c r="AD42" s="290"/>
      <c r="AE42" s="290"/>
      <c r="AF42" s="290"/>
      <c r="AG42" s="290"/>
      <c r="AH42" s="290"/>
    </row>
    <row r="43" spans="2:34" ht="16.149999999999999" customHeight="1">
      <c r="C43" s="279" t="s">
        <v>258</v>
      </c>
    </row>
    <row r="44" spans="2:34" ht="16.149999999999999" customHeight="1">
      <c r="Q44" s="1009" t="s">
        <v>163</v>
      </c>
      <c r="R44" s="1009"/>
      <c r="S44" s="1009"/>
      <c r="T44" s="1009"/>
      <c r="U44" s="1009"/>
      <c r="V44" s="1009"/>
      <c r="W44" s="1009"/>
      <c r="X44" s="1009"/>
      <c r="Y44" s="1010"/>
      <c r="Z44" s="1010"/>
      <c r="AA44" s="1010"/>
      <c r="AB44" s="1010"/>
      <c r="AC44" s="1010"/>
      <c r="AD44" s="1010"/>
      <c r="AE44" s="1010"/>
      <c r="AF44" s="1010"/>
      <c r="AG44" s="1010"/>
      <c r="AH44" s="1010"/>
    </row>
    <row r="45" spans="2:34" ht="17.25" customHeight="1">
      <c r="S45" s="1011" t="s">
        <v>162</v>
      </c>
      <c r="T45" s="1011"/>
      <c r="U45" s="1011"/>
      <c r="V45" s="1011"/>
      <c r="W45" s="1011"/>
      <c r="X45" s="1011"/>
      <c r="Y45" s="757"/>
      <c r="Z45" s="757"/>
      <c r="AA45" s="757"/>
      <c r="AB45" s="757"/>
      <c r="AC45" s="757"/>
      <c r="AD45" s="757"/>
      <c r="AE45" s="757"/>
      <c r="AF45" s="757"/>
      <c r="AG45" s="757"/>
      <c r="AH45" s="757"/>
    </row>
    <row r="46" spans="2:34" ht="17.25" customHeight="1">
      <c r="S46" s="1006" t="s">
        <v>161</v>
      </c>
      <c r="T46" s="1006"/>
      <c r="U46" s="1006"/>
      <c r="V46" s="1006"/>
      <c r="W46" s="1006"/>
      <c r="X46" s="1006"/>
      <c r="Y46" s="748"/>
      <c r="Z46" s="748"/>
      <c r="AA46" s="748"/>
      <c r="AB46" s="748"/>
      <c r="AC46" s="748"/>
      <c r="AD46" s="748"/>
      <c r="AE46" s="748"/>
      <c r="AF46" s="748"/>
      <c r="AG46" s="748"/>
      <c r="AH46" s="748"/>
    </row>
  </sheetData>
  <sheetProtection insertRows="0"/>
  <mergeCells count="71">
    <mergeCell ref="R6:W6"/>
    <mergeCell ref="X6:AJ6"/>
    <mergeCell ref="B2:AJ2"/>
    <mergeCell ref="R4:W4"/>
    <mergeCell ref="X4:AJ4"/>
    <mergeCell ref="R5:W5"/>
    <mergeCell ref="X5:AJ5"/>
    <mergeCell ref="AG10:AI10"/>
    <mergeCell ref="D11:M11"/>
    <mergeCell ref="N11:U11"/>
    <mergeCell ref="W11:AD11"/>
    <mergeCell ref="AG11:AI11"/>
    <mergeCell ref="N10:V10"/>
    <mergeCell ref="W10:AE10"/>
    <mergeCell ref="D12:M12"/>
    <mergeCell ref="N12:U12"/>
    <mergeCell ref="W12:AD12"/>
    <mergeCell ref="D13:M13"/>
    <mergeCell ref="N13:U13"/>
    <mergeCell ref="W13:AD13"/>
    <mergeCell ref="D14:M14"/>
    <mergeCell ref="N14:U14"/>
    <mergeCell ref="W14:AD14"/>
    <mergeCell ref="D21:X21"/>
    <mergeCell ref="Y21:AG21"/>
    <mergeCell ref="D19:X19"/>
    <mergeCell ref="Y19:AG19"/>
    <mergeCell ref="D17:X17"/>
    <mergeCell ref="Y17:AG17"/>
    <mergeCell ref="D18:X18"/>
    <mergeCell ref="Y18:AG18"/>
    <mergeCell ref="D20:X20"/>
    <mergeCell ref="Y20:AG20"/>
    <mergeCell ref="D22:X22"/>
    <mergeCell ref="Y22:AG22"/>
    <mergeCell ref="C35:I35"/>
    <mergeCell ref="J35:AH35"/>
    <mergeCell ref="D25:X25"/>
    <mergeCell ref="Y25:AG25"/>
    <mergeCell ref="D26:X26"/>
    <mergeCell ref="Y26:AG26"/>
    <mergeCell ref="D28:X28"/>
    <mergeCell ref="Y28:AG28"/>
    <mergeCell ref="D31:X31"/>
    <mergeCell ref="Y31:AG31"/>
    <mergeCell ref="C34:I34"/>
    <mergeCell ref="J34:AH34"/>
    <mergeCell ref="D29:X29"/>
    <mergeCell ref="Y29:AG29"/>
    <mergeCell ref="D23:X23"/>
    <mergeCell ref="Y23:AG23"/>
    <mergeCell ref="D24:X24"/>
    <mergeCell ref="Y24:AG24"/>
    <mergeCell ref="D27:X27"/>
    <mergeCell ref="Y27:AG27"/>
    <mergeCell ref="S46:X46"/>
    <mergeCell ref="Y46:AH46"/>
    <mergeCell ref="D41:AH41"/>
    <mergeCell ref="Q44:X44"/>
    <mergeCell ref="Y44:AH44"/>
    <mergeCell ref="S45:X45"/>
    <mergeCell ref="Y45:AH45"/>
    <mergeCell ref="D30:X30"/>
    <mergeCell ref="Y30:AG30"/>
    <mergeCell ref="C38:M38"/>
    <mergeCell ref="N38:V38"/>
    <mergeCell ref="W38:Y40"/>
    <mergeCell ref="D39:M39"/>
    <mergeCell ref="N39:U39"/>
    <mergeCell ref="D40:M40"/>
    <mergeCell ref="N40:U40"/>
  </mergeCells>
  <phoneticPr fontId="4"/>
  <printOptions horizontalCentered="1"/>
  <pageMargins left="0.78740157480314965" right="0.78740157480314965" top="0.59055118110236227" bottom="0.59055118110236227" header="0.51181102362204722" footer="0.51181102362204722"/>
  <pageSetup paperSize="9" scale="63" fitToHeight="0" orientation="portrait" r:id="rId1"/>
  <headerFooter alignWithMargins="0"/>
  <rowBreaks count="1" manualBreakCount="1">
    <brk id="46" max="34"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9D100-09E7-4F8E-A73A-FCE0FAFE8D71}">
  <sheetPr>
    <pageSetUpPr fitToPage="1"/>
  </sheetPr>
  <dimension ref="A1:AZ95"/>
  <sheetViews>
    <sheetView showGridLines="0" view="pageBreakPreview" topLeftCell="J48" zoomScale="40" zoomScaleNormal="100" zoomScaleSheetLayoutView="40" workbookViewId="0">
      <selection activeCell="U83" sqref="U83"/>
    </sheetView>
  </sheetViews>
  <sheetFormatPr defaultColWidth="9.125" defaultRowHeight="12"/>
  <cols>
    <col min="1" max="3" width="4.625" style="179" customWidth="1"/>
    <col min="4" max="4" width="15" style="179" customWidth="1"/>
    <col min="5" max="5" width="7.125" style="179" customWidth="1"/>
    <col min="6" max="6" width="16" style="179" customWidth="1"/>
    <col min="7" max="7" width="12.125" style="179" customWidth="1"/>
    <col min="8" max="8" width="7.625" style="179" customWidth="1"/>
    <col min="9" max="9" width="10.125" style="179" customWidth="1"/>
    <col min="10" max="10" width="8.5" style="179" customWidth="1"/>
    <col min="11" max="17" width="21.375" style="179" customWidth="1"/>
    <col min="18" max="18" width="26.125" style="179" customWidth="1"/>
    <col min="19" max="21" width="21.375" style="179" customWidth="1"/>
    <col min="22" max="22" width="16.375" style="179" customWidth="1"/>
    <col min="23" max="24" width="16.875" style="179" customWidth="1"/>
    <col min="25" max="25" width="21.375" style="179" customWidth="1"/>
    <col min="26" max="26" width="38.875" style="179" customWidth="1"/>
    <col min="27" max="31" width="21.375" style="179" customWidth="1"/>
    <col min="32" max="32" width="26.125" style="179" customWidth="1"/>
    <col min="33" max="35" width="19.375" style="179" customWidth="1"/>
    <col min="36" max="38" width="18.5" style="179" customWidth="1"/>
    <col min="39" max="39" width="18.125" style="179" customWidth="1"/>
    <col min="40" max="40" width="15.375" style="179" customWidth="1"/>
    <col min="41" max="42" width="19.5" style="179" customWidth="1"/>
    <col min="43" max="43" width="22.375" style="179" customWidth="1"/>
    <col min="44" max="44" width="2.5" style="179" customWidth="1"/>
    <col min="45" max="45" width="5.75" style="179" bestFit="1" customWidth="1"/>
    <col min="46" max="46" width="9.5" style="179" bestFit="1" customWidth="1"/>
    <col min="47" max="47" width="7.375" style="179" bestFit="1" customWidth="1"/>
    <col min="48" max="49" width="34.5" style="179" bestFit="1" customWidth="1"/>
    <col min="50" max="51" width="22" style="179" bestFit="1" customWidth="1"/>
    <col min="52" max="52" width="67" style="179" customWidth="1"/>
    <col min="53" max="16384" width="9.125" style="179"/>
  </cols>
  <sheetData>
    <row r="1" spans="1:52" ht="33.6" customHeight="1">
      <c r="A1" s="256" t="s">
        <v>379</v>
      </c>
      <c r="Q1" s="210"/>
      <c r="AG1" s="1098" t="s">
        <v>378</v>
      </c>
      <c r="AH1" s="1101">
        <f>様式4!$X$5</f>
        <v>0</v>
      </c>
      <c r="AI1" s="1102"/>
      <c r="AS1" s="445" t="s">
        <v>418</v>
      </c>
      <c r="AT1" s="445" t="s">
        <v>419</v>
      </c>
      <c r="AU1" s="445" t="s">
        <v>420</v>
      </c>
      <c r="AV1" s="445" t="s">
        <v>421</v>
      </c>
      <c r="AW1" s="445" t="s">
        <v>422</v>
      </c>
      <c r="AX1" s="445" t="s">
        <v>423</v>
      </c>
      <c r="AY1" s="445" t="s">
        <v>424</v>
      </c>
      <c r="AZ1" s="445" t="s">
        <v>425</v>
      </c>
    </row>
    <row r="2" spans="1:52" ht="33.6" customHeight="1">
      <c r="A2" s="255"/>
      <c r="Q2" s="210"/>
      <c r="AG2" s="1099"/>
      <c r="AH2" s="1103"/>
      <c r="AI2" s="1104"/>
      <c r="AS2" s="446">
        <f t="shared" ref="AS2:AS33" si="0">A11</f>
        <v>1</v>
      </c>
      <c r="AT2" s="446" t="str">
        <f t="shared" ref="AT2:AT33" si="1">IF(B11="","",B11)</f>
        <v/>
      </c>
      <c r="AU2" s="446" t="str">
        <f t="shared" ref="AU2:AU33" si="2">IF(F11="","",F11)</f>
        <v/>
      </c>
      <c r="AV2" s="446" t="str">
        <f t="shared" ref="AV2:AV33" si="3">IF(K11="","",K11)</f>
        <v/>
      </c>
      <c r="AW2" s="446" t="str">
        <f t="shared" ref="AW2:AW18" si="4">IF(T11="","",T11)</f>
        <v/>
      </c>
      <c r="AX2" s="446">
        <f t="shared" ref="AX2:AX18" si="5">IF(U11="","",U11)</f>
        <v>0</v>
      </c>
      <c r="AY2" s="446" t="str">
        <f>IF(Y11="","",Y11)</f>
        <v/>
      </c>
      <c r="AZ2" s="447" t="str">
        <f>IF(AG11="","",AG11)</f>
        <v/>
      </c>
    </row>
    <row r="3" spans="1:52" ht="24.75" customHeight="1" thickBot="1">
      <c r="A3" s="249" t="s">
        <v>377</v>
      </c>
      <c r="B3" s="249"/>
      <c r="C3" s="249"/>
      <c r="D3" s="249"/>
      <c r="E3" s="249"/>
      <c r="F3" s="249"/>
      <c r="G3" s="249"/>
      <c r="H3" s="249"/>
      <c r="I3" s="249"/>
      <c r="J3" s="249"/>
      <c r="K3" s="249"/>
      <c r="L3" s="249"/>
      <c r="M3" s="249"/>
      <c r="N3" s="249"/>
      <c r="O3" s="249"/>
      <c r="P3" s="540"/>
      <c r="Q3" s="249"/>
      <c r="R3" s="249"/>
      <c r="S3" s="249"/>
      <c r="T3" s="249"/>
      <c r="U3" s="249"/>
      <c r="V3" s="249"/>
      <c r="W3" s="249"/>
      <c r="X3" s="249"/>
      <c r="Y3" s="249"/>
      <c r="Z3" s="249"/>
      <c r="AA3" s="249"/>
      <c r="AB3" s="540"/>
      <c r="AC3" s="249"/>
      <c r="AD3" s="249"/>
      <c r="AE3" s="249"/>
      <c r="AF3" s="249"/>
      <c r="AG3" s="1100"/>
      <c r="AH3" s="1105"/>
      <c r="AI3" s="1106"/>
      <c r="AL3" s="240"/>
      <c r="AS3" s="446">
        <f t="shared" si="0"/>
        <v>2</v>
      </c>
      <c r="AT3" s="446" t="str">
        <f t="shared" si="1"/>
        <v/>
      </c>
      <c r="AU3" s="446" t="str">
        <f t="shared" si="2"/>
        <v/>
      </c>
      <c r="AV3" s="446" t="str">
        <f t="shared" si="3"/>
        <v/>
      </c>
      <c r="AW3" s="446" t="str">
        <f t="shared" si="4"/>
        <v/>
      </c>
      <c r="AX3" s="446">
        <f t="shared" si="5"/>
        <v>0</v>
      </c>
      <c r="AY3" s="446" t="str">
        <f t="shared" ref="AY3:AY51" si="6">IF(Y12="","",Y12)</f>
        <v/>
      </c>
      <c r="AZ3" s="447" t="str">
        <f t="shared" ref="AZ3:AZ51" si="7">IF(AG12="","",AG12)</f>
        <v/>
      </c>
    </row>
    <row r="4" spans="1:52" ht="24.75" customHeight="1">
      <c r="A4" s="249"/>
      <c r="B4" s="249"/>
      <c r="C4" s="249"/>
      <c r="D4" s="249"/>
      <c r="E4" s="249"/>
      <c r="F4" s="249"/>
      <c r="G4" s="249"/>
      <c r="H4" s="249"/>
      <c r="I4" s="249"/>
      <c r="J4" s="249"/>
      <c r="K4" s="249"/>
      <c r="L4" s="249"/>
      <c r="M4" s="249"/>
      <c r="N4" s="249"/>
      <c r="O4" s="249"/>
      <c r="P4" s="540"/>
      <c r="Q4" s="249"/>
      <c r="R4" s="249"/>
      <c r="S4" s="249"/>
      <c r="T4" s="249"/>
      <c r="U4" s="249"/>
      <c r="V4" s="249"/>
      <c r="W4" s="249"/>
      <c r="X4" s="249"/>
      <c r="Y4" s="249"/>
      <c r="Z4" s="249"/>
      <c r="AA4" s="249"/>
      <c r="AB4" s="540"/>
      <c r="AC4" s="249"/>
      <c r="AD4" s="249"/>
      <c r="AE4" s="249"/>
      <c r="AF4" s="249"/>
      <c r="AG4" s="249"/>
      <c r="AH4" s="249"/>
      <c r="AI4" s="254"/>
      <c r="AJ4" s="249"/>
      <c r="AK4" s="249"/>
      <c r="AL4" s="249"/>
      <c r="AM4" s="254"/>
      <c r="AN4" s="254"/>
      <c r="AO4" s="253"/>
      <c r="AP4" s="253"/>
      <c r="AQ4" s="252"/>
      <c r="AR4" s="240"/>
      <c r="AS4" s="446">
        <f t="shared" si="0"/>
        <v>3</v>
      </c>
      <c r="AT4" s="446" t="str">
        <f t="shared" si="1"/>
        <v/>
      </c>
      <c r="AU4" s="446" t="str">
        <f t="shared" si="2"/>
        <v/>
      </c>
      <c r="AV4" s="446" t="str">
        <f t="shared" si="3"/>
        <v/>
      </c>
      <c r="AW4" s="446" t="str">
        <f t="shared" si="4"/>
        <v/>
      </c>
      <c r="AX4" s="446">
        <f t="shared" si="5"/>
        <v>0</v>
      </c>
      <c r="AY4" s="446" t="str">
        <f t="shared" si="6"/>
        <v/>
      </c>
      <c r="AZ4" s="447" t="str">
        <f t="shared" si="7"/>
        <v/>
      </c>
    </row>
    <row r="5" spans="1:52" s="248" customFormat="1" ht="39.75" customHeight="1" thickBot="1">
      <c r="A5" s="1107" t="s">
        <v>376</v>
      </c>
      <c r="B5" s="1107"/>
      <c r="C5" s="1107"/>
      <c r="D5" s="1107"/>
      <c r="E5" s="1107"/>
      <c r="F5" s="1107"/>
      <c r="G5" s="1107"/>
      <c r="H5" s="1107"/>
      <c r="I5" s="1107"/>
      <c r="J5" s="1107"/>
      <c r="K5" s="1107"/>
      <c r="L5" s="1107"/>
      <c r="M5" s="1107"/>
      <c r="N5" s="1107"/>
      <c r="O5" s="249"/>
      <c r="P5" s="540"/>
      <c r="Q5" s="249"/>
      <c r="R5" s="249"/>
      <c r="S5" s="249"/>
      <c r="T5" s="251"/>
      <c r="U5" s="251"/>
      <c r="V5" s="251"/>
      <c r="W5" s="251"/>
      <c r="X5" s="251"/>
      <c r="Y5" s="249"/>
      <c r="Z5" s="249"/>
      <c r="AA5" s="249"/>
      <c r="AB5" s="540"/>
      <c r="AC5" s="249"/>
      <c r="AD5" s="249"/>
      <c r="AE5" s="249"/>
      <c r="AF5" s="251"/>
      <c r="AG5" s="251"/>
      <c r="AH5" s="251"/>
      <c r="AI5" s="251"/>
      <c r="AJ5" s="249"/>
      <c r="AK5" s="251"/>
      <c r="AL5" s="251"/>
      <c r="AM5" s="251"/>
      <c r="AN5" s="251"/>
      <c r="AO5" s="251"/>
      <c r="AP5" s="251"/>
      <c r="AQ5" s="250"/>
      <c r="AR5" s="249"/>
      <c r="AS5" s="446">
        <f t="shared" si="0"/>
        <v>4</v>
      </c>
      <c r="AT5" s="446" t="str">
        <f t="shared" si="1"/>
        <v/>
      </c>
      <c r="AU5" s="446" t="str">
        <f t="shared" si="2"/>
        <v/>
      </c>
      <c r="AV5" s="446" t="str">
        <f t="shared" si="3"/>
        <v/>
      </c>
      <c r="AW5" s="446" t="str">
        <f t="shared" si="4"/>
        <v/>
      </c>
      <c r="AX5" s="446">
        <f t="shared" si="5"/>
        <v>0</v>
      </c>
      <c r="AY5" s="446" t="str">
        <f t="shared" si="6"/>
        <v/>
      </c>
      <c r="AZ5" s="447" t="str">
        <f t="shared" si="7"/>
        <v/>
      </c>
    </row>
    <row r="6" spans="1:52" ht="33" customHeight="1">
      <c r="A6" s="1108" t="s">
        <v>375</v>
      </c>
      <c r="B6" s="1109" t="s">
        <v>374</v>
      </c>
      <c r="C6" s="1109"/>
      <c r="D6" s="1109"/>
      <c r="E6" s="1109" t="s">
        <v>373</v>
      </c>
      <c r="F6" s="1109" t="s">
        <v>372</v>
      </c>
      <c r="G6" s="1109" t="s">
        <v>371</v>
      </c>
      <c r="H6" s="1109" t="s">
        <v>370</v>
      </c>
      <c r="I6" s="1109" t="s">
        <v>369</v>
      </c>
      <c r="J6" s="1109" t="s">
        <v>368</v>
      </c>
      <c r="K6" s="1119" t="s">
        <v>367</v>
      </c>
      <c r="L6" s="1120"/>
      <c r="M6" s="1120"/>
      <c r="N6" s="1120"/>
      <c r="O6" s="1121"/>
      <c r="P6" s="1121"/>
      <c r="Q6" s="1121"/>
      <c r="R6" s="1121"/>
      <c r="S6" s="1122"/>
      <c r="T6" s="1123" t="s">
        <v>366</v>
      </c>
      <c r="U6" s="1124"/>
      <c r="V6" s="1124"/>
      <c r="W6" s="1124"/>
      <c r="X6" s="1124"/>
      <c r="Y6" s="1124"/>
      <c r="Z6" s="1124"/>
      <c r="AA6" s="1124"/>
      <c r="AB6" s="1124"/>
      <c r="AC6" s="1125"/>
      <c r="AD6" s="1125"/>
      <c r="AE6" s="1125"/>
      <c r="AF6" s="1126"/>
      <c r="AG6" s="1110" t="s">
        <v>365</v>
      </c>
      <c r="AH6" s="1111"/>
      <c r="AI6" s="1111"/>
      <c r="AJ6" s="240"/>
      <c r="AS6" s="446">
        <f t="shared" si="0"/>
        <v>5</v>
      </c>
      <c r="AT6" s="446" t="str">
        <f t="shared" si="1"/>
        <v/>
      </c>
      <c r="AU6" s="446" t="str">
        <f t="shared" si="2"/>
        <v/>
      </c>
      <c r="AV6" s="446" t="str">
        <f t="shared" si="3"/>
        <v/>
      </c>
      <c r="AW6" s="446" t="str">
        <f t="shared" si="4"/>
        <v/>
      </c>
      <c r="AX6" s="446">
        <f t="shared" si="5"/>
        <v>0</v>
      </c>
      <c r="AY6" s="446" t="str">
        <f t="shared" si="6"/>
        <v/>
      </c>
      <c r="AZ6" s="447" t="str">
        <f t="shared" si="7"/>
        <v/>
      </c>
    </row>
    <row r="7" spans="1:52" ht="44.25" customHeight="1">
      <c r="A7" s="1108"/>
      <c r="B7" s="1109"/>
      <c r="C7" s="1109"/>
      <c r="D7" s="1109"/>
      <c r="E7" s="1109"/>
      <c r="F7" s="1109"/>
      <c r="G7" s="1109"/>
      <c r="H7" s="1109"/>
      <c r="I7" s="1109"/>
      <c r="J7" s="1109"/>
      <c r="K7" s="247" t="s">
        <v>181</v>
      </c>
      <c r="L7" s="245" t="s">
        <v>174</v>
      </c>
      <c r="M7" s="245" t="s">
        <v>364</v>
      </c>
      <c r="N7" s="245" t="s">
        <v>363</v>
      </c>
      <c r="O7" s="246" t="s">
        <v>362</v>
      </c>
      <c r="P7" s="557" t="s">
        <v>509</v>
      </c>
      <c r="Q7" s="246" t="s">
        <v>361</v>
      </c>
      <c r="R7" s="245" t="s">
        <v>360</v>
      </c>
      <c r="S7" s="1112" t="s">
        <v>359</v>
      </c>
      <c r="T7" s="244" t="s">
        <v>358</v>
      </c>
      <c r="U7" s="243" t="s">
        <v>357</v>
      </c>
      <c r="V7" s="1114" t="s">
        <v>356</v>
      </c>
      <c r="W7" s="1115"/>
      <c r="X7" s="1116"/>
      <c r="Y7" s="243" t="s">
        <v>355</v>
      </c>
      <c r="Z7" s="1114" t="s">
        <v>354</v>
      </c>
      <c r="AA7" s="1116"/>
      <c r="AB7" s="558" t="s">
        <v>512</v>
      </c>
      <c r="AC7" s="243" t="s">
        <v>353</v>
      </c>
      <c r="AD7" s="243" t="s">
        <v>352</v>
      </c>
      <c r="AE7" s="242" t="s">
        <v>351</v>
      </c>
      <c r="AF7" s="241" t="s">
        <v>350</v>
      </c>
      <c r="AG7" s="1110"/>
      <c r="AH7" s="1111"/>
      <c r="AI7" s="1111"/>
      <c r="AJ7" s="240"/>
      <c r="AS7" s="446">
        <f t="shared" si="0"/>
        <v>6</v>
      </c>
      <c r="AT7" s="446" t="str">
        <f t="shared" si="1"/>
        <v/>
      </c>
      <c r="AU7" s="446" t="str">
        <f t="shared" si="2"/>
        <v/>
      </c>
      <c r="AV7" s="446" t="str">
        <f t="shared" si="3"/>
        <v/>
      </c>
      <c r="AW7" s="446" t="str">
        <f t="shared" si="4"/>
        <v/>
      </c>
      <c r="AX7" s="446">
        <f t="shared" si="5"/>
        <v>0</v>
      </c>
      <c r="AY7" s="446" t="str">
        <f t="shared" si="6"/>
        <v/>
      </c>
      <c r="AZ7" s="447" t="str">
        <f t="shared" si="7"/>
        <v/>
      </c>
    </row>
    <row r="8" spans="1:52" ht="44.25" customHeight="1">
      <c r="A8" s="1108"/>
      <c r="B8" s="1109"/>
      <c r="C8" s="1109"/>
      <c r="D8" s="1109"/>
      <c r="E8" s="1109"/>
      <c r="F8" s="1109"/>
      <c r="G8" s="1109"/>
      <c r="H8" s="1109"/>
      <c r="I8" s="1109"/>
      <c r="J8" s="1109"/>
      <c r="K8" s="1117" t="s">
        <v>349</v>
      </c>
      <c r="L8" s="1053" t="s">
        <v>348</v>
      </c>
      <c r="M8" s="1053" t="s">
        <v>347</v>
      </c>
      <c r="N8" s="1053" t="s">
        <v>346</v>
      </c>
      <c r="O8" s="1054" t="s">
        <v>345</v>
      </c>
      <c r="P8" s="1043" t="s">
        <v>510</v>
      </c>
      <c r="Q8" s="1054" t="s">
        <v>344</v>
      </c>
      <c r="R8" s="1118" t="s">
        <v>511</v>
      </c>
      <c r="S8" s="1113"/>
      <c r="T8" s="1091" t="s">
        <v>343</v>
      </c>
      <c r="U8" s="1092" t="s">
        <v>263</v>
      </c>
      <c r="V8" s="1093"/>
      <c r="W8" s="1093"/>
      <c r="X8" s="1094"/>
      <c r="Y8" s="1093" t="s">
        <v>342</v>
      </c>
      <c r="Z8" s="1093"/>
      <c r="AA8" s="1094"/>
      <c r="AB8" s="1043" t="s">
        <v>510</v>
      </c>
      <c r="AC8" s="1052" t="s">
        <v>341</v>
      </c>
      <c r="AD8" s="1053" t="s">
        <v>340</v>
      </c>
      <c r="AE8" s="1054" t="s">
        <v>339</v>
      </c>
      <c r="AF8" s="1057" t="s">
        <v>513</v>
      </c>
      <c r="AG8" s="1110"/>
      <c r="AH8" s="1111"/>
      <c r="AI8" s="1111"/>
      <c r="AJ8" s="240"/>
      <c r="AS8" s="446">
        <f t="shared" si="0"/>
        <v>7</v>
      </c>
      <c r="AT8" s="446" t="str">
        <f t="shared" si="1"/>
        <v/>
      </c>
      <c r="AU8" s="446" t="str">
        <f t="shared" si="2"/>
        <v/>
      </c>
      <c r="AV8" s="446" t="str">
        <f t="shared" si="3"/>
        <v/>
      </c>
      <c r="AW8" s="446" t="str">
        <f t="shared" si="4"/>
        <v/>
      </c>
      <c r="AX8" s="446">
        <f t="shared" si="5"/>
        <v>0</v>
      </c>
      <c r="AY8" s="446" t="str">
        <f t="shared" si="6"/>
        <v/>
      </c>
      <c r="AZ8" s="447" t="str">
        <f t="shared" si="7"/>
        <v/>
      </c>
    </row>
    <row r="9" spans="1:52" ht="64.5" customHeight="1">
      <c r="A9" s="1108"/>
      <c r="B9" s="1109"/>
      <c r="C9" s="1109"/>
      <c r="D9" s="1109"/>
      <c r="E9" s="1109"/>
      <c r="F9" s="1109"/>
      <c r="G9" s="1109"/>
      <c r="H9" s="1109"/>
      <c r="I9" s="1109"/>
      <c r="J9" s="1109"/>
      <c r="K9" s="1117"/>
      <c r="L9" s="1053"/>
      <c r="M9" s="1053"/>
      <c r="N9" s="1053"/>
      <c r="O9" s="1055"/>
      <c r="P9" s="1044"/>
      <c r="Q9" s="1055"/>
      <c r="R9" s="1118"/>
      <c r="S9" s="1058" t="s">
        <v>338</v>
      </c>
      <c r="T9" s="1091"/>
      <c r="U9" s="1060" t="s">
        <v>337</v>
      </c>
      <c r="V9" s="1061"/>
      <c r="W9" s="1061"/>
      <c r="X9" s="1061"/>
      <c r="Y9" s="1062" t="s">
        <v>336</v>
      </c>
      <c r="Z9" s="1062" t="s">
        <v>335</v>
      </c>
      <c r="AA9" s="1062" t="s">
        <v>334</v>
      </c>
      <c r="AB9" s="1044"/>
      <c r="AC9" s="1052"/>
      <c r="AD9" s="1053"/>
      <c r="AE9" s="1055"/>
      <c r="AF9" s="1057"/>
      <c r="AG9" s="1110"/>
      <c r="AH9" s="1111"/>
      <c r="AI9" s="1111"/>
      <c r="AJ9" s="239"/>
      <c r="AS9" s="446">
        <f t="shared" si="0"/>
        <v>8</v>
      </c>
      <c r="AT9" s="446" t="str">
        <f t="shared" si="1"/>
        <v/>
      </c>
      <c r="AU9" s="446" t="str">
        <f t="shared" si="2"/>
        <v/>
      </c>
      <c r="AV9" s="446" t="str">
        <f t="shared" si="3"/>
        <v/>
      </c>
      <c r="AW9" s="446" t="str">
        <f t="shared" si="4"/>
        <v/>
      </c>
      <c r="AX9" s="446">
        <f t="shared" si="5"/>
        <v>0</v>
      </c>
      <c r="AY9" s="446" t="str">
        <f t="shared" si="6"/>
        <v/>
      </c>
      <c r="AZ9" s="447" t="str">
        <f t="shared" si="7"/>
        <v/>
      </c>
    </row>
    <row r="10" spans="1:52" ht="88.5" customHeight="1">
      <c r="A10" s="1108"/>
      <c r="B10" s="1109"/>
      <c r="C10" s="1109"/>
      <c r="D10" s="1109"/>
      <c r="E10" s="1109"/>
      <c r="F10" s="1109"/>
      <c r="G10" s="1109"/>
      <c r="H10" s="1109"/>
      <c r="I10" s="1109"/>
      <c r="J10" s="1109"/>
      <c r="K10" s="1117"/>
      <c r="L10" s="1053"/>
      <c r="M10" s="1053"/>
      <c r="N10" s="1053"/>
      <c r="O10" s="1056"/>
      <c r="P10" s="1045"/>
      <c r="Q10" s="1056"/>
      <c r="R10" s="1118"/>
      <c r="S10" s="1059"/>
      <c r="T10" s="1091"/>
      <c r="U10" s="238" t="s">
        <v>333</v>
      </c>
      <c r="V10" s="237" t="s">
        <v>332</v>
      </c>
      <c r="W10" s="237" t="s">
        <v>331</v>
      </c>
      <c r="X10" s="237" t="s">
        <v>330</v>
      </c>
      <c r="Y10" s="1063"/>
      <c r="Z10" s="1063"/>
      <c r="AA10" s="1063"/>
      <c r="AB10" s="1045"/>
      <c r="AC10" s="1052"/>
      <c r="AD10" s="1053"/>
      <c r="AE10" s="1056"/>
      <c r="AF10" s="1057"/>
      <c r="AG10" s="1110"/>
      <c r="AH10" s="1111"/>
      <c r="AI10" s="1111"/>
      <c r="AJ10" s="236"/>
      <c r="AK10" s="443" t="s">
        <v>417</v>
      </c>
      <c r="AS10" s="446">
        <f t="shared" si="0"/>
        <v>9</v>
      </c>
      <c r="AT10" s="446" t="str">
        <f t="shared" si="1"/>
        <v/>
      </c>
      <c r="AU10" s="446" t="str">
        <f t="shared" si="2"/>
        <v/>
      </c>
      <c r="AV10" s="446" t="str">
        <f t="shared" si="3"/>
        <v/>
      </c>
      <c r="AW10" s="446" t="str">
        <f t="shared" si="4"/>
        <v/>
      </c>
      <c r="AX10" s="446">
        <f t="shared" si="5"/>
        <v>0</v>
      </c>
      <c r="AY10" s="446" t="str">
        <f t="shared" si="6"/>
        <v/>
      </c>
      <c r="AZ10" s="447" t="str">
        <f t="shared" si="7"/>
        <v/>
      </c>
    </row>
    <row r="11" spans="1:52" s="189" customFormat="1" ht="30" customHeight="1">
      <c r="A11" s="235">
        <f>ROWS(A$11:A11)</f>
        <v>1</v>
      </c>
      <c r="B11" s="1051"/>
      <c r="C11" s="1051"/>
      <c r="D11" s="1051"/>
      <c r="E11" s="234"/>
      <c r="F11" s="234"/>
      <c r="G11" s="413"/>
      <c r="H11" s="413"/>
      <c r="I11" s="413"/>
      <c r="J11" s="414"/>
      <c r="K11" s="224"/>
      <c r="L11" s="1079" t="s">
        <v>414</v>
      </c>
      <c r="M11" s="1079" t="s">
        <v>414</v>
      </c>
      <c r="N11" s="1081" t="s">
        <v>414</v>
      </c>
      <c r="O11" s="221"/>
      <c r="P11" s="221"/>
      <c r="Q11" s="221"/>
      <c r="R11" s="1084" t="s">
        <v>414</v>
      </c>
      <c r="S11" s="1090" t="s">
        <v>414</v>
      </c>
      <c r="T11" s="233"/>
      <c r="U11" s="222">
        <f t="shared" ref="U11:U42" si="8">SUM(V11:X11)</f>
        <v>0</v>
      </c>
      <c r="V11" s="221"/>
      <c r="W11" s="221"/>
      <c r="X11" s="221"/>
      <c r="Y11" s="442"/>
      <c r="Z11" s="221"/>
      <c r="AA11" s="221"/>
      <c r="AB11" s="221"/>
      <c r="AC11" s="232"/>
      <c r="AD11" s="1095" t="s">
        <v>414</v>
      </c>
      <c r="AE11" s="231"/>
      <c r="AF11" s="1095" t="s">
        <v>414</v>
      </c>
      <c r="AG11" s="1049"/>
      <c r="AH11" s="1050"/>
      <c r="AI11" s="1050"/>
      <c r="AJ11" s="211"/>
      <c r="AK11" s="444" t="str">
        <f>IF(OR($Z11=$Z$80,$Z11=$Z$81,$Z11=$Z$82,$Z11=$Z$84),1,IF(OR($Z11=$Z$83,$Z11=$Z$85),2,"-"))</f>
        <v>-</v>
      </c>
      <c r="AS11" s="446">
        <f t="shared" si="0"/>
        <v>10</v>
      </c>
      <c r="AT11" s="446" t="str">
        <f t="shared" si="1"/>
        <v/>
      </c>
      <c r="AU11" s="446" t="str">
        <f t="shared" si="2"/>
        <v/>
      </c>
      <c r="AV11" s="446" t="str">
        <f t="shared" si="3"/>
        <v/>
      </c>
      <c r="AW11" s="446" t="str">
        <f t="shared" si="4"/>
        <v/>
      </c>
      <c r="AX11" s="446">
        <f t="shared" si="5"/>
        <v>0</v>
      </c>
      <c r="AY11" s="446" t="str">
        <f t="shared" si="6"/>
        <v/>
      </c>
      <c r="AZ11" s="447" t="str">
        <f t="shared" si="7"/>
        <v/>
      </c>
    </row>
    <row r="12" spans="1:52" s="189" customFormat="1" ht="30" customHeight="1">
      <c r="A12" s="235">
        <f>ROWS(A$11:A12)</f>
        <v>2</v>
      </c>
      <c r="B12" s="1076"/>
      <c r="C12" s="1077"/>
      <c r="D12" s="1078"/>
      <c r="E12" s="234"/>
      <c r="F12" s="230"/>
      <c r="G12" s="413"/>
      <c r="H12" s="415"/>
      <c r="I12" s="415"/>
      <c r="J12" s="414"/>
      <c r="K12" s="224"/>
      <c r="L12" s="1080"/>
      <c r="M12" s="1080"/>
      <c r="N12" s="1082"/>
      <c r="O12" s="221"/>
      <c r="P12" s="221"/>
      <c r="Q12" s="221"/>
      <c r="R12" s="1085"/>
      <c r="S12" s="1090"/>
      <c r="T12" s="233"/>
      <c r="U12" s="222">
        <f t="shared" si="8"/>
        <v>0</v>
      </c>
      <c r="V12" s="221"/>
      <c r="W12" s="221"/>
      <c r="X12" s="221"/>
      <c r="Y12" s="442"/>
      <c r="Z12" s="221"/>
      <c r="AA12" s="221"/>
      <c r="AB12" s="221"/>
      <c r="AC12" s="232"/>
      <c r="AD12" s="1096"/>
      <c r="AE12" s="231"/>
      <c r="AF12" s="1096"/>
      <c r="AG12" s="1049"/>
      <c r="AH12" s="1050"/>
      <c r="AI12" s="1050"/>
      <c r="AJ12" s="211"/>
      <c r="AK12" s="444" t="str">
        <f t="shared" ref="AK12:AK60" si="9">IF(OR($Z12=$Z$80,$Z12=$Z$81,$Z12=$Z$82,$Z12=$Z$84),1,IF(OR($Z12=$Z$83,$Z12=$Z$85),2,"-"))</f>
        <v>-</v>
      </c>
      <c r="AS12" s="446">
        <f t="shared" si="0"/>
        <v>11</v>
      </c>
      <c r="AT12" s="446" t="str">
        <f t="shared" si="1"/>
        <v/>
      </c>
      <c r="AU12" s="446" t="str">
        <f t="shared" si="2"/>
        <v/>
      </c>
      <c r="AV12" s="446" t="str">
        <f t="shared" si="3"/>
        <v/>
      </c>
      <c r="AW12" s="446" t="str">
        <f t="shared" si="4"/>
        <v/>
      </c>
      <c r="AX12" s="446">
        <f t="shared" si="5"/>
        <v>0</v>
      </c>
      <c r="AY12" s="446" t="str">
        <f t="shared" si="6"/>
        <v/>
      </c>
      <c r="AZ12" s="447" t="str">
        <f t="shared" si="7"/>
        <v/>
      </c>
    </row>
    <row r="13" spans="1:52" s="189" customFormat="1" ht="30" customHeight="1">
      <c r="A13" s="229">
        <f>ROWS(A$11:A13)</f>
        <v>3</v>
      </c>
      <c r="B13" s="1076"/>
      <c r="C13" s="1077"/>
      <c r="D13" s="1078"/>
      <c r="E13" s="230"/>
      <c r="F13" s="230"/>
      <c r="G13" s="413"/>
      <c r="H13" s="413"/>
      <c r="I13" s="413"/>
      <c r="J13" s="414"/>
      <c r="K13" s="224"/>
      <c r="L13" s="1080"/>
      <c r="M13" s="1080"/>
      <c r="N13" s="1082"/>
      <c r="O13" s="221"/>
      <c r="P13" s="221"/>
      <c r="Q13" s="221"/>
      <c r="R13" s="1085"/>
      <c r="S13" s="1090"/>
      <c r="T13" s="228"/>
      <c r="U13" s="222">
        <f t="shared" si="8"/>
        <v>0</v>
      </c>
      <c r="V13" s="221"/>
      <c r="W13" s="221"/>
      <c r="X13" s="221"/>
      <c r="Y13" s="221"/>
      <c r="Z13" s="221"/>
      <c r="AA13" s="221"/>
      <c r="AB13" s="221"/>
      <c r="AC13" s="227"/>
      <c r="AD13" s="1096"/>
      <c r="AE13" s="226"/>
      <c r="AF13" s="1096"/>
      <c r="AG13" s="1087"/>
      <c r="AH13" s="1047"/>
      <c r="AI13" s="1047"/>
      <c r="AJ13" s="211"/>
      <c r="AK13" s="444" t="str">
        <f t="shared" si="9"/>
        <v>-</v>
      </c>
      <c r="AS13" s="446">
        <f t="shared" si="0"/>
        <v>12</v>
      </c>
      <c r="AT13" s="446" t="str">
        <f t="shared" si="1"/>
        <v/>
      </c>
      <c r="AU13" s="446" t="str">
        <f t="shared" si="2"/>
        <v/>
      </c>
      <c r="AV13" s="446" t="str">
        <f t="shared" si="3"/>
        <v/>
      </c>
      <c r="AW13" s="446" t="str">
        <f t="shared" si="4"/>
        <v/>
      </c>
      <c r="AX13" s="446">
        <f t="shared" si="5"/>
        <v>0</v>
      </c>
      <c r="AY13" s="446" t="str">
        <f t="shared" si="6"/>
        <v/>
      </c>
      <c r="AZ13" s="447" t="str">
        <f t="shared" si="7"/>
        <v/>
      </c>
    </row>
    <row r="14" spans="1:52" s="189" customFormat="1" ht="30" customHeight="1">
      <c r="A14" s="229">
        <f>ROWS(A$11:A14)</f>
        <v>4</v>
      </c>
      <c r="B14" s="1076"/>
      <c r="C14" s="1077"/>
      <c r="D14" s="1078"/>
      <c r="E14" s="230"/>
      <c r="F14" s="230"/>
      <c r="G14" s="413"/>
      <c r="H14" s="413"/>
      <c r="I14" s="413"/>
      <c r="J14" s="414"/>
      <c r="K14" s="224"/>
      <c r="L14" s="1080"/>
      <c r="M14" s="1080"/>
      <c r="N14" s="1082"/>
      <c r="O14" s="221"/>
      <c r="P14" s="221"/>
      <c r="Q14" s="221"/>
      <c r="R14" s="1085"/>
      <c r="S14" s="1090"/>
      <c r="T14" s="228"/>
      <c r="U14" s="222">
        <f t="shared" si="8"/>
        <v>0</v>
      </c>
      <c r="V14" s="221"/>
      <c r="W14" s="221"/>
      <c r="X14" s="221"/>
      <c r="Y14" s="221"/>
      <c r="Z14" s="221"/>
      <c r="AA14" s="221"/>
      <c r="AB14" s="221"/>
      <c r="AC14" s="227"/>
      <c r="AD14" s="1096"/>
      <c r="AE14" s="226"/>
      <c r="AF14" s="1096"/>
      <c r="AG14" s="1088"/>
      <c r="AH14" s="1089"/>
      <c r="AI14" s="1089"/>
      <c r="AJ14" s="211"/>
      <c r="AK14" s="444" t="str">
        <f t="shared" si="9"/>
        <v>-</v>
      </c>
      <c r="AS14" s="446">
        <f t="shared" si="0"/>
        <v>13</v>
      </c>
      <c r="AT14" s="446" t="str">
        <f t="shared" si="1"/>
        <v/>
      </c>
      <c r="AU14" s="446" t="str">
        <f t="shared" si="2"/>
        <v/>
      </c>
      <c r="AV14" s="446" t="str">
        <f t="shared" si="3"/>
        <v/>
      </c>
      <c r="AW14" s="446" t="str">
        <f t="shared" si="4"/>
        <v/>
      </c>
      <c r="AX14" s="446">
        <f t="shared" si="5"/>
        <v>0</v>
      </c>
      <c r="AY14" s="446" t="str">
        <f t="shared" si="6"/>
        <v/>
      </c>
      <c r="AZ14" s="447" t="str">
        <f t="shared" si="7"/>
        <v/>
      </c>
    </row>
    <row r="15" spans="1:52" s="189" customFormat="1" ht="30" customHeight="1">
      <c r="A15" s="229">
        <f>ROWS(A$11:A15)</f>
        <v>5</v>
      </c>
      <c r="B15" s="1076"/>
      <c r="C15" s="1077"/>
      <c r="D15" s="1078"/>
      <c r="E15" s="230"/>
      <c r="F15" s="230"/>
      <c r="G15" s="413"/>
      <c r="H15" s="413"/>
      <c r="I15" s="413"/>
      <c r="J15" s="414"/>
      <c r="K15" s="224"/>
      <c r="L15" s="1080"/>
      <c r="M15" s="1080"/>
      <c r="N15" s="1082"/>
      <c r="O15" s="221"/>
      <c r="P15" s="221"/>
      <c r="Q15" s="221"/>
      <c r="R15" s="1085"/>
      <c r="S15" s="1090"/>
      <c r="T15" s="228"/>
      <c r="U15" s="222">
        <f t="shared" si="8"/>
        <v>0</v>
      </c>
      <c r="V15" s="221"/>
      <c r="W15" s="221"/>
      <c r="X15" s="221"/>
      <c r="Y15" s="221"/>
      <c r="Z15" s="221"/>
      <c r="AA15" s="221"/>
      <c r="AB15" s="221"/>
      <c r="AC15" s="227"/>
      <c r="AD15" s="1096"/>
      <c r="AE15" s="226"/>
      <c r="AF15" s="1096"/>
      <c r="AG15" s="1049"/>
      <c r="AH15" s="1050"/>
      <c r="AI15" s="1050"/>
      <c r="AJ15" s="211"/>
      <c r="AK15" s="444" t="str">
        <f t="shared" si="9"/>
        <v>-</v>
      </c>
      <c r="AS15" s="446">
        <f t="shared" si="0"/>
        <v>14</v>
      </c>
      <c r="AT15" s="446" t="str">
        <f t="shared" si="1"/>
        <v/>
      </c>
      <c r="AU15" s="446" t="str">
        <f t="shared" si="2"/>
        <v/>
      </c>
      <c r="AV15" s="446" t="str">
        <f t="shared" si="3"/>
        <v/>
      </c>
      <c r="AW15" s="446" t="str">
        <f t="shared" si="4"/>
        <v/>
      </c>
      <c r="AX15" s="446">
        <f t="shared" si="5"/>
        <v>0</v>
      </c>
      <c r="AY15" s="446" t="str">
        <f t="shared" si="6"/>
        <v/>
      </c>
      <c r="AZ15" s="447" t="str">
        <f t="shared" si="7"/>
        <v/>
      </c>
    </row>
    <row r="16" spans="1:52" s="189" customFormat="1" ht="30" customHeight="1">
      <c r="A16" s="229">
        <f>ROWS(A$11:A16)</f>
        <v>6</v>
      </c>
      <c r="B16" s="1076"/>
      <c r="C16" s="1077"/>
      <c r="D16" s="1078"/>
      <c r="E16" s="230"/>
      <c r="F16" s="230"/>
      <c r="G16" s="413"/>
      <c r="H16" s="416"/>
      <c r="I16" s="416"/>
      <c r="J16" s="417"/>
      <c r="K16" s="224"/>
      <c r="L16" s="1080"/>
      <c r="M16" s="1080"/>
      <c r="N16" s="1082"/>
      <c r="O16" s="221"/>
      <c r="P16" s="221"/>
      <c r="Q16" s="221"/>
      <c r="R16" s="1085"/>
      <c r="S16" s="1090"/>
      <c r="T16" s="228"/>
      <c r="U16" s="222">
        <f t="shared" si="8"/>
        <v>0</v>
      </c>
      <c r="V16" s="221"/>
      <c r="W16" s="221"/>
      <c r="X16" s="221"/>
      <c r="Y16" s="221"/>
      <c r="Z16" s="221"/>
      <c r="AA16" s="221"/>
      <c r="AB16" s="221"/>
      <c r="AC16" s="227"/>
      <c r="AD16" s="1096"/>
      <c r="AE16" s="226"/>
      <c r="AF16" s="1096"/>
      <c r="AG16" s="1046"/>
      <c r="AH16" s="1047"/>
      <c r="AI16" s="1047"/>
      <c r="AJ16" s="211"/>
      <c r="AK16" s="444" t="str">
        <f t="shared" si="9"/>
        <v>-</v>
      </c>
      <c r="AS16" s="446">
        <f t="shared" si="0"/>
        <v>15</v>
      </c>
      <c r="AT16" s="446" t="str">
        <f t="shared" si="1"/>
        <v/>
      </c>
      <c r="AU16" s="446" t="str">
        <f t="shared" si="2"/>
        <v/>
      </c>
      <c r="AV16" s="446" t="str">
        <f t="shared" si="3"/>
        <v/>
      </c>
      <c r="AW16" s="446" t="str">
        <f t="shared" si="4"/>
        <v/>
      </c>
      <c r="AX16" s="446">
        <f t="shared" si="5"/>
        <v>0</v>
      </c>
      <c r="AY16" s="446" t="str">
        <f t="shared" si="6"/>
        <v/>
      </c>
      <c r="AZ16" s="447" t="str">
        <f t="shared" si="7"/>
        <v/>
      </c>
    </row>
    <row r="17" spans="1:52" s="189" customFormat="1" ht="30" customHeight="1">
      <c r="A17" s="229">
        <f>ROWS(A$11:A17)</f>
        <v>7</v>
      </c>
      <c r="B17" s="1076"/>
      <c r="C17" s="1077"/>
      <c r="D17" s="1078"/>
      <c r="E17" s="230"/>
      <c r="F17" s="230"/>
      <c r="G17" s="413"/>
      <c r="H17" s="413"/>
      <c r="I17" s="413"/>
      <c r="J17" s="414"/>
      <c r="K17" s="224"/>
      <c r="L17" s="1080"/>
      <c r="M17" s="1080"/>
      <c r="N17" s="1082"/>
      <c r="O17" s="221"/>
      <c r="P17" s="221"/>
      <c r="Q17" s="221"/>
      <c r="R17" s="1085"/>
      <c r="S17" s="1090"/>
      <c r="T17" s="228"/>
      <c r="U17" s="222">
        <f t="shared" si="8"/>
        <v>0</v>
      </c>
      <c r="V17" s="221"/>
      <c r="W17" s="221"/>
      <c r="X17" s="221"/>
      <c r="Y17" s="221"/>
      <c r="Z17" s="221"/>
      <c r="AA17" s="221"/>
      <c r="AB17" s="221"/>
      <c r="AC17" s="227"/>
      <c r="AD17" s="1096"/>
      <c r="AE17" s="226"/>
      <c r="AF17" s="1096"/>
      <c r="AG17" s="1046"/>
      <c r="AH17" s="1047"/>
      <c r="AI17" s="1047"/>
      <c r="AJ17" s="211"/>
      <c r="AK17" s="444" t="str">
        <f t="shared" si="9"/>
        <v>-</v>
      </c>
      <c r="AS17" s="446">
        <f t="shared" si="0"/>
        <v>16</v>
      </c>
      <c r="AT17" s="446" t="str">
        <f t="shared" si="1"/>
        <v/>
      </c>
      <c r="AU17" s="446" t="str">
        <f t="shared" si="2"/>
        <v/>
      </c>
      <c r="AV17" s="446" t="str">
        <f t="shared" si="3"/>
        <v/>
      </c>
      <c r="AW17" s="446" t="str">
        <f t="shared" si="4"/>
        <v/>
      </c>
      <c r="AX17" s="446">
        <f t="shared" si="5"/>
        <v>0</v>
      </c>
      <c r="AY17" s="446" t="str">
        <f t="shared" si="6"/>
        <v/>
      </c>
      <c r="AZ17" s="447" t="str">
        <f t="shared" si="7"/>
        <v/>
      </c>
    </row>
    <row r="18" spans="1:52" s="189" customFormat="1" ht="30" customHeight="1">
      <c r="A18" s="229">
        <f>ROWS(A$11:A18)</f>
        <v>8</v>
      </c>
      <c r="B18" s="1048"/>
      <c r="C18" s="1048"/>
      <c r="D18" s="1048"/>
      <c r="E18" s="230"/>
      <c r="F18" s="230"/>
      <c r="G18" s="418"/>
      <c r="H18" s="418"/>
      <c r="I18" s="413"/>
      <c r="J18" s="414"/>
      <c r="K18" s="224"/>
      <c r="L18" s="1080"/>
      <c r="M18" s="1080"/>
      <c r="N18" s="1082"/>
      <c r="O18" s="221"/>
      <c r="P18" s="221"/>
      <c r="Q18" s="221"/>
      <c r="R18" s="1085"/>
      <c r="S18" s="1090"/>
      <c r="T18" s="228"/>
      <c r="U18" s="222">
        <f t="shared" si="8"/>
        <v>0</v>
      </c>
      <c r="V18" s="221"/>
      <c r="W18" s="221"/>
      <c r="X18" s="221"/>
      <c r="Y18" s="221"/>
      <c r="Z18" s="221"/>
      <c r="AA18" s="221"/>
      <c r="AB18" s="221"/>
      <c r="AC18" s="227"/>
      <c r="AD18" s="1096"/>
      <c r="AE18" s="226"/>
      <c r="AF18" s="1096"/>
      <c r="AG18" s="1046"/>
      <c r="AH18" s="1047"/>
      <c r="AI18" s="1047"/>
      <c r="AJ18" s="211"/>
      <c r="AK18" s="444" t="str">
        <f t="shared" si="9"/>
        <v>-</v>
      </c>
      <c r="AS18" s="446">
        <f t="shared" si="0"/>
        <v>17</v>
      </c>
      <c r="AT18" s="446" t="str">
        <f t="shared" si="1"/>
        <v/>
      </c>
      <c r="AU18" s="446" t="str">
        <f t="shared" si="2"/>
        <v/>
      </c>
      <c r="AV18" s="446" t="str">
        <f t="shared" si="3"/>
        <v/>
      </c>
      <c r="AW18" s="446" t="str">
        <f t="shared" si="4"/>
        <v/>
      </c>
      <c r="AX18" s="446">
        <f t="shared" si="5"/>
        <v>0</v>
      </c>
      <c r="AY18" s="446" t="str">
        <f t="shared" si="6"/>
        <v/>
      </c>
      <c r="AZ18" s="447" t="str">
        <f t="shared" si="7"/>
        <v/>
      </c>
    </row>
    <row r="19" spans="1:52" s="189" customFormat="1" ht="30" customHeight="1">
      <c r="A19" s="229">
        <f>ROWS(A$11:A19)</f>
        <v>9</v>
      </c>
      <c r="B19" s="1048"/>
      <c r="C19" s="1048"/>
      <c r="D19" s="1048"/>
      <c r="E19" s="230"/>
      <c r="F19" s="230"/>
      <c r="G19" s="418"/>
      <c r="H19" s="418"/>
      <c r="I19" s="413"/>
      <c r="J19" s="414"/>
      <c r="K19" s="224"/>
      <c r="L19" s="1080"/>
      <c r="M19" s="1080"/>
      <c r="N19" s="1082"/>
      <c r="O19" s="221"/>
      <c r="P19" s="221"/>
      <c r="Q19" s="221"/>
      <c r="R19" s="1085"/>
      <c r="S19" s="1090"/>
      <c r="T19" s="228"/>
      <c r="U19" s="222">
        <f t="shared" si="8"/>
        <v>0</v>
      </c>
      <c r="V19" s="221"/>
      <c r="W19" s="221"/>
      <c r="X19" s="221"/>
      <c r="Y19" s="221"/>
      <c r="Z19" s="221"/>
      <c r="AA19" s="221"/>
      <c r="AB19" s="221"/>
      <c r="AC19" s="227"/>
      <c r="AD19" s="1096"/>
      <c r="AE19" s="226"/>
      <c r="AF19" s="1096"/>
      <c r="AG19" s="1046"/>
      <c r="AH19" s="1047"/>
      <c r="AI19" s="1047"/>
      <c r="AJ19" s="211"/>
      <c r="AK19" s="444" t="str">
        <f t="shared" si="9"/>
        <v>-</v>
      </c>
      <c r="AS19" s="446">
        <f t="shared" si="0"/>
        <v>18</v>
      </c>
      <c r="AT19" s="446" t="str">
        <f t="shared" si="1"/>
        <v/>
      </c>
      <c r="AU19" s="446" t="str">
        <f t="shared" si="2"/>
        <v/>
      </c>
      <c r="AV19" s="446" t="str">
        <f t="shared" si="3"/>
        <v/>
      </c>
      <c r="AW19" s="446" t="str">
        <f t="shared" ref="AW19:AX34" si="10">IF(T28="","",T28)</f>
        <v/>
      </c>
      <c r="AX19" s="446">
        <f t="shared" si="10"/>
        <v>0</v>
      </c>
      <c r="AY19" s="446" t="str">
        <f t="shared" si="6"/>
        <v/>
      </c>
      <c r="AZ19" s="447" t="str">
        <f t="shared" si="7"/>
        <v/>
      </c>
    </row>
    <row r="20" spans="1:52" s="189" customFormat="1" ht="30" customHeight="1">
      <c r="A20" s="229">
        <f>ROWS(A$11:A20)</f>
        <v>10</v>
      </c>
      <c r="B20" s="1048"/>
      <c r="C20" s="1048"/>
      <c r="D20" s="1048"/>
      <c r="E20" s="230"/>
      <c r="F20" s="230"/>
      <c r="G20" s="418"/>
      <c r="H20" s="418"/>
      <c r="I20" s="413"/>
      <c r="J20" s="414"/>
      <c r="K20" s="224"/>
      <c r="L20" s="1080"/>
      <c r="M20" s="1080"/>
      <c r="N20" s="1082"/>
      <c r="O20" s="221"/>
      <c r="P20" s="221"/>
      <c r="Q20" s="221"/>
      <c r="R20" s="1085"/>
      <c r="S20" s="1090"/>
      <c r="T20" s="228"/>
      <c r="U20" s="222">
        <f t="shared" si="8"/>
        <v>0</v>
      </c>
      <c r="V20" s="221"/>
      <c r="W20" s="221"/>
      <c r="X20" s="221"/>
      <c r="Y20" s="221"/>
      <c r="Z20" s="221"/>
      <c r="AA20" s="221"/>
      <c r="AB20" s="221"/>
      <c r="AC20" s="227"/>
      <c r="AD20" s="1096"/>
      <c r="AE20" s="226"/>
      <c r="AF20" s="1096"/>
      <c r="AG20" s="1046"/>
      <c r="AH20" s="1047"/>
      <c r="AI20" s="1047"/>
      <c r="AJ20" s="211"/>
      <c r="AK20" s="444" t="str">
        <f t="shared" si="9"/>
        <v>-</v>
      </c>
      <c r="AS20" s="446">
        <f t="shared" si="0"/>
        <v>19</v>
      </c>
      <c r="AT20" s="446" t="str">
        <f t="shared" si="1"/>
        <v/>
      </c>
      <c r="AU20" s="446" t="str">
        <f t="shared" si="2"/>
        <v/>
      </c>
      <c r="AV20" s="446" t="str">
        <f t="shared" si="3"/>
        <v/>
      </c>
      <c r="AW20" s="446" t="str">
        <f t="shared" si="10"/>
        <v/>
      </c>
      <c r="AX20" s="446">
        <f t="shared" si="10"/>
        <v>0</v>
      </c>
      <c r="AY20" s="446" t="str">
        <f t="shared" si="6"/>
        <v/>
      </c>
      <c r="AZ20" s="447" t="str">
        <f t="shared" si="7"/>
        <v/>
      </c>
    </row>
    <row r="21" spans="1:52" s="189" customFormat="1" ht="30" customHeight="1">
      <c r="A21" s="229">
        <f>ROWS(A$11:A21)</f>
        <v>11</v>
      </c>
      <c r="B21" s="1048"/>
      <c r="C21" s="1048"/>
      <c r="D21" s="1048"/>
      <c r="E21" s="230"/>
      <c r="F21" s="230"/>
      <c r="G21" s="418"/>
      <c r="H21" s="418"/>
      <c r="I21" s="413"/>
      <c r="J21" s="414"/>
      <c r="K21" s="224"/>
      <c r="L21" s="1080"/>
      <c r="M21" s="1080"/>
      <c r="N21" s="1082"/>
      <c r="O21" s="221"/>
      <c r="P21" s="221"/>
      <c r="Q21" s="221"/>
      <c r="R21" s="1085"/>
      <c r="S21" s="1090"/>
      <c r="T21" s="228"/>
      <c r="U21" s="222">
        <f t="shared" si="8"/>
        <v>0</v>
      </c>
      <c r="V21" s="221"/>
      <c r="W21" s="221"/>
      <c r="X21" s="221"/>
      <c r="Y21" s="221"/>
      <c r="Z21" s="221"/>
      <c r="AA21" s="221"/>
      <c r="AB21" s="221"/>
      <c r="AC21" s="227"/>
      <c r="AD21" s="1096"/>
      <c r="AE21" s="226"/>
      <c r="AF21" s="1096"/>
      <c r="AG21" s="1046"/>
      <c r="AH21" s="1047"/>
      <c r="AI21" s="1047"/>
      <c r="AJ21" s="211"/>
      <c r="AK21" s="444" t="str">
        <f t="shared" si="9"/>
        <v>-</v>
      </c>
      <c r="AS21" s="446">
        <f t="shared" si="0"/>
        <v>20</v>
      </c>
      <c r="AT21" s="446" t="str">
        <f t="shared" si="1"/>
        <v/>
      </c>
      <c r="AU21" s="446" t="str">
        <f t="shared" si="2"/>
        <v/>
      </c>
      <c r="AV21" s="446" t="str">
        <f t="shared" si="3"/>
        <v/>
      </c>
      <c r="AW21" s="446" t="str">
        <f t="shared" si="10"/>
        <v/>
      </c>
      <c r="AX21" s="446">
        <f t="shared" si="10"/>
        <v>0</v>
      </c>
      <c r="AY21" s="446" t="str">
        <f t="shared" si="6"/>
        <v/>
      </c>
      <c r="AZ21" s="447" t="str">
        <f t="shared" si="7"/>
        <v/>
      </c>
    </row>
    <row r="22" spans="1:52" s="189" customFormat="1" ht="30" customHeight="1">
      <c r="A22" s="229">
        <f>ROWS(A$11:A22)</f>
        <v>12</v>
      </c>
      <c r="B22" s="1048"/>
      <c r="C22" s="1048"/>
      <c r="D22" s="1048"/>
      <c r="E22" s="230"/>
      <c r="F22" s="230"/>
      <c r="G22" s="418"/>
      <c r="H22" s="418"/>
      <c r="I22" s="413"/>
      <c r="J22" s="414"/>
      <c r="K22" s="224"/>
      <c r="L22" s="1080"/>
      <c r="M22" s="1080"/>
      <c r="N22" s="1082"/>
      <c r="O22" s="221"/>
      <c r="P22" s="221"/>
      <c r="Q22" s="221"/>
      <c r="R22" s="1085"/>
      <c r="S22" s="1090"/>
      <c r="T22" s="228"/>
      <c r="U22" s="222">
        <f t="shared" si="8"/>
        <v>0</v>
      </c>
      <c r="V22" s="221"/>
      <c r="W22" s="221"/>
      <c r="X22" s="221"/>
      <c r="Y22" s="221"/>
      <c r="Z22" s="221"/>
      <c r="AA22" s="221"/>
      <c r="AB22" s="221"/>
      <c r="AC22" s="227"/>
      <c r="AD22" s="1096"/>
      <c r="AE22" s="226"/>
      <c r="AF22" s="1096"/>
      <c r="AG22" s="1046"/>
      <c r="AH22" s="1047"/>
      <c r="AI22" s="1047"/>
      <c r="AJ22" s="211"/>
      <c r="AK22" s="444" t="str">
        <f t="shared" si="9"/>
        <v>-</v>
      </c>
      <c r="AS22" s="446">
        <f t="shared" si="0"/>
        <v>21</v>
      </c>
      <c r="AT22" s="446" t="str">
        <f t="shared" si="1"/>
        <v/>
      </c>
      <c r="AU22" s="446" t="str">
        <f t="shared" si="2"/>
        <v/>
      </c>
      <c r="AV22" s="446" t="str">
        <f t="shared" si="3"/>
        <v/>
      </c>
      <c r="AW22" s="446" t="str">
        <f t="shared" si="10"/>
        <v/>
      </c>
      <c r="AX22" s="446">
        <f t="shared" si="10"/>
        <v>0</v>
      </c>
      <c r="AY22" s="446" t="str">
        <f t="shared" si="6"/>
        <v/>
      </c>
      <c r="AZ22" s="447" t="str">
        <f t="shared" si="7"/>
        <v/>
      </c>
    </row>
    <row r="23" spans="1:52" s="189" customFormat="1" ht="30" customHeight="1">
      <c r="A23" s="229">
        <f>ROWS(A$11:A23)</f>
        <v>13</v>
      </c>
      <c r="B23" s="1048"/>
      <c r="C23" s="1048"/>
      <c r="D23" s="1048"/>
      <c r="E23" s="230"/>
      <c r="F23" s="230"/>
      <c r="G23" s="418"/>
      <c r="H23" s="418"/>
      <c r="I23" s="413"/>
      <c r="J23" s="414"/>
      <c r="K23" s="224"/>
      <c r="L23" s="1080"/>
      <c r="M23" s="1080"/>
      <c r="N23" s="1082"/>
      <c r="O23" s="221"/>
      <c r="P23" s="221"/>
      <c r="Q23" s="221"/>
      <c r="R23" s="1085"/>
      <c r="S23" s="1090"/>
      <c r="T23" s="228"/>
      <c r="U23" s="222">
        <f t="shared" si="8"/>
        <v>0</v>
      </c>
      <c r="V23" s="221"/>
      <c r="W23" s="221"/>
      <c r="X23" s="221"/>
      <c r="Y23" s="221"/>
      <c r="Z23" s="221"/>
      <c r="AA23" s="221"/>
      <c r="AB23" s="221"/>
      <c r="AC23" s="227"/>
      <c r="AD23" s="1096"/>
      <c r="AE23" s="226"/>
      <c r="AF23" s="1096"/>
      <c r="AG23" s="1046"/>
      <c r="AH23" s="1047"/>
      <c r="AI23" s="1047"/>
      <c r="AJ23" s="211"/>
      <c r="AK23" s="444" t="str">
        <f t="shared" si="9"/>
        <v>-</v>
      </c>
      <c r="AS23" s="446">
        <f t="shared" si="0"/>
        <v>22</v>
      </c>
      <c r="AT23" s="446" t="str">
        <f t="shared" si="1"/>
        <v/>
      </c>
      <c r="AU23" s="446" t="str">
        <f t="shared" si="2"/>
        <v/>
      </c>
      <c r="AV23" s="446" t="str">
        <f t="shared" si="3"/>
        <v/>
      </c>
      <c r="AW23" s="446" t="str">
        <f t="shared" si="10"/>
        <v/>
      </c>
      <c r="AX23" s="446">
        <f t="shared" si="10"/>
        <v>0</v>
      </c>
      <c r="AY23" s="446" t="str">
        <f t="shared" si="6"/>
        <v/>
      </c>
      <c r="AZ23" s="447" t="str">
        <f t="shared" si="7"/>
        <v/>
      </c>
    </row>
    <row r="24" spans="1:52" s="189" customFormat="1" ht="30" customHeight="1">
      <c r="A24" s="229">
        <f>ROWS(A$11:A24)</f>
        <v>14</v>
      </c>
      <c r="B24" s="1048"/>
      <c r="C24" s="1048"/>
      <c r="D24" s="1048"/>
      <c r="E24" s="230"/>
      <c r="F24" s="230"/>
      <c r="G24" s="418"/>
      <c r="H24" s="418"/>
      <c r="I24" s="413"/>
      <c r="J24" s="414"/>
      <c r="K24" s="224"/>
      <c r="L24" s="1080"/>
      <c r="M24" s="1080"/>
      <c r="N24" s="1082"/>
      <c r="O24" s="221"/>
      <c r="P24" s="221"/>
      <c r="Q24" s="221"/>
      <c r="R24" s="1085"/>
      <c r="S24" s="1090"/>
      <c r="T24" s="228"/>
      <c r="U24" s="222">
        <f t="shared" si="8"/>
        <v>0</v>
      </c>
      <c r="V24" s="221"/>
      <c r="W24" s="221"/>
      <c r="X24" s="221"/>
      <c r="Y24" s="221"/>
      <c r="Z24" s="221"/>
      <c r="AA24" s="221"/>
      <c r="AB24" s="221"/>
      <c r="AC24" s="227"/>
      <c r="AD24" s="1096"/>
      <c r="AE24" s="226"/>
      <c r="AF24" s="1096"/>
      <c r="AG24" s="1046"/>
      <c r="AH24" s="1047"/>
      <c r="AI24" s="1047"/>
      <c r="AJ24" s="211"/>
      <c r="AK24" s="444" t="str">
        <f t="shared" si="9"/>
        <v>-</v>
      </c>
      <c r="AS24" s="446">
        <f t="shared" si="0"/>
        <v>23</v>
      </c>
      <c r="AT24" s="446" t="str">
        <f t="shared" si="1"/>
        <v/>
      </c>
      <c r="AU24" s="446" t="str">
        <f t="shared" si="2"/>
        <v/>
      </c>
      <c r="AV24" s="446" t="str">
        <f t="shared" si="3"/>
        <v/>
      </c>
      <c r="AW24" s="446" t="str">
        <f t="shared" si="10"/>
        <v/>
      </c>
      <c r="AX24" s="446">
        <f t="shared" si="10"/>
        <v>0</v>
      </c>
      <c r="AY24" s="446" t="str">
        <f t="shared" si="6"/>
        <v/>
      </c>
      <c r="AZ24" s="447" t="str">
        <f t="shared" si="7"/>
        <v/>
      </c>
    </row>
    <row r="25" spans="1:52" s="189" customFormat="1" ht="30" customHeight="1">
      <c r="A25" s="229">
        <f>ROWS(A$11:A25)</f>
        <v>15</v>
      </c>
      <c r="B25" s="1048"/>
      <c r="C25" s="1048"/>
      <c r="D25" s="1048"/>
      <c r="E25" s="230"/>
      <c r="F25" s="230"/>
      <c r="G25" s="418"/>
      <c r="H25" s="418"/>
      <c r="I25" s="413"/>
      <c r="J25" s="414"/>
      <c r="K25" s="224"/>
      <c r="L25" s="1080"/>
      <c r="M25" s="1080"/>
      <c r="N25" s="1082"/>
      <c r="O25" s="221"/>
      <c r="P25" s="221"/>
      <c r="Q25" s="221"/>
      <c r="R25" s="1085"/>
      <c r="S25" s="1090"/>
      <c r="T25" s="228"/>
      <c r="U25" s="222">
        <f t="shared" si="8"/>
        <v>0</v>
      </c>
      <c r="V25" s="221"/>
      <c r="W25" s="221"/>
      <c r="X25" s="221"/>
      <c r="Y25" s="221"/>
      <c r="Z25" s="221"/>
      <c r="AA25" s="221"/>
      <c r="AB25" s="221"/>
      <c r="AC25" s="227"/>
      <c r="AD25" s="1096"/>
      <c r="AE25" s="226"/>
      <c r="AF25" s="1096"/>
      <c r="AG25" s="1046"/>
      <c r="AH25" s="1047"/>
      <c r="AI25" s="1047"/>
      <c r="AJ25" s="211"/>
      <c r="AK25" s="444" t="str">
        <f t="shared" si="9"/>
        <v>-</v>
      </c>
      <c r="AS25" s="446">
        <f t="shared" si="0"/>
        <v>24</v>
      </c>
      <c r="AT25" s="446" t="str">
        <f t="shared" si="1"/>
        <v/>
      </c>
      <c r="AU25" s="446" t="str">
        <f t="shared" si="2"/>
        <v/>
      </c>
      <c r="AV25" s="446" t="str">
        <f t="shared" si="3"/>
        <v/>
      </c>
      <c r="AW25" s="446" t="str">
        <f t="shared" si="10"/>
        <v/>
      </c>
      <c r="AX25" s="446">
        <f t="shared" si="10"/>
        <v>0</v>
      </c>
      <c r="AY25" s="446" t="str">
        <f t="shared" si="6"/>
        <v/>
      </c>
      <c r="AZ25" s="447" t="str">
        <f t="shared" si="7"/>
        <v/>
      </c>
    </row>
    <row r="26" spans="1:52" s="189" customFormat="1" ht="30" customHeight="1">
      <c r="A26" s="229">
        <f>ROWS(A$11:A26)</f>
        <v>16</v>
      </c>
      <c r="B26" s="1048"/>
      <c r="C26" s="1048"/>
      <c r="D26" s="1048"/>
      <c r="E26" s="230"/>
      <c r="F26" s="230"/>
      <c r="G26" s="418"/>
      <c r="H26" s="418"/>
      <c r="I26" s="413"/>
      <c r="J26" s="414"/>
      <c r="K26" s="224"/>
      <c r="L26" s="1080"/>
      <c r="M26" s="1080"/>
      <c r="N26" s="1082"/>
      <c r="O26" s="221"/>
      <c r="P26" s="221"/>
      <c r="Q26" s="221"/>
      <c r="R26" s="1085"/>
      <c r="S26" s="1090"/>
      <c r="T26" s="228"/>
      <c r="U26" s="222">
        <f t="shared" si="8"/>
        <v>0</v>
      </c>
      <c r="V26" s="221"/>
      <c r="W26" s="221"/>
      <c r="X26" s="221"/>
      <c r="Y26" s="221"/>
      <c r="Z26" s="221"/>
      <c r="AA26" s="221"/>
      <c r="AB26" s="221"/>
      <c r="AC26" s="227"/>
      <c r="AD26" s="1096"/>
      <c r="AE26" s="226"/>
      <c r="AF26" s="1096"/>
      <c r="AG26" s="1046"/>
      <c r="AH26" s="1047"/>
      <c r="AI26" s="1047"/>
      <c r="AJ26" s="211"/>
      <c r="AK26" s="444" t="str">
        <f t="shared" si="9"/>
        <v>-</v>
      </c>
      <c r="AS26" s="446">
        <f t="shared" si="0"/>
        <v>25</v>
      </c>
      <c r="AT26" s="446" t="str">
        <f t="shared" si="1"/>
        <v/>
      </c>
      <c r="AU26" s="446" t="str">
        <f t="shared" si="2"/>
        <v/>
      </c>
      <c r="AV26" s="446" t="str">
        <f t="shared" si="3"/>
        <v/>
      </c>
      <c r="AW26" s="446" t="str">
        <f t="shared" si="10"/>
        <v/>
      </c>
      <c r="AX26" s="446">
        <f t="shared" si="10"/>
        <v>0</v>
      </c>
      <c r="AY26" s="446" t="str">
        <f t="shared" si="6"/>
        <v/>
      </c>
      <c r="AZ26" s="447" t="str">
        <f t="shared" si="7"/>
        <v/>
      </c>
    </row>
    <row r="27" spans="1:52" s="189" customFormat="1" ht="30" customHeight="1">
      <c r="A27" s="229">
        <f>ROWS(A$11:A27)</f>
        <v>17</v>
      </c>
      <c r="B27" s="1076"/>
      <c r="C27" s="1077"/>
      <c r="D27" s="1078"/>
      <c r="E27" s="230"/>
      <c r="F27" s="230"/>
      <c r="G27" s="413"/>
      <c r="H27" s="413"/>
      <c r="I27" s="413"/>
      <c r="J27" s="414"/>
      <c r="K27" s="224"/>
      <c r="L27" s="1080"/>
      <c r="M27" s="1080"/>
      <c r="N27" s="1082"/>
      <c r="O27" s="221"/>
      <c r="P27" s="221"/>
      <c r="Q27" s="221"/>
      <c r="R27" s="1085"/>
      <c r="S27" s="1090"/>
      <c r="T27" s="228"/>
      <c r="U27" s="222">
        <f t="shared" si="8"/>
        <v>0</v>
      </c>
      <c r="V27" s="221"/>
      <c r="W27" s="221"/>
      <c r="X27" s="221"/>
      <c r="Y27" s="221"/>
      <c r="Z27" s="221"/>
      <c r="AA27" s="221"/>
      <c r="AB27" s="221"/>
      <c r="AC27" s="227"/>
      <c r="AD27" s="1096"/>
      <c r="AE27" s="226"/>
      <c r="AF27" s="1096"/>
      <c r="AG27" s="1049"/>
      <c r="AH27" s="1050"/>
      <c r="AI27" s="1050"/>
      <c r="AJ27" s="211"/>
      <c r="AK27" s="444" t="str">
        <f t="shared" si="9"/>
        <v>-</v>
      </c>
      <c r="AS27" s="446">
        <f t="shared" si="0"/>
        <v>26</v>
      </c>
      <c r="AT27" s="446" t="str">
        <f t="shared" si="1"/>
        <v/>
      </c>
      <c r="AU27" s="446" t="str">
        <f t="shared" si="2"/>
        <v/>
      </c>
      <c r="AV27" s="446" t="str">
        <f t="shared" si="3"/>
        <v/>
      </c>
      <c r="AW27" s="446" t="str">
        <f t="shared" si="10"/>
        <v/>
      </c>
      <c r="AX27" s="446">
        <f t="shared" si="10"/>
        <v>0</v>
      </c>
      <c r="AY27" s="446" t="str">
        <f t="shared" si="6"/>
        <v/>
      </c>
      <c r="AZ27" s="447" t="str">
        <f t="shared" si="7"/>
        <v/>
      </c>
    </row>
    <row r="28" spans="1:52" s="189" customFormat="1" ht="30" customHeight="1">
      <c r="A28" s="229">
        <f>ROWS(A$11:A28)</f>
        <v>18</v>
      </c>
      <c r="B28" s="1076"/>
      <c r="C28" s="1077"/>
      <c r="D28" s="1078"/>
      <c r="E28" s="230"/>
      <c r="F28" s="230"/>
      <c r="G28" s="413"/>
      <c r="H28" s="416"/>
      <c r="I28" s="416"/>
      <c r="J28" s="417"/>
      <c r="K28" s="224"/>
      <c r="L28" s="1080"/>
      <c r="M28" s="1080"/>
      <c r="N28" s="1082"/>
      <c r="O28" s="221"/>
      <c r="P28" s="221"/>
      <c r="Q28" s="221"/>
      <c r="R28" s="1085"/>
      <c r="S28" s="1090"/>
      <c r="T28" s="228"/>
      <c r="U28" s="222">
        <f t="shared" si="8"/>
        <v>0</v>
      </c>
      <c r="V28" s="221"/>
      <c r="W28" s="221"/>
      <c r="X28" s="221"/>
      <c r="Y28" s="221"/>
      <c r="Z28" s="221"/>
      <c r="AA28" s="221"/>
      <c r="AB28" s="221"/>
      <c r="AC28" s="227"/>
      <c r="AD28" s="1096"/>
      <c r="AE28" s="226"/>
      <c r="AF28" s="1096"/>
      <c r="AG28" s="1046"/>
      <c r="AH28" s="1047"/>
      <c r="AI28" s="1047"/>
      <c r="AJ28" s="211"/>
      <c r="AK28" s="444" t="str">
        <f t="shared" si="9"/>
        <v>-</v>
      </c>
      <c r="AS28" s="446">
        <f t="shared" si="0"/>
        <v>27</v>
      </c>
      <c r="AT28" s="446" t="str">
        <f t="shared" si="1"/>
        <v/>
      </c>
      <c r="AU28" s="446" t="str">
        <f t="shared" si="2"/>
        <v/>
      </c>
      <c r="AV28" s="446" t="str">
        <f t="shared" si="3"/>
        <v/>
      </c>
      <c r="AW28" s="446" t="str">
        <f t="shared" si="10"/>
        <v/>
      </c>
      <c r="AX28" s="446">
        <f t="shared" si="10"/>
        <v>0</v>
      </c>
      <c r="AY28" s="446" t="str">
        <f t="shared" si="6"/>
        <v/>
      </c>
      <c r="AZ28" s="447" t="str">
        <f t="shared" si="7"/>
        <v/>
      </c>
    </row>
    <row r="29" spans="1:52" s="189" customFormat="1" ht="30" customHeight="1">
      <c r="A29" s="229">
        <f>ROWS(A$11:A29)</f>
        <v>19</v>
      </c>
      <c r="B29" s="1048"/>
      <c r="C29" s="1048"/>
      <c r="D29" s="1048"/>
      <c r="E29" s="230"/>
      <c r="F29" s="230"/>
      <c r="G29" s="418"/>
      <c r="H29" s="418"/>
      <c r="I29" s="413"/>
      <c r="J29" s="414"/>
      <c r="K29" s="224"/>
      <c r="L29" s="1080"/>
      <c r="M29" s="1080"/>
      <c r="N29" s="1082"/>
      <c r="O29" s="221"/>
      <c r="P29" s="221"/>
      <c r="Q29" s="221"/>
      <c r="R29" s="1085"/>
      <c r="S29" s="1090"/>
      <c r="T29" s="228"/>
      <c r="U29" s="222">
        <f t="shared" si="8"/>
        <v>0</v>
      </c>
      <c r="V29" s="221"/>
      <c r="W29" s="221"/>
      <c r="X29" s="221"/>
      <c r="Y29" s="221"/>
      <c r="Z29" s="221"/>
      <c r="AA29" s="221"/>
      <c r="AB29" s="221"/>
      <c r="AC29" s="227"/>
      <c r="AD29" s="1096"/>
      <c r="AE29" s="226"/>
      <c r="AF29" s="1096"/>
      <c r="AG29" s="1046"/>
      <c r="AH29" s="1047"/>
      <c r="AI29" s="1047"/>
      <c r="AJ29" s="211"/>
      <c r="AK29" s="444" t="str">
        <f t="shared" si="9"/>
        <v>-</v>
      </c>
      <c r="AS29" s="446">
        <f t="shared" si="0"/>
        <v>28</v>
      </c>
      <c r="AT29" s="446" t="str">
        <f t="shared" si="1"/>
        <v/>
      </c>
      <c r="AU29" s="446" t="str">
        <f t="shared" si="2"/>
        <v/>
      </c>
      <c r="AV29" s="446" t="str">
        <f t="shared" si="3"/>
        <v/>
      </c>
      <c r="AW29" s="446" t="str">
        <f t="shared" si="10"/>
        <v/>
      </c>
      <c r="AX29" s="446">
        <f t="shared" si="10"/>
        <v>0</v>
      </c>
      <c r="AY29" s="446" t="str">
        <f t="shared" si="6"/>
        <v/>
      </c>
      <c r="AZ29" s="447" t="str">
        <f t="shared" si="7"/>
        <v/>
      </c>
    </row>
    <row r="30" spans="1:52" s="189" customFormat="1" ht="30" customHeight="1">
      <c r="A30" s="229">
        <f>ROWS(A$11:A30)</f>
        <v>20</v>
      </c>
      <c r="B30" s="1048"/>
      <c r="C30" s="1048"/>
      <c r="D30" s="1048"/>
      <c r="E30" s="230"/>
      <c r="F30" s="230"/>
      <c r="G30" s="418"/>
      <c r="H30" s="418"/>
      <c r="I30" s="413"/>
      <c r="J30" s="414"/>
      <c r="K30" s="224"/>
      <c r="L30" s="1080"/>
      <c r="M30" s="1080"/>
      <c r="N30" s="1082"/>
      <c r="O30" s="221"/>
      <c r="P30" s="221"/>
      <c r="Q30" s="221"/>
      <c r="R30" s="1085"/>
      <c r="S30" s="1090"/>
      <c r="T30" s="228"/>
      <c r="U30" s="222">
        <f t="shared" si="8"/>
        <v>0</v>
      </c>
      <c r="V30" s="221"/>
      <c r="W30" s="221"/>
      <c r="X30" s="221"/>
      <c r="Y30" s="221"/>
      <c r="Z30" s="221"/>
      <c r="AA30" s="221"/>
      <c r="AB30" s="221"/>
      <c r="AC30" s="227"/>
      <c r="AD30" s="1096"/>
      <c r="AE30" s="226"/>
      <c r="AF30" s="1096"/>
      <c r="AG30" s="1046"/>
      <c r="AH30" s="1047"/>
      <c r="AI30" s="1047"/>
      <c r="AJ30" s="211"/>
      <c r="AK30" s="444" t="str">
        <f t="shared" si="9"/>
        <v>-</v>
      </c>
      <c r="AS30" s="446">
        <f t="shared" si="0"/>
        <v>29</v>
      </c>
      <c r="AT30" s="446" t="str">
        <f t="shared" si="1"/>
        <v/>
      </c>
      <c r="AU30" s="446" t="str">
        <f t="shared" si="2"/>
        <v/>
      </c>
      <c r="AV30" s="446" t="str">
        <f t="shared" si="3"/>
        <v/>
      </c>
      <c r="AW30" s="446" t="str">
        <f t="shared" si="10"/>
        <v/>
      </c>
      <c r="AX30" s="446">
        <f t="shared" si="10"/>
        <v>0</v>
      </c>
      <c r="AY30" s="446" t="str">
        <f t="shared" si="6"/>
        <v/>
      </c>
      <c r="AZ30" s="447" t="str">
        <f t="shared" si="7"/>
        <v/>
      </c>
    </row>
    <row r="31" spans="1:52" s="189" customFormat="1" ht="30" customHeight="1">
      <c r="A31" s="229">
        <f>ROWS(A$11:A31)</f>
        <v>21</v>
      </c>
      <c r="B31" s="1048"/>
      <c r="C31" s="1048"/>
      <c r="D31" s="1048"/>
      <c r="E31" s="230"/>
      <c r="F31" s="230"/>
      <c r="G31" s="418"/>
      <c r="H31" s="418"/>
      <c r="I31" s="413"/>
      <c r="J31" s="414"/>
      <c r="K31" s="224"/>
      <c r="L31" s="1080"/>
      <c r="M31" s="1080"/>
      <c r="N31" s="1082"/>
      <c r="O31" s="221"/>
      <c r="P31" s="221"/>
      <c r="Q31" s="221"/>
      <c r="R31" s="1085"/>
      <c r="S31" s="1090"/>
      <c r="T31" s="228"/>
      <c r="U31" s="222">
        <f t="shared" si="8"/>
        <v>0</v>
      </c>
      <c r="V31" s="221"/>
      <c r="W31" s="221"/>
      <c r="X31" s="221"/>
      <c r="Y31" s="221"/>
      <c r="Z31" s="221"/>
      <c r="AA31" s="221"/>
      <c r="AB31" s="221"/>
      <c r="AC31" s="227"/>
      <c r="AD31" s="1096"/>
      <c r="AE31" s="226"/>
      <c r="AF31" s="1096"/>
      <c r="AG31" s="1046"/>
      <c r="AH31" s="1047"/>
      <c r="AI31" s="1047"/>
      <c r="AJ31" s="211"/>
      <c r="AK31" s="444" t="str">
        <f t="shared" si="9"/>
        <v>-</v>
      </c>
      <c r="AS31" s="446">
        <f t="shared" si="0"/>
        <v>30</v>
      </c>
      <c r="AT31" s="446" t="str">
        <f t="shared" si="1"/>
        <v/>
      </c>
      <c r="AU31" s="446" t="str">
        <f t="shared" si="2"/>
        <v/>
      </c>
      <c r="AV31" s="446" t="str">
        <f t="shared" si="3"/>
        <v/>
      </c>
      <c r="AW31" s="446" t="str">
        <f t="shared" si="10"/>
        <v/>
      </c>
      <c r="AX31" s="446">
        <f t="shared" si="10"/>
        <v>0</v>
      </c>
      <c r="AY31" s="446" t="str">
        <f t="shared" si="6"/>
        <v/>
      </c>
      <c r="AZ31" s="447" t="str">
        <f t="shared" si="7"/>
        <v/>
      </c>
    </row>
    <row r="32" spans="1:52" s="189" customFormat="1" ht="30" customHeight="1">
      <c r="A32" s="229">
        <f>ROWS(A$11:A32)</f>
        <v>22</v>
      </c>
      <c r="B32" s="1048"/>
      <c r="C32" s="1048"/>
      <c r="D32" s="1048"/>
      <c r="E32" s="230"/>
      <c r="F32" s="230"/>
      <c r="G32" s="418"/>
      <c r="H32" s="418"/>
      <c r="I32" s="413"/>
      <c r="J32" s="414"/>
      <c r="K32" s="224"/>
      <c r="L32" s="1080"/>
      <c r="M32" s="1080"/>
      <c r="N32" s="1082"/>
      <c r="O32" s="221"/>
      <c r="P32" s="221"/>
      <c r="Q32" s="221"/>
      <c r="R32" s="1085"/>
      <c r="S32" s="1090"/>
      <c r="T32" s="228"/>
      <c r="U32" s="222">
        <f t="shared" si="8"/>
        <v>0</v>
      </c>
      <c r="V32" s="221"/>
      <c r="W32" s="221"/>
      <c r="X32" s="221"/>
      <c r="Y32" s="221"/>
      <c r="Z32" s="221"/>
      <c r="AA32" s="221"/>
      <c r="AB32" s="221"/>
      <c r="AC32" s="227"/>
      <c r="AD32" s="1096"/>
      <c r="AE32" s="226"/>
      <c r="AF32" s="1096"/>
      <c r="AG32" s="1046"/>
      <c r="AH32" s="1047"/>
      <c r="AI32" s="1047"/>
      <c r="AJ32" s="211"/>
      <c r="AK32" s="444" t="str">
        <f t="shared" si="9"/>
        <v>-</v>
      </c>
      <c r="AS32" s="446">
        <f t="shared" si="0"/>
        <v>31</v>
      </c>
      <c r="AT32" s="446" t="str">
        <f t="shared" si="1"/>
        <v/>
      </c>
      <c r="AU32" s="446" t="str">
        <f t="shared" si="2"/>
        <v/>
      </c>
      <c r="AV32" s="446" t="str">
        <f t="shared" si="3"/>
        <v/>
      </c>
      <c r="AW32" s="446" t="str">
        <f t="shared" si="10"/>
        <v/>
      </c>
      <c r="AX32" s="446">
        <f t="shared" si="10"/>
        <v>0</v>
      </c>
      <c r="AY32" s="446" t="str">
        <f t="shared" si="6"/>
        <v/>
      </c>
      <c r="AZ32" s="447" t="str">
        <f t="shared" si="7"/>
        <v/>
      </c>
    </row>
    <row r="33" spans="1:52" s="189" customFormat="1" ht="30" customHeight="1">
      <c r="A33" s="229">
        <f>ROWS(A$11:A33)</f>
        <v>23</v>
      </c>
      <c r="B33" s="1048"/>
      <c r="C33" s="1048"/>
      <c r="D33" s="1048"/>
      <c r="E33" s="230"/>
      <c r="F33" s="230"/>
      <c r="G33" s="418"/>
      <c r="H33" s="418"/>
      <c r="I33" s="413"/>
      <c r="J33" s="414"/>
      <c r="K33" s="224"/>
      <c r="L33" s="1080"/>
      <c r="M33" s="1080"/>
      <c r="N33" s="1082"/>
      <c r="O33" s="221"/>
      <c r="P33" s="221"/>
      <c r="Q33" s="221"/>
      <c r="R33" s="1085"/>
      <c r="S33" s="1090"/>
      <c r="T33" s="228"/>
      <c r="U33" s="222">
        <f t="shared" si="8"/>
        <v>0</v>
      </c>
      <c r="V33" s="221"/>
      <c r="W33" s="221"/>
      <c r="X33" s="221"/>
      <c r="Y33" s="221"/>
      <c r="Z33" s="221"/>
      <c r="AA33" s="221"/>
      <c r="AB33" s="221"/>
      <c r="AC33" s="227"/>
      <c r="AD33" s="1096"/>
      <c r="AE33" s="226"/>
      <c r="AF33" s="1096"/>
      <c r="AG33" s="1046"/>
      <c r="AH33" s="1047"/>
      <c r="AI33" s="1047"/>
      <c r="AJ33" s="211"/>
      <c r="AK33" s="444" t="str">
        <f t="shared" si="9"/>
        <v>-</v>
      </c>
      <c r="AS33" s="446">
        <f t="shared" si="0"/>
        <v>32</v>
      </c>
      <c r="AT33" s="446" t="str">
        <f t="shared" si="1"/>
        <v/>
      </c>
      <c r="AU33" s="446" t="str">
        <f t="shared" si="2"/>
        <v/>
      </c>
      <c r="AV33" s="446" t="str">
        <f t="shared" si="3"/>
        <v/>
      </c>
      <c r="AW33" s="446" t="str">
        <f t="shared" si="10"/>
        <v/>
      </c>
      <c r="AX33" s="446">
        <f t="shared" si="10"/>
        <v>0</v>
      </c>
      <c r="AY33" s="446" t="str">
        <f t="shared" si="6"/>
        <v/>
      </c>
      <c r="AZ33" s="447" t="str">
        <f t="shared" si="7"/>
        <v/>
      </c>
    </row>
    <row r="34" spans="1:52" s="189" customFormat="1" ht="30" customHeight="1">
      <c r="A34" s="229">
        <f>ROWS(A$11:A34)</f>
        <v>24</v>
      </c>
      <c r="B34" s="1076"/>
      <c r="C34" s="1077"/>
      <c r="D34" s="1078"/>
      <c r="E34" s="230"/>
      <c r="F34" s="230"/>
      <c r="G34" s="413"/>
      <c r="H34" s="413"/>
      <c r="I34" s="413"/>
      <c r="J34" s="414"/>
      <c r="K34" s="224"/>
      <c r="L34" s="1080"/>
      <c r="M34" s="1080"/>
      <c r="N34" s="1082"/>
      <c r="O34" s="221"/>
      <c r="P34" s="221"/>
      <c r="Q34" s="221"/>
      <c r="R34" s="1085"/>
      <c r="S34" s="1090"/>
      <c r="T34" s="228"/>
      <c r="U34" s="222">
        <f t="shared" si="8"/>
        <v>0</v>
      </c>
      <c r="V34" s="221"/>
      <c r="W34" s="221"/>
      <c r="X34" s="221"/>
      <c r="Y34" s="221"/>
      <c r="Z34" s="221"/>
      <c r="AA34" s="221"/>
      <c r="AB34" s="221"/>
      <c r="AC34" s="227"/>
      <c r="AD34" s="1096"/>
      <c r="AE34" s="226"/>
      <c r="AF34" s="1096"/>
      <c r="AG34" s="1046"/>
      <c r="AH34" s="1047"/>
      <c r="AI34" s="1047"/>
      <c r="AJ34" s="211"/>
      <c r="AK34" s="444" t="str">
        <f t="shared" si="9"/>
        <v>-</v>
      </c>
      <c r="AS34" s="446">
        <f t="shared" ref="AS34:AS51" si="11">A43</f>
        <v>33</v>
      </c>
      <c r="AT34" s="446" t="str">
        <f t="shared" ref="AT34:AT51" si="12">IF(B43="","",B43)</f>
        <v/>
      </c>
      <c r="AU34" s="446" t="str">
        <f t="shared" ref="AU34:AU51" si="13">IF(F43="","",F43)</f>
        <v/>
      </c>
      <c r="AV34" s="446" t="str">
        <f t="shared" ref="AV34:AV51" si="14">IF(K43="","",K43)</f>
        <v/>
      </c>
      <c r="AW34" s="446" t="str">
        <f t="shared" si="10"/>
        <v/>
      </c>
      <c r="AX34" s="446">
        <f t="shared" si="10"/>
        <v>0</v>
      </c>
      <c r="AY34" s="446" t="str">
        <f t="shared" si="6"/>
        <v/>
      </c>
      <c r="AZ34" s="447" t="str">
        <f t="shared" si="7"/>
        <v/>
      </c>
    </row>
    <row r="35" spans="1:52" s="189" customFormat="1" ht="30" customHeight="1">
      <c r="A35" s="229">
        <f>ROWS(A$11:A35)</f>
        <v>25</v>
      </c>
      <c r="B35" s="1048"/>
      <c r="C35" s="1048"/>
      <c r="D35" s="1048"/>
      <c r="E35" s="230"/>
      <c r="F35" s="230"/>
      <c r="G35" s="418"/>
      <c r="H35" s="418"/>
      <c r="I35" s="413"/>
      <c r="J35" s="414"/>
      <c r="K35" s="224"/>
      <c r="L35" s="1080"/>
      <c r="M35" s="1080"/>
      <c r="N35" s="1082"/>
      <c r="O35" s="221"/>
      <c r="P35" s="221"/>
      <c r="Q35" s="221"/>
      <c r="R35" s="1085"/>
      <c r="S35" s="1090"/>
      <c r="T35" s="228"/>
      <c r="U35" s="222">
        <f t="shared" si="8"/>
        <v>0</v>
      </c>
      <c r="V35" s="221"/>
      <c r="W35" s="221"/>
      <c r="X35" s="221"/>
      <c r="Y35" s="221"/>
      <c r="Z35" s="221"/>
      <c r="AA35" s="221"/>
      <c r="AB35" s="221"/>
      <c r="AC35" s="227"/>
      <c r="AD35" s="1096"/>
      <c r="AE35" s="226"/>
      <c r="AF35" s="1096"/>
      <c r="AG35" s="1046"/>
      <c r="AH35" s="1047"/>
      <c r="AI35" s="1047"/>
      <c r="AJ35" s="211"/>
      <c r="AK35" s="444" t="str">
        <f t="shared" si="9"/>
        <v>-</v>
      </c>
      <c r="AS35" s="446">
        <f t="shared" si="11"/>
        <v>34</v>
      </c>
      <c r="AT35" s="446" t="str">
        <f t="shared" si="12"/>
        <v/>
      </c>
      <c r="AU35" s="446" t="str">
        <f t="shared" si="13"/>
        <v/>
      </c>
      <c r="AV35" s="446" t="str">
        <f t="shared" si="14"/>
        <v/>
      </c>
      <c r="AW35" s="446" t="str">
        <f t="shared" ref="AW35:AX50" si="15">IF(T44="","",T44)</f>
        <v/>
      </c>
      <c r="AX35" s="446">
        <f t="shared" si="15"/>
        <v>0</v>
      </c>
      <c r="AY35" s="446" t="str">
        <f t="shared" si="6"/>
        <v/>
      </c>
      <c r="AZ35" s="447" t="str">
        <f t="shared" si="7"/>
        <v/>
      </c>
    </row>
    <row r="36" spans="1:52" s="189" customFormat="1" ht="30" customHeight="1">
      <c r="A36" s="229">
        <f>ROWS(A$11:A36)</f>
        <v>26</v>
      </c>
      <c r="B36" s="1048"/>
      <c r="C36" s="1048"/>
      <c r="D36" s="1048"/>
      <c r="E36" s="230"/>
      <c r="F36" s="230"/>
      <c r="G36" s="418"/>
      <c r="H36" s="418"/>
      <c r="I36" s="413"/>
      <c r="J36" s="414"/>
      <c r="K36" s="224"/>
      <c r="L36" s="1080"/>
      <c r="M36" s="1080"/>
      <c r="N36" s="1082"/>
      <c r="O36" s="221"/>
      <c r="P36" s="221"/>
      <c r="Q36" s="221"/>
      <c r="R36" s="1085"/>
      <c r="S36" s="1090"/>
      <c r="T36" s="228"/>
      <c r="U36" s="222">
        <f t="shared" si="8"/>
        <v>0</v>
      </c>
      <c r="V36" s="221"/>
      <c r="W36" s="221"/>
      <c r="X36" s="221"/>
      <c r="Y36" s="221"/>
      <c r="Z36" s="221"/>
      <c r="AA36" s="221"/>
      <c r="AB36" s="221"/>
      <c r="AC36" s="227"/>
      <c r="AD36" s="1096"/>
      <c r="AE36" s="226"/>
      <c r="AF36" s="1096"/>
      <c r="AG36" s="1046"/>
      <c r="AH36" s="1047"/>
      <c r="AI36" s="1047"/>
      <c r="AJ36" s="211"/>
      <c r="AK36" s="444" t="str">
        <f t="shared" si="9"/>
        <v>-</v>
      </c>
      <c r="AS36" s="446">
        <f t="shared" si="11"/>
        <v>35</v>
      </c>
      <c r="AT36" s="446" t="str">
        <f t="shared" si="12"/>
        <v/>
      </c>
      <c r="AU36" s="446" t="str">
        <f t="shared" si="13"/>
        <v/>
      </c>
      <c r="AV36" s="446" t="str">
        <f t="shared" si="14"/>
        <v/>
      </c>
      <c r="AW36" s="446" t="str">
        <f t="shared" si="15"/>
        <v/>
      </c>
      <c r="AX36" s="446">
        <f t="shared" si="15"/>
        <v>0</v>
      </c>
      <c r="AY36" s="446" t="str">
        <f t="shared" si="6"/>
        <v/>
      </c>
      <c r="AZ36" s="447" t="str">
        <f t="shared" si="7"/>
        <v/>
      </c>
    </row>
    <row r="37" spans="1:52" s="189" customFormat="1" ht="30" customHeight="1">
      <c r="A37" s="229">
        <f>ROWS(A$11:A37)</f>
        <v>27</v>
      </c>
      <c r="B37" s="1048"/>
      <c r="C37" s="1048"/>
      <c r="D37" s="1048"/>
      <c r="E37" s="230"/>
      <c r="F37" s="230"/>
      <c r="G37" s="418"/>
      <c r="H37" s="418"/>
      <c r="I37" s="413"/>
      <c r="J37" s="414"/>
      <c r="K37" s="224"/>
      <c r="L37" s="1080"/>
      <c r="M37" s="1080"/>
      <c r="N37" s="1082"/>
      <c r="O37" s="221"/>
      <c r="P37" s="221"/>
      <c r="Q37" s="221"/>
      <c r="R37" s="1085"/>
      <c r="S37" s="1090"/>
      <c r="T37" s="228"/>
      <c r="U37" s="222">
        <f t="shared" si="8"/>
        <v>0</v>
      </c>
      <c r="V37" s="221"/>
      <c r="W37" s="221"/>
      <c r="X37" s="221"/>
      <c r="Y37" s="221"/>
      <c r="Z37" s="221"/>
      <c r="AA37" s="221"/>
      <c r="AB37" s="221"/>
      <c r="AC37" s="227"/>
      <c r="AD37" s="1096"/>
      <c r="AE37" s="226"/>
      <c r="AF37" s="1096"/>
      <c r="AG37" s="1046"/>
      <c r="AH37" s="1047"/>
      <c r="AI37" s="1047"/>
      <c r="AJ37" s="211"/>
      <c r="AK37" s="444" t="str">
        <f t="shared" si="9"/>
        <v>-</v>
      </c>
      <c r="AS37" s="446">
        <f t="shared" si="11"/>
        <v>36</v>
      </c>
      <c r="AT37" s="446" t="str">
        <f t="shared" si="12"/>
        <v/>
      </c>
      <c r="AU37" s="446" t="str">
        <f t="shared" si="13"/>
        <v/>
      </c>
      <c r="AV37" s="446" t="str">
        <f t="shared" si="14"/>
        <v/>
      </c>
      <c r="AW37" s="446" t="str">
        <f t="shared" si="15"/>
        <v/>
      </c>
      <c r="AX37" s="446">
        <f t="shared" si="15"/>
        <v>0</v>
      </c>
      <c r="AY37" s="446" t="str">
        <f t="shared" si="6"/>
        <v/>
      </c>
      <c r="AZ37" s="447" t="str">
        <f t="shared" si="7"/>
        <v/>
      </c>
    </row>
    <row r="38" spans="1:52" s="189" customFormat="1" ht="30" customHeight="1">
      <c r="A38" s="229">
        <f>ROWS(A$11:A38)</f>
        <v>28</v>
      </c>
      <c r="B38" s="1048"/>
      <c r="C38" s="1048"/>
      <c r="D38" s="1048"/>
      <c r="E38" s="230"/>
      <c r="F38" s="230"/>
      <c r="G38" s="418"/>
      <c r="H38" s="418"/>
      <c r="I38" s="413"/>
      <c r="J38" s="414"/>
      <c r="K38" s="224"/>
      <c r="L38" s="1080"/>
      <c r="M38" s="1080"/>
      <c r="N38" s="1082"/>
      <c r="O38" s="221"/>
      <c r="P38" s="221"/>
      <c r="Q38" s="221"/>
      <c r="R38" s="1085"/>
      <c r="S38" s="1090"/>
      <c r="T38" s="228"/>
      <c r="U38" s="222">
        <f t="shared" si="8"/>
        <v>0</v>
      </c>
      <c r="V38" s="221"/>
      <c r="W38" s="221"/>
      <c r="X38" s="221"/>
      <c r="Y38" s="221"/>
      <c r="Z38" s="221"/>
      <c r="AA38" s="221"/>
      <c r="AB38" s="221"/>
      <c r="AC38" s="227"/>
      <c r="AD38" s="1096"/>
      <c r="AE38" s="226"/>
      <c r="AF38" s="1096"/>
      <c r="AG38" s="1046"/>
      <c r="AH38" s="1047"/>
      <c r="AI38" s="1047"/>
      <c r="AJ38" s="211"/>
      <c r="AK38" s="444" t="str">
        <f t="shared" si="9"/>
        <v>-</v>
      </c>
      <c r="AS38" s="446">
        <f t="shared" si="11"/>
        <v>37</v>
      </c>
      <c r="AT38" s="446" t="str">
        <f t="shared" si="12"/>
        <v/>
      </c>
      <c r="AU38" s="446" t="str">
        <f t="shared" si="13"/>
        <v/>
      </c>
      <c r="AV38" s="446" t="str">
        <f t="shared" si="14"/>
        <v/>
      </c>
      <c r="AW38" s="446" t="str">
        <f t="shared" si="15"/>
        <v/>
      </c>
      <c r="AX38" s="446">
        <f t="shared" si="15"/>
        <v>0</v>
      </c>
      <c r="AY38" s="446" t="str">
        <f t="shared" si="6"/>
        <v/>
      </c>
      <c r="AZ38" s="447" t="str">
        <f t="shared" si="7"/>
        <v/>
      </c>
    </row>
    <row r="39" spans="1:52" s="189" customFormat="1" ht="30" customHeight="1">
      <c r="A39" s="229">
        <f>ROWS(A$11:A39)</f>
        <v>29</v>
      </c>
      <c r="B39" s="1048"/>
      <c r="C39" s="1048"/>
      <c r="D39" s="1048"/>
      <c r="E39" s="230"/>
      <c r="F39" s="230"/>
      <c r="G39" s="418"/>
      <c r="H39" s="418"/>
      <c r="I39" s="413"/>
      <c r="J39" s="414"/>
      <c r="K39" s="224"/>
      <c r="L39" s="1080"/>
      <c r="M39" s="1080"/>
      <c r="N39" s="1082"/>
      <c r="O39" s="221"/>
      <c r="P39" s="221"/>
      <c r="Q39" s="221"/>
      <c r="R39" s="1085"/>
      <c r="S39" s="1090"/>
      <c r="T39" s="228"/>
      <c r="U39" s="222">
        <f t="shared" si="8"/>
        <v>0</v>
      </c>
      <c r="V39" s="221"/>
      <c r="W39" s="221"/>
      <c r="X39" s="221"/>
      <c r="Y39" s="221"/>
      <c r="Z39" s="221"/>
      <c r="AA39" s="221"/>
      <c r="AB39" s="221"/>
      <c r="AC39" s="227"/>
      <c r="AD39" s="1096"/>
      <c r="AE39" s="226"/>
      <c r="AF39" s="1096"/>
      <c r="AG39" s="1046"/>
      <c r="AH39" s="1047"/>
      <c r="AI39" s="1047"/>
      <c r="AJ39" s="211"/>
      <c r="AK39" s="444" t="str">
        <f t="shared" si="9"/>
        <v>-</v>
      </c>
      <c r="AS39" s="446">
        <f t="shared" si="11"/>
        <v>38</v>
      </c>
      <c r="AT39" s="446" t="str">
        <f t="shared" si="12"/>
        <v/>
      </c>
      <c r="AU39" s="446" t="str">
        <f t="shared" si="13"/>
        <v/>
      </c>
      <c r="AV39" s="446" t="str">
        <f t="shared" si="14"/>
        <v/>
      </c>
      <c r="AW39" s="446" t="str">
        <f t="shared" si="15"/>
        <v/>
      </c>
      <c r="AX39" s="446">
        <f t="shared" si="15"/>
        <v>0</v>
      </c>
      <c r="AY39" s="446" t="str">
        <f t="shared" si="6"/>
        <v/>
      </c>
      <c r="AZ39" s="447" t="str">
        <f t="shared" si="7"/>
        <v/>
      </c>
    </row>
    <row r="40" spans="1:52" s="189" customFormat="1" ht="30" customHeight="1">
      <c r="A40" s="229">
        <f>ROWS(A$11:A40)</f>
        <v>30</v>
      </c>
      <c r="B40" s="1048"/>
      <c r="C40" s="1048"/>
      <c r="D40" s="1048"/>
      <c r="E40" s="230"/>
      <c r="F40" s="230"/>
      <c r="G40" s="418"/>
      <c r="H40" s="418"/>
      <c r="I40" s="413"/>
      <c r="J40" s="414"/>
      <c r="K40" s="224"/>
      <c r="L40" s="1080"/>
      <c r="M40" s="1080"/>
      <c r="N40" s="1082"/>
      <c r="O40" s="221"/>
      <c r="P40" s="221"/>
      <c r="Q40" s="221"/>
      <c r="R40" s="1085"/>
      <c r="S40" s="1090"/>
      <c r="T40" s="228"/>
      <c r="U40" s="222">
        <f t="shared" si="8"/>
        <v>0</v>
      </c>
      <c r="V40" s="221"/>
      <c r="W40" s="221"/>
      <c r="X40" s="221"/>
      <c r="Y40" s="221"/>
      <c r="Z40" s="221"/>
      <c r="AA40" s="221"/>
      <c r="AB40" s="221"/>
      <c r="AC40" s="227"/>
      <c r="AD40" s="1096"/>
      <c r="AE40" s="226"/>
      <c r="AF40" s="1096"/>
      <c r="AG40" s="1046"/>
      <c r="AH40" s="1047"/>
      <c r="AI40" s="1047"/>
      <c r="AJ40" s="211"/>
      <c r="AK40" s="444" t="str">
        <f t="shared" si="9"/>
        <v>-</v>
      </c>
      <c r="AS40" s="446">
        <f t="shared" si="11"/>
        <v>39</v>
      </c>
      <c r="AT40" s="446" t="str">
        <f t="shared" si="12"/>
        <v/>
      </c>
      <c r="AU40" s="446" t="str">
        <f t="shared" si="13"/>
        <v/>
      </c>
      <c r="AV40" s="446" t="str">
        <f t="shared" si="14"/>
        <v/>
      </c>
      <c r="AW40" s="446" t="str">
        <f t="shared" si="15"/>
        <v/>
      </c>
      <c r="AX40" s="446">
        <f t="shared" si="15"/>
        <v>0</v>
      </c>
      <c r="AY40" s="446" t="str">
        <f t="shared" si="6"/>
        <v/>
      </c>
      <c r="AZ40" s="447" t="str">
        <f t="shared" si="7"/>
        <v/>
      </c>
    </row>
    <row r="41" spans="1:52" s="189" customFormat="1" ht="30" customHeight="1">
      <c r="A41" s="229">
        <f>ROWS(A$11:A41)</f>
        <v>31</v>
      </c>
      <c r="B41" s="1048"/>
      <c r="C41" s="1048"/>
      <c r="D41" s="1048"/>
      <c r="E41" s="230"/>
      <c r="F41" s="230"/>
      <c r="G41" s="418"/>
      <c r="H41" s="418"/>
      <c r="I41" s="413"/>
      <c r="J41" s="414"/>
      <c r="K41" s="224"/>
      <c r="L41" s="1080"/>
      <c r="M41" s="1080"/>
      <c r="N41" s="1082"/>
      <c r="O41" s="221"/>
      <c r="P41" s="221"/>
      <c r="Q41" s="221"/>
      <c r="R41" s="1085"/>
      <c r="S41" s="1090"/>
      <c r="T41" s="228"/>
      <c r="U41" s="222">
        <f t="shared" si="8"/>
        <v>0</v>
      </c>
      <c r="V41" s="221"/>
      <c r="W41" s="221"/>
      <c r="X41" s="221"/>
      <c r="Y41" s="221"/>
      <c r="Z41" s="221"/>
      <c r="AA41" s="221"/>
      <c r="AB41" s="221"/>
      <c r="AC41" s="227"/>
      <c r="AD41" s="1096"/>
      <c r="AE41" s="226"/>
      <c r="AF41" s="1096"/>
      <c r="AG41" s="1046"/>
      <c r="AH41" s="1047"/>
      <c r="AI41" s="1047"/>
      <c r="AJ41" s="211"/>
      <c r="AK41" s="444" t="str">
        <f t="shared" si="9"/>
        <v>-</v>
      </c>
      <c r="AS41" s="446">
        <f t="shared" si="11"/>
        <v>40</v>
      </c>
      <c r="AT41" s="446" t="str">
        <f t="shared" si="12"/>
        <v/>
      </c>
      <c r="AU41" s="446" t="str">
        <f t="shared" si="13"/>
        <v/>
      </c>
      <c r="AV41" s="446" t="str">
        <f t="shared" si="14"/>
        <v/>
      </c>
      <c r="AW41" s="446" t="str">
        <f t="shared" si="15"/>
        <v/>
      </c>
      <c r="AX41" s="446">
        <f t="shared" si="15"/>
        <v>0</v>
      </c>
      <c r="AY41" s="446" t="str">
        <f t="shared" si="6"/>
        <v/>
      </c>
      <c r="AZ41" s="447" t="str">
        <f t="shared" si="7"/>
        <v/>
      </c>
    </row>
    <row r="42" spans="1:52" s="189" customFormat="1" ht="30" customHeight="1">
      <c r="A42" s="229">
        <f>ROWS(A$11:A42)</f>
        <v>32</v>
      </c>
      <c r="B42" s="1048"/>
      <c r="C42" s="1048"/>
      <c r="D42" s="1048"/>
      <c r="E42" s="230"/>
      <c r="F42" s="230"/>
      <c r="G42" s="418"/>
      <c r="H42" s="418"/>
      <c r="I42" s="413"/>
      <c r="J42" s="414"/>
      <c r="K42" s="224"/>
      <c r="L42" s="1080"/>
      <c r="M42" s="1080"/>
      <c r="N42" s="1082"/>
      <c r="O42" s="221"/>
      <c r="P42" s="221"/>
      <c r="Q42" s="221"/>
      <c r="R42" s="1085"/>
      <c r="S42" s="1090"/>
      <c r="T42" s="228"/>
      <c r="U42" s="222">
        <f t="shared" si="8"/>
        <v>0</v>
      </c>
      <c r="V42" s="221"/>
      <c r="W42" s="221"/>
      <c r="X42" s="221"/>
      <c r="Y42" s="221"/>
      <c r="Z42" s="221"/>
      <c r="AA42" s="221"/>
      <c r="AB42" s="221"/>
      <c r="AC42" s="227"/>
      <c r="AD42" s="1096"/>
      <c r="AE42" s="226"/>
      <c r="AF42" s="1096"/>
      <c r="AG42" s="1046"/>
      <c r="AH42" s="1047"/>
      <c r="AI42" s="1047"/>
      <c r="AJ42" s="211"/>
      <c r="AK42" s="444" t="str">
        <f t="shared" si="9"/>
        <v>-</v>
      </c>
      <c r="AS42" s="446">
        <f t="shared" si="11"/>
        <v>41</v>
      </c>
      <c r="AT42" s="446" t="str">
        <f t="shared" si="12"/>
        <v/>
      </c>
      <c r="AU42" s="446" t="str">
        <f t="shared" si="13"/>
        <v/>
      </c>
      <c r="AV42" s="446" t="str">
        <f t="shared" si="14"/>
        <v/>
      </c>
      <c r="AW42" s="446" t="str">
        <f t="shared" si="15"/>
        <v/>
      </c>
      <c r="AX42" s="446">
        <f t="shared" si="15"/>
        <v>0</v>
      </c>
      <c r="AY42" s="446" t="str">
        <f t="shared" si="6"/>
        <v/>
      </c>
      <c r="AZ42" s="447" t="str">
        <f t="shared" si="7"/>
        <v/>
      </c>
    </row>
    <row r="43" spans="1:52" s="189" customFormat="1" ht="30" customHeight="1">
      <c r="A43" s="229">
        <f>ROWS(A$11:A43)</f>
        <v>33</v>
      </c>
      <c r="B43" s="1048"/>
      <c r="C43" s="1048"/>
      <c r="D43" s="1048"/>
      <c r="E43" s="230"/>
      <c r="F43" s="230"/>
      <c r="G43" s="418"/>
      <c r="H43" s="418"/>
      <c r="I43" s="413"/>
      <c r="J43" s="414"/>
      <c r="K43" s="224"/>
      <c r="L43" s="1080"/>
      <c r="M43" s="1080"/>
      <c r="N43" s="1082"/>
      <c r="O43" s="221"/>
      <c r="P43" s="221"/>
      <c r="Q43" s="221"/>
      <c r="R43" s="1085"/>
      <c r="S43" s="1090"/>
      <c r="T43" s="228"/>
      <c r="U43" s="222">
        <f t="shared" ref="U43:U61" si="16">SUM(V43:X43)</f>
        <v>0</v>
      </c>
      <c r="V43" s="221"/>
      <c r="W43" s="221"/>
      <c r="X43" s="221"/>
      <c r="Y43" s="221"/>
      <c r="Z43" s="221"/>
      <c r="AA43" s="221"/>
      <c r="AB43" s="221"/>
      <c r="AC43" s="227"/>
      <c r="AD43" s="1096"/>
      <c r="AE43" s="226"/>
      <c r="AF43" s="1096"/>
      <c r="AG43" s="1046"/>
      <c r="AH43" s="1047"/>
      <c r="AI43" s="1047"/>
      <c r="AJ43" s="211"/>
      <c r="AK43" s="444" t="str">
        <f t="shared" si="9"/>
        <v>-</v>
      </c>
      <c r="AS43" s="446">
        <f t="shared" si="11"/>
        <v>42</v>
      </c>
      <c r="AT43" s="446" t="str">
        <f t="shared" si="12"/>
        <v/>
      </c>
      <c r="AU43" s="446" t="str">
        <f t="shared" si="13"/>
        <v/>
      </c>
      <c r="AV43" s="446" t="str">
        <f t="shared" si="14"/>
        <v/>
      </c>
      <c r="AW43" s="446" t="str">
        <f t="shared" si="15"/>
        <v/>
      </c>
      <c r="AX43" s="446">
        <f t="shared" si="15"/>
        <v>0</v>
      </c>
      <c r="AY43" s="446" t="str">
        <f t="shared" si="6"/>
        <v/>
      </c>
      <c r="AZ43" s="447" t="str">
        <f t="shared" si="7"/>
        <v/>
      </c>
    </row>
    <row r="44" spans="1:52" s="189" customFormat="1" ht="30" customHeight="1">
      <c r="A44" s="229">
        <f>ROWS(A$11:A44)</f>
        <v>34</v>
      </c>
      <c r="B44" s="1048"/>
      <c r="C44" s="1048"/>
      <c r="D44" s="1048"/>
      <c r="E44" s="230"/>
      <c r="F44" s="230"/>
      <c r="G44" s="418"/>
      <c r="H44" s="418"/>
      <c r="I44" s="413"/>
      <c r="J44" s="414"/>
      <c r="K44" s="224"/>
      <c r="L44" s="1080"/>
      <c r="M44" s="1080"/>
      <c r="N44" s="1082"/>
      <c r="O44" s="221"/>
      <c r="P44" s="221"/>
      <c r="Q44" s="221"/>
      <c r="R44" s="1085"/>
      <c r="S44" s="1090"/>
      <c r="T44" s="228"/>
      <c r="U44" s="222">
        <f t="shared" si="16"/>
        <v>0</v>
      </c>
      <c r="V44" s="221"/>
      <c r="W44" s="221"/>
      <c r="X44" s="221"/>
      <c r="Y44" s="221"/>
      <c r="Z44" s="221"/>
      <c r="AA44" s="221"/>
      <c r="AB44" s="221"/>
      <c r="AC44" s="227"/>
      <c r="AD44" s="1096"/>
      <c r="AE44" s="226"/>
      <c r="AF44" s="1096"/>
      <c r="AG44" s="1046"/>
      <c r="AH44" s="1047"/>
      <c r="AI44" s="1047"/>
      <c r="AJ44" s="211"/>
      <c r="AK44" s="444" t="str">
        <f t="shared" si="9"/>
        <v>-</v>
      </c>
      <c r="AS44" s="446">
        <f t="shared" si="11"/>
        <v>43</v>
      </c>
      <c r="AT44" s="446" t="str">
        <f t="shared" si="12"/>
        <v/>
      </c>
      <c r="AU44" s="446" t="str">
        <f t="shared" si="13"/>
        <v/>
      </c>
      <c r="AV44" s="446" t="str">
        <f t="shared" si="14"/>
        <v/>
      </c>
      <c r="AW44" s="446" t="str">
        <f t="shared" si="15"/>
        <v/>
      </c>
      <c r="AX44" s="446">
        <f t="shared" si="15"/>
        <v>0</v>
      </c>
      <c r="AY44" s="446" t="str">
        <f t="shared" si="6"/>
        <v/>
      </c>
      <c r="AZ44" s="447" t="str">
        <f t="shared" si="7"/>
        <v/>
      </c>
    </row>
    <row r="45" spans="1:52" s="189" customFormat="1" ht="30" customHeight="1">
      <c r="A45" s="229">
        <f>ROWS(A$11:A45)</f>
        <v>35</v>
      </c>
      <c r="B45" s="1048"/>
      <c r="C45" s="1048"/>
      <c r="D45" s="1048"/>
      <c r="E45" s="230"/>
      <c r="F45" s="230"/>
      <c r="G45" s="418"/>
      <c r="H45" s="418"/>
      <c r="I45" s="413"/>
      <c r="J45" s="414"/>
      <c r="K45" s="224"/>
      <c r="L45" s="1080"/>
      <c r="M45" s="1080"/>
      <c r="N45" s="1082"/>
      <c r="O45" s="221"/>
      <c r="P45" s="221"/>
      <c r="Q45" s="221"/>
      <c r="R45" s="1085"/>
      <c r="S45" s="1090"/>
      <c r="T45" s="228"/>
      <c r="U45" s="222">
        <f t="shared" si="16"/>
        <v>0</v>
      </c>
      <c r="V45" s="221"/>
      <c r="W45" s="221"/>
      <c r="X45" s="221"/>
      <c r="Y45" s="221"/>
      <c r="Z45" s="221"/>
      <c r="AA45" s="221"/>
      <c r="AB45" s="221"/>
      <c r="AC45" s="227"/>
      <c r="AD45" s="1096"/>
      <c r="AE45" s="226"/>
      <c r="AF45" s="1096"/>
      <c r="AG45" s="1046"/>
      <c r="AH45" s="1047"/>
      <c r="AI45" s="1047"/>
      <c r="AJ45" s="211"/>
      <c r="AK45" s="444" t="str">
        <f t="shared" si="9"/>
        <v>-</v>
      </c>
      <c r="AS45" s="446">
        <f t="shared" si="11"/>
        <v>44</v>
      </c>
      <c r="AT45" s="446" t="str">
        <f t="shared" si="12"/>
        <v/>
      </c>
      <c r="AU45" s="446" t="str">
        <f t="shared" si="13"/>
        <v/>
      </c>
      <c r="AV45" s="446" t="str">
        <f t="shared" si="14"/>
        <v/>
      </c>
      <c r="AW45" s="446" t="str">
        <f t="shared" si="15"/>
        <v/>
      </c>
      <c r="AX45" s="446">
        <f t="shared" si="15"/>
        <v>0</v>
      </c>
      <c r="AY45" s="446" t="str">
        <f t="shared" si="6"/>
        <v/>
      </c>
      <c r="AZ45" s="447" t="str">
        <f t="shared" si="7"/>
        <v/>
      </c>
    </row>
    <row r="46" spans="1:52" s="189" customFormat="1" ht="30" customHeight="1">
      <c r="A46" s="229">
        <f>ROWS(A$11:A46)</f>
        <v>36</v>
      </c>
      <c r="B46" s="1048"/>
      <c r="C46" s="1048"/>
      <c r="D46" s="1048"/>
      <c r="E46" s="230"/>
      <c r="F46" s="230"/>
      <c r="G46" s="418"/>
      <c r="H46" s="418"/>
      <c r="I46" s="413"/>
      <c r="J46" s="414"/>
      <c r="K46" s="224"/>
      <c r="L46" s="1080"/>
      <c r="M46" s="1080"/>
      <c r="N46" s="1082"/>
      <c r="O46" s="221"/>
      <c r="P46" s="221"/>
      <c r="Q46" s="221"/>
      <c r="R46" s="1085"/>
      <c r="S46" s="1090"/>
      <c r="T46" s="228"/>
      <c r="U46" s="222">
        <f t="shared" si="16"/>
        <v>0</v>
      </c>
      <c r="V46" s="221"/>
      <c r="W46" s="221"/>
      <c r="X46" s="221"/>
      <c r="Y46" s="221"/>
      <c r="Z46" s="221"/>
      <c r="AA46" s="221"/>
      <c r="AB46" s="221"/>
      <c r="AC46" s="227"/>
      <c r="AD46" s="1096"/>
      <c r="AE46" s="226"/>
      <c r="AF46" s="1096"/>
      <c r="AG46" s="1046"/>
      <c r="AH46" s="1047"/>
      <c r="AI46" s="1047"/>
      <c r="AJ46" s="211"/>
      <c r="AK46" s="444" t="str">
        <f t="shared" si="9"/>
        <v>-</v>
      </c>
      <c r="AS46" s="446">
        <f t="shared" si="11"/>
        <v>45</v>
      </c>
      <c r="AT46" s="446" t="str">
        <f t="shared" si="12"/>
        <v/>
      </c>
      <c r="AU46" s="446" t="str">
        <f t="shared" si="13"/>
        <v/>
      </c>
      <c r="AV46" s="446" t="str">
        <f t="shared" si="14"/>
        <v/>
      </c>
      <c r="AW46" s="446" t="str">
        <f t="shared" si="15"/>
        <v/>
      </c>
      <c r="AX46" s="446">
        <f t="shared" si="15"/>
        <v>0</v>
      </c>
      <c r="AY46" s="446" t="str">
        <f t="shared" si="6"/>
        <v/>
      </c>
      <c r="AZ46" s="447" t="str">
        <f t="shared" si="7"/>
        <v/>
      </c>
    </row>
    <row r="47" spans="1:52" s="189" customFormat="1" ht="30" customHeight="1">
      <c r="A47" s="229">
        <f>ROWS(A$11:A47)</f>
        <v>37</v>
      </c>
      <c r="B47" s="1048"/>
      <c r="C47" s="1048"/>
      <c r="D47" s="1048"/>
      <c r="E47" s="230"/>
      <c r="F47" s="230"/>
      <c r="G47" s="418"/>
      <c r="H47" s="418"/>
      <c r="I47" s="413"/>
      <c r="J47" s="414"/>
      <c r="K47" s="224"/>
      <c r="L47" s="1080"/>
      <c r="M47" s="1080"/>
      <c r="N47" s="1082"/>
      <c r="O47" s="221"/>
      <c r="P47" s="221"/>
      <c r="Q47" s="221"/>
      <c r="R47" s="1085"/>
      <c r="S47" s="1090"/>
      <c r="T47" s="228"/>
      <c r="U47" s="222">
        <f t="shared" si="16"/>
        <v>0</v>
      </c>
      <c r="V47" s="221"/>
      <c r="W47" s="221"/>
      <c r="X47" s="221"/>
      <c r="Y47" s="221"/>
      <c r="Z47" s="221"/>
      <c r="AA47" s="221"/>
      <c r="AB47" s="221"/>
      <c r="AC47" s="227"/>
      <c r="AD47" s="1096"/>
      <c r="AE47" s="226"/>
      <c r="AF47" s="1096"/>
      <c r="AG47" s="1046"/>
      <c r="AH47" s="1047"/>
      <c r="AI47" s="1047"/>
      <c r="AJ47" s="211"/>
      <c r="AK47" s="444" t="str">
        <f t="shared" si="9"/>
        <v>-</v>
      </c>
      <c r="AS47" s="446">
        <f t="shared" si="11"/>
        <v>46</v>
      </c>
      <c r="AT47" s="446" t="str">
        <f t="shared" si="12"/>
        <v/>
      </c>
      <c r="AU47" s="446" t="str">
        <f t="shared" si="13"/>
        <v/>
      </c>
      <c r="AV47" s="446" t="str">
        <f t="shared" si="14"/>
        <v/>
      </c>
      <c r="AW47" s="446" t="str">
        <f t="shared" si="15"/>
        <v/>
      </c>
      <c r="AX47" s="446">
        <f t="shared" si="15"/>
        <v>0</v>
      </c>
      <c r="AY47" s="446" t="str">
        <f t="shared" si="6"/>
        <v/>
      </c>
      <c r="AZ47" s="447" t="str">
        <f t="shared" si="7"/>
        <v/>
      </c>
    </row>
    <row r="48" spans="1:52" s="189" customFormat="1" ht="30" customHeight="1">
      <c r="A48" s="229">
        <f>ROWS(A$11:A48)</f>
        <v>38</v>
      </c>
      <c r="B48" s="1048"/>
      <c r="C48" s="1048"/>
      <c r="D48" s="1048"/>
      <c r="E48" s="230"/>
      <c r="F48" s="230"/>
      <c r="G48" s="418"/>
      <c r="H48" s="418"/>
      <c r="I48" s="413"/>
      <c r="J48" s="414"/>
      <c r="K48" s="224"/>
      <c r="L48" s="1080"/>
      <c r="M48" s="1080"/>
      <c r="N48" s="1082"/>
      <c r="O48" s="221"/>
      <c r="P48" s="221"/>
      <c r="Q48" s="221"/>
      <c r="R48" s="1085"/>
      <c r="S48" s="1090"/>
      <c r="T48" s="228"/>
      <c r="U48" s="222">
        <f t="shared" si="16"/>
        <v>0</v>
      </c>
      <c r="V48" s="221"/>
      <c r="W48" s="221"/>
      <c r="X48" s="221"/>
      <c r="Y48" s="221"/>
      <c r="Z48" s="221"/>
      <c r="AA48" s="221"/>
      <c r="AB48" s="221"/>
      <c r="AC48" s="227"/>
      <c r="AD48" s="1096"/>
      <c r="AE48" s="226"/>
      <c r="AF48" s="1096"/>
      <c r="AG48" s="1046"/>
      <c r="AH48" s="1047"/>
      <c r="AI48" s="1047"/>
      <c r="AJ48" s="211"/>
      <c r="AK48" s="444" t="str">
        <f t="shared" si="9"/>
        <v>-</v>
      </c>
      <c r="AS48" s="446">
        <f t="shared" si="11"/>
        <v>47</v>
      </c>
      <c r="AT48" s="446" t="str">
        <f t="shared" si="12"/>
        <v/>
      </c>
      <c r="AU48" s="446" t="str">
        <f t="shared" si="13"/>
        <v/>
      </c>
      <c r="AV48" s="446" t="str">
        <f t="shared" si="14"/>
        <v/>
      </c>
      <c r="AW48" s="446" t="str">
        <f t="shared" si="15"/>
        <v/>
      </c>
      <c r="AX48" s="446">
        <f t="shared" si="15"/>
        <v>0</v>
      </c>
      <c r="AY48" s="446" t="str">
        <f t="shared" si="6"/>
        <v/>
      </c>
      <c r="AZ48" s="447" t="str">
        <f t="shared" si="7"/>
        <v/>
      </c>
    </row>
    <row r="49" spans="1:52" s="189" customFormat="1" ht="30" customHeight="1">
      <c r="A49" s="229">
        <f>ROWS(A$11:A49)</f>
        <v>39</v>
      </c>
      <c r="B49" s="1048"/>
      <c r="C49" s="1048"/>
      <c r="D49" s="1048"/>
      <c r="E49" s="230"/>
      <c r="F49" s="230"/>
      <c r="G49" s="418"/>
      <c r="H49" s="418"/>
      <c r="I49" s="413"/>
      <c r="J49" s="414"/>
      <c r="K49" s="224"/>
      <c r="L49" s="1080"/>
      <c r="M49" s="1080"/>
      <c r="N49" s="1082"/>
      <c r="O49" s="221"/>
      <c r="P49" s="221"/>
      <c r="Q49" s="221"/>
      <c r="R49" s="1085"/>
      <c r="S49" s="1090"/>
      <c r="T49" s="228"/>
      <c r="U49" s="222">
        <f t="shared" si="16"/>
        <v>0</v>
      </c>
      <c r="V49" s="221"/>
      <c r="W49" s="221"/>
      <c r="X49" s="221"/>
      <c r="Y49" s="221"/>
      <c r="Z49" s="221"/>
      <c r="AA49" s="221"/>
      <c r="AB49" s="221"/>
      <c r="AC49" s="227"/>
      <c r="AD49" s="1096"/>
      <c r="AE49" s="226"/>
      <c r="AF49" s="1096"/>
      <c r="AG49" s="1046"/>
      <c r="AH49" s="1047"/>
      <c r="AI49" s="1047"/>
      <c r="AJ49" s="211"/>
      <c r="AK49" s="444" t="str">
        <f t="shared" si="9"/>
        <v>-</v>
      </c>
      <c r="AS49" s="446">
        <f t="shared" si="11"/>
        <v>48</v>
      </c>
      <c r="AT49" s="446" t="str">
        <f t="shared" si="12"/>
        <v/>
      </c>
      <c r="AU49" s="446" t="str">
        <f t="shared" si="13"/>
        <v/>
      </c>
      <c r="AV49" s="446" t="str">
        <f t="shared" si="14"/>
        <v/>
      </c>
      <c r="AW49" s="446" t="str">
        <f t="shared" si="15"/>
        <v/>
      </c>
      <c r="AX49" s="446">
        <f t="shared" si="15"/>
        <v>0</v>
      </c>
      <c r="AY49" s="446" t="str">
        <f t="shared" si="6"/>
        <v/>
      </c>
      <c r="AZ49" s="447" t="str">
        <f t="shared" si="7"/>
        <v/>
      </c>
    </row>
    <row r="50" spans="1:52" s="189" customFormat="1" ht="30" customHeight="1">
      <c r="A50" s="229">
        <f>ROWS(A$11:A50)</f>
        <v>40</v>
      </c>
      <c r="B50" s="1048"/>
      <c r="C50" s="1048"/>
      <c r="D50" s="1048"/>
      <c r="E50" s="230"/>
      <c r="F50" s="230"/>
      <c r="G50" s="418"/>
      <c r="H50" s="418"/>
      <c r="I50" s="413"/>
      <c r="J50" s="414"/>
      <c r="K50" s="224"/>
      <c r="L50" s="1080"/>
      <c r="M50" s="1080"/>
      <c r="N50" s="1082"/>
      <c r="O50" s="221"/>
      <c r="P50" s="221"/>
      <c r="Q50" s="221"/>
      <c r="R50" s="1085"/>
      <c r="S50" s="1090"/>
      <c r="T50" s="228"/>
      <c r="U50" s="222">
        <f t="shared" si="16"/>
        <v>0</v>
      </c>
      <c r="V50" s="221"/>
      <c r="W50" s="221"/>
      <c r="X50" s="221"/>
      <c r="Y50" s="221"/>
      <c r="Z50" s="221"/>
      <c r="AA50" s="221"/>
      <c r="AB50" s="221"/>
      <c r="AC50" s="227"/>
      <c r="AD50" s="1096"/>
      <c r="AE50" s="226"/>
      <c r="AF50" s="1096"/>
      <c r="AG50" s="1046"/>
      <c r="AH50" s="1047"/>
      <c r="AI50" s="1047"/>
      <c r="AJ50" s="211"/>
      <c r="AK50" s="444" t="str">
        <f t="shared" si="9"/>
        <v>-</v>
      </c>
      <c r="AS50" s="446">
        <f t="shared" si="11"/>
        <v>49</v>
      </c>
      <c r="AT50" s="446" t="str">
        <f t="shared" si="12"/>
        <v/>
      </c>
      <c r="AU50" s="446" t="str">
        <f t="shared" si="13"/>
        <v/>
      </c>
      <c r="AV50" s="446" t="str">
        <f t="shared" si="14"/>
        <v/>
      </c>
      <c r="AW50" s="446" t="str">
        <f t="shared" si="15"/>
        <v/>
      </c>
      <c r="AX50" s="446">
        <f t="shared" si="15"/>
        <v>0</v>
      </c>
      <c r="AY50" s="446" t="str">
        <f t="shared" si="6"/>
        <v/>
      </c>
      <c r="AZ50" s="447" t="str">
        <f t="shared" si="7"/>
        <v/>
      </c>
    </row>
    <row r="51" spans="1:52" s="189" customFormat="1" ht="30" customHeight="1">
      <c r="A51" s="229">
        <f>ROWS(A$11:A51)</f>
        <v>41</v>
      </c>
      <c r="B51" s="1048"/>
      <c r="C51" s="1048"/>
      <c r="D51" s="1048"/>
      <c r="E51" s="230"/>
      <c r="F51" s="230"/>
      <c r="G51" s="418"/>
      <c r="H51" s="418"/>
      <c r="I51" s="413"/>
      <c r="J51" s="414"/>
      <c r="K51" s="224"/>
      <c r="L51" s="1080"/>
      <c r="M51" s="1080"/>
      <c r="N51" s="1082"/>
      <c r="O51" s="221"/>
      <c r="P51" s="221"/>
      <c r="Q51" s="221"/>
      <c r="R51" s="1085"/>
      <c r="S51" s="1090"/>
      <c r="T51" s="228"/>
      <c r="U51" s="222">
        <f t="shared" si="16"/>
        <v>0</v>
      </c>
      <c r="V51" s="221"/>
      <c r="W51" s="221"/>
      <c r="X51" s="221"/>
      <c r="Y51" s="221"/>
      <c r="Z51" s="221"/>
      <c r="AA51" s="221"/>
      <c r="AB51" s="221"/>
      <c r="AC51" s="227"/>
      <c r="AD51" s="1096"/>
      <c r="AE51" s="226"/>
      <c r="AF51" s="1096"/>
      <c r="AG51" s="1046"/>
      <c r="AH51" s="1047"/>
      <c r="AI51" s="1047"/>
      <c r="AJ51" s="211"/>
      <c r="AK51" s="444" t="str">
        <f t="shared" si="9"/>
        <v>-</v>
      </c>
      <c r="AS51" s="446">
        <f t="shared" si="11"/>
        <v>50</v>
      </c>
      <c r="AT51" s="446" t="str">
        <f t="shared" si="12"/>
        <v/>
      </c>
      <c r="AU51" s="446" t="str">
        <f t="shared" si="13"/>
        <v/>
      </c>
      <c r="AV51" s="446" t="str">
        <f t="shared" si="14"/>
        <v/>
      </c>
      <c r="AW51" s="446" t="str">
        <f t="shared" ref="AW51:AX51" si="17">IF(T60="","",T60)</f>
        <v/>
      </c>
      <c r="AX51" s="446">
        <f t="shared" si="17"/>
        <v>0</v>
      </c>
      <c r="AY51" s="446" t="str">
        <f t="shared" si="6"/>
        <v/>
      </c>
      <c r="AZ51" s="447" t="str">
        <f t="shared" si="7"/>
        <v/>
      </c>
    </row>
    <row r="52" spans="1:52" s="189" customFormat="1" ht="30" customHeight="1">
      <c r="A52" s="229">
        <f>ROWS(A$11:A52)</f>
        <v>42</v>
      </c>
      <c r="B52" s="1048"/>
      <c r="C52" s="1048"/>
      <c r="D52" s="1048"/>
      <c r="E52" s="230"/>
      <c r="F52" s="230"/>
      <c r="G52" s="418"/>
      <c r="H52" s="418"/>
      <c r="I52" s="413"/>
      <c r="J52" s="414"/>
      <c r="K52" s="224"/>
      <c r="L52" s="1080"/>
      <c r="M52" s="1080"/>
      <c r="N52" s="1082"/>
      <c r="O52" s="221"/>
      <c r="P52" s="221"/>
      <c r="Q52" s="221"/>
      <c r="R52" s="1085"/>
      <c r="S52" s="1090"/>
      <c r="T52" s="228"/>
      <c r="U52" s="222">
        <f t="shared" si="16"/>
        <v>0</v>
      </c>
      <c r="V52" s="221"/>
      <c r="W52" s="221"/>
      <c r="X52" s="221"/>
      <c r="Y52" s="221"/>
      <c r="Z52" s="221"/>
      <c r="AA52" s="221"/>
      <c r="AB52" s="221"/>
      <c r="AC52" s="227"/>
      <c r="AD52" s="1096"/>
      <c r="AE52" s="226"/>
      <c r="AF52" s="1096"/>
      <c r="AG52" s="1046"/>
      <c r="AH52" s="1047"/>
      <c r="AI52" s="1047"/>
      <c r="AJ52" s="211"/>
      <c r="AK52" s="444" t="str">
        <f t="shared" si="9"/>
        <v>-</v>
      </c>
    </row>
    <row r="53" spans="1:52" s="189" customFormat="1" ht="30" customHeight="1">
      <c r="A53" s="229">
        <f>ROWS(A$11:A53)</f>
        <v>43</v>
      </c>
      <c r="B53" s="1048"/>
      <c r="C53" s="1048"/>
      <c r="D53" s="1048"/>
      <c r="E53" s="230"/>
      <c r="F53" s="230"/>
      <c r="G53" s="418"/>
      <c r="H53" s="418"/>
      <c r="I53" s="413"/>
      <c r="J53" s="414"/>
      <c r="K53" s="224"/>
      <c r="L53" s="1080"/>
      <c r="M53" s="1080"/>
      <c r="N53" s="1082"/>
      <c r="O53" s="221"/>
      <c r="P53" s="221"/>
      <c r="Q53" s="221"/>
      <c r="R53" s="1085"/>
      <c r="S53" s="1090"/>
      <c r="T53" s="228"/>
      <c r="U53" s="222">
        <f t="shared" si="16"/>
        <v>0</v>
      </c>
      <c r="V53" s="221"/>
      <c r="W53" s="221"/>
      <c r="X53" s="221"/>
      <c r="Y53" s="221"/>
      <c r="Z53" s="221"/>
      <c r="AA53" s="221"/>
      <c r="AB53" s="221"/>
      <c r="AC53" s="227"/>
      <c r="AD53" s="1096"/>
      <c r="AE53" s="226"/>
      <c r="AF53" s="1096"/>
      <c r="AG53" s="1046"/>
      <c r="AH53" s="1047"/>
      <c r="AI53" s="1047"/>
      <c r="AJ53" s="211"/>
      <c r="AK53" s="444" t="str">
        <f t="shared" si="9"/>
        <v>-</v>
      </c>
    </row>
    <row r="54" spans="1:52" s="189" customFormat="1" ht="30" customHeight="1">
      <c r="A54" s="229">
        <f>ROWS(A$11:A54)</f>
        <v>44</v>
      </c>
      <c r="B54" s="1048"/>
      <c r="C54" s="1048"/>
      <c r="D54" s="1048"/>
      <c r="E54" s="230"/>
      <c r="F54" s="230"/>
      <c r="G54" s="418"/>
      <c r="H54" s="418"/>
      <c r="I54" s="413"/>
      <c r="J54" s="414"/>
      <c r="K54" s="224"/>
      <c r="L54" s="1080"/>
      <c r="M54" s="1080"/>
      <c r="N54" s="1082"/>
      <c r="O54" s="221"/>
      <c r="P54" s="221"/>
      <c r="Q54" s="221"/>
      <c r="R54" s="1085"/>
      <c r="S54" s="1090"/>
      <c r="T54" s="228"/>
      <c r="U54" s="222">
        <f t="shared" si="16"/>
        <v>0</v>
      </c>
      <c r="V54" s="221"/>
      <c r="W54" s="221"/>
      <c r="X54" s="221"/>
      <c r="Y54" s="221"/>
      <c r="Z54" s="221"/>
      <c r="AA54" s="221"/>
      <c r="AB54" s="221"/>
      <c r="AC54" s="227"/>
      <c r="AD54" s="1096"/>
      <c r="AE54" s="226"/>
      <c r="AF54" s="1096"/>
      <c r="AG54" s="1046"/>
      <c r="AH54" s="1047"/>
      <c r="AI54" s="1047"/>
      <c r="AJ54" s="211"/>
      <c r="AK54" s="444" t="str">
        <f t="shared" si="9"/>
        <v>-</v>
      </c>
    </row>
    <row r="55" spans="1:52" s="189" customFormat="1" ht="30" customHeight="1">
      <c r="A55" s="229">
        <f>ROWS(A$11:A55)</f>
        <v>45</v>
      </c>
      <c r="B55" s="1048"/>
      <c r="C55" s="1048"/>
      <c r="D55" s="1048"/>
      <c r="E55" s="230"/>
      <c r="F55" s="230"/>
      <c r="G55" s="418"/>
      <c r="H55" s="418"/>
      <c r="I55" s="413"/>
      <c r="J55" s="414"/>
      <c r="K55" s="224"/>
      <c r="L55" s="1080"/>
      <c r="M55" s="1080"/>
      <c r="N55" s="1082"/>
      <c r="O55" s="221"/>
      <c r="P55" s="221"/>
      <c r="Q55" s="221"/>
      <c r="R55" s="1085"/>
      <c r="S55" s="1090"/>
      <c r="T55" s="228"/>
      <c r="U55" s="222">
        <f t="shared" si="16"/>
        <v>0</v>
      </c>
      <c r="V55" s="221"/>
      <c r="W55" s="221"/>
      <c r="X55" s="221"/>
      <c r="Y55" s="221"/>
      <c r="Z55" s="221"/>
      <c r="AA55" s="221"/>
      <c r="AB55" s="221"/>
      <c r="AC55" s="227"/>
      <c r="AD55" s="1096"/>
      <c r="AE55" s="226"/>
      <c r="AF55" s="1096"/>
      <c r="AG55" s="1046"/>
      <c r="AH55" s="1047"/>
      <c r="AI55" s="1047"/>
      <c r="AJ55" s="211"/>
      <c r="AK55" s="444" t="str">
        <f t="shared" si="9"/>
        <v>-</v>
      </c>
    </row>
    <row r="56" spans="1:52" s="189" customFormat="1" ht="30" customHeight="1">
      <c r="A56" s="229">
        <f>ROWS(A$11:A56)</f>
        <v>46</v>
      </c>
      <c r="B56" s="1048"/>
      <c r="C56" s="1048"/>
      <c r="D56" s="1048"/>
      <c r="E56" s="230"/>
      <c r="F56" s="230"/>
      <c r="G56" s="418"/>
      <c r="H56" s="418"/>
      <c r="I56" s="413"/>
      <c r="J56" s="414"/>
      <c r="K56" s="224"/>
      <c r="L56" s="1080"/>
      <c r="M56" s="1080"/>
      <c r="N56" s="1082"/>
      <c r="O56" s="221"/>
      <c r="P56" s="221"/>
      <c r="Q56" s="221"/>
      <c r="R56" s="1085"/>
      <c r="S56" s="1090"/>
      <c r="T56" s="228"/>
      <c r="U56" s="222">
        <f t="shared" si="16"/>
        <v>0</v>
      </c>
      <c r="V56" s="221"/>
      <c r="W56" s="221"/>
      <c r="X56" s="221"/>
      <c r="Y56" s="221"/>
      <c r="Z56" s="221"/>
      <c r="AA56" s="221"/>
      <c r="AB56" s="221"/>
      <c r="AC56" s="227"/>
      <c r="AD56" s="1096"/>
      <c r="AE56" s="226"/>
      <c r="AF56" s="1096"/>
      <c r="AG56" s="1046"/>
      <c r="AH56" s="1047"/>
      <c r="AI56" s="1047"/>
      <c r="AJ56" s="211"/>
      <c r="AK56" s="444" t="str">
        <f t="shared" si="9"/>
        <v>-</v>
      </c>
    </row>
    <row r="57" spans="1:52" s="189" customFormat="1" ht="30" customHeight="1">
      <c r="A57" s="229">
        <f>ROWS(A$11:A57)</f>
        <v>47</v>
      </c>
      <c r="B57" s="1048"/>
      <c r="C57" s="1048"/>
      <c r="D57" s="1048"/>
      <c r="E57" s="230"/>
      <c r="F57" s="230"/>
      <c r="G57" s="418"/>
      <c r="H57" s="418"/>
      <c r="I57" s="413"/>
      <c r="J57" s="414"/>
      <c r="K57" s="224"/>
      <c r="L57" s="1080"/>
      <c r="M57" s="1080"/>
      <c r="N57" s="1082"/>
      <c r="O57" s="221"/>
      <c r="P57" s="221"/>
      <c r="Q57" s="221"/>
      <c r="R57" s="1085"/>
      <c r="S57" s="1090"/>
      <c r="T57" s="228"/>
      <c r="U57" s="222">
        <f t="shared" si="16"/>
        <v>0</v>
      </c>
      <c r="V57" s="221"/>
      <c r="W57" s="221"/>
      <c r="X57" s="221"/>
      <c r="Y57" s="221"/>
      <c r="Z57" s="221"/>
      <c r="AA57" s="221"/>
      <c r="AB57" s="221"/>
      <c r="AC57" s="227"/>
      <c r="AD57" s="1096"/>
      <c r="AE57" s="226"/>
      <c r="AF57" s="1096"/>
      <c r="AG57" s="1046"/>
      <c r="AH57" s="1047"/>
      <c r="AI57" s="1047"/>
      <c r="AJ57" s="211"/>
      <c r="AK57" s="444" t="str">
        <f t="shared" si="9"/>
        <v>-</v>
      </c>
    </row>
    <row r="58" spans="1:52" s="189" customFormat="1" ht="30" customHeight="1">
      <c r="A58" s="229">
        <f>ROWS(A$11:A58)</f>
        <v>48</v>
      </c>
      <c r="B58" s="1048"/>
      <c r="C58" s="1048"/>
      <c r="D58" s="1048"/>
      <c r="E58" s="230"/>
      <c r="F58" s="230"/>
      <c r="G58" s="418"/>
      <c r="H58" s="418"/>
      <c r="I58" s="413"/>
      <c r="J58" s="414"/>
      <c r="K58" s="224"/>
      <c r="L58" s="1080"/>
      <c r="M58" s="1080"/>
      <c r="N58" s="1082"/>
      <c r="O58" s="221"/>
      <c r="P58" s="221"/>
      <c r="Q58" s="221"/>
      <c r="R58" s="1085"/>
      <c r="S58" s="1090"/>
      <c r="T58" s="228"/>
      <c r="U58" s="222">
        <f t="shared" si="16"/>
        <v>0</v>
      </c>
      <c r="V58" s="221"/>
      <c r="W58" s="221"/>
      <c r="X58" s="221"/>
      <c r="Y58" s="221"/>
      <c r="Z58" s="221"/>
      <c r="AA58" s="221"/>
      <c r="AB58" s="221"/>
      <c r="AC58" s="227"/>
      <c r="AD58" s="1096"/>
      <c r="AE58" s="226"/>
      <c r="AF58" s="1096"/>
      <c r="AG58" s="1046"/>
      <c r="AH58" s="1047"/>
      <c r="AI58" s="1047"/>
      <c r="AJ58" s="211"/>
      <c r="AK58" s="444" t="str">
        <f t="shared" si="9"/>
        <v>-</v>
      </c>
    </row>
    <row r="59" spans="1:52" s="189" customFormat="1" ht="30" customHeight="1">
      <c r="A59" s="229">
        <f>ROWS(A$11:A59)</f>
        <v>49</v>
      </c>
      <c r="B59" s="1048"/>
      <c r="C59" s="1048"/>
      <c r="D59" s="1048"/>
      <c r="E59" s="230"/>
      <c r="F59" s="230"/>
      <c r="G59" s="418"/>
      <c r="H59" s="418"/>
      <c r="I59" s="413"/>
      <c r="J59" s="414"/>
      <c r="K59" s="224"/>
      <c r="L59" s="1080"/>
      <c r="M59" s="1080"/>
      <c r="N59" s="1082"/>
      <c r="O59" s="221"/>
      <c r="P59" s="221"/>
      <c r="Q59" s="221"/>
      <c r="R59" s="1085"/>
      <c r="S59" s="1090"/>
      <c r="T59" s="228"/>
      <c r="U59" s="222">
        <f t="shared" si="16"/>
        <v>0</v>
      </c>
      <c r="V59" s="221"/>
      <c r="W59" s="221"/>
      <c r="X59" s="221"/>
      <c r="Y59" s="221"/>
      <c r="Z59" s="221"/>
      <c r="AA59" s="221"/>
      <c r="AB59" s="221"/>
      <c r="AC59" s="227"/>
      <c r="AD59" s="1096"/>
      <c r="AE59" s="226"/>
      <c r="AF59" s="1096"/>
      <c r="AG59" s="1046"/>
      <c r="AH59" s="1047"/>
      <c r="AI59" s="1047"/>
      <c r="AJ59" s="211"/>
      <c r="AK59" s="444" t="str">
        <f t="shared" si="9"/>
        <v>-</v>
      </c>
    </row>
    <row r="60" spans="1:52" s="189" customFormat="1" ht="30" customHeight="1" thickBot="1">
      <c r="A60" s="225">
        <f>ROWS(A$11:A60)</f>
        <v>50</v>
      </c>
      <c r="B60" s="1069"/>
      <c r="C60" s="1069"/>
      <c r="D60" s="1069"/>
      <c r="E60" s="230"/>
      <c r="F60" s="441"/>
      <c r="G60" s="419"/>
      <c r="H60" s="419"/>
      <c r="I60" s="420"/>
      <c r="J60" s="421"/>
      <c r="K60" s="224"/>
      <c r="L60" s="1080"/>
      <c r="M60" s="1080"/>
      <c r="N60" s="1083"/>
      <c r="O60" s="221"/>
      <c r="P60" s="221"/>
      <c r="Q60" s="221"/>
      <c r="R60" s="1086"/>
      <c r="S60" s="1090"/>
      <c r="T60" s="223"/>
      <c r="U60" s="222">
        <f t="shared" si="16"/>
        <v>0</v>
      </c>
      <c r="V60" s="220"/>
      <c r="W60" s="220"/>
      <c r="X60" s="220"/>
      <c r="Y60" s="220"/>
      <c r="Z60" s="221"/>
      <c r="AA60" s="220"/>
      <c r="AB60" s="221"/>
      <c r="AC60" s="219"/>
      <c r="AD60" s="1097"/>
      <c r="AE60" s="218"/>
      <c r="AF60" s="1097"/>
      <c r="AG60" s="1046"/>
      <c r="AH60" s="1047"/>
      <c r="AI60" s="1047"/>
      <c r="AJ60" s="211"/>
      <c r="AK60" s="444" t="str">
        <f t="shared" si="9"/>
        <v>-</v>
      </c>
    </row>
    <row r="61" spans="1:52" s="189" customFormat="1" ht="36.75" customHeight="1" thickBot="1">
      <c r="A61" s="217"/>
      <c r="B61" s="1070" t="s">
        <v>329</v>
      </c>
      <c r="C61" s="1071"/>
      <c r="D61" s="1071"/>
      <c r="E61" s="1071"/>
      <c r="F61" s="1071"/>
      <c r="G61" s="1071"/>
      <c r="H61" s="1071"/>
      <c r="I61" s="1071"/>
      <c r="J61" s="1071"/>
      <c r="K61" s="216">
        <f>SUM(K11:K60)</f>
        <v>0</v>
      </c>
      <c r="L61" s="448"/>
      <c r="M61" s="448"/>
      <c r="N61" s="449"/>
      <c r="O61" s="214">
        <f>SUM(O11:O60)</f>
        <v>0</v>
      </c>
      <c r="P61" s="214">
        <f>SUM(P11:P60)</f>
        <v>0</v>
      </c>
      <c r="Q61" s="214">
        <f>SUM(Q11:Q60)</f>
        <v>0</v>
      </c>
      <c r="R61" s="214">
        <f>K61-(L61-M61)-N61-O61-P61+Q61</f>
        <v>0</v>
      </c>
      <c r="S61" s="450"/>
      <c r="T61" s="216">
        <f>ROUNDDOWN(SUM(T11:T60),-3)</f>
        <v>0</v>
      </c>
      <c r="U61" s="214">
        <f t="shared" si="16"/>
        <v>0</v>
      </c>
      <c r="V61" s="214">
        <f>SUM(V11:V60)</f>
        <v>0</v>
      </c>
      <c r="W61" s="214">
        <f>SUM(W11:W60)</f>
        <v>0</v>
      </c>
      <c r="X61" s="214">
        <f>SUM(X11:X60)</f>
        <v>0</v>
      </c>
      <c r="Y61" s="214">
        <f>SUM(Y11:Y60)</f>
        <v>0</v>
      </c>
      <c r="Z61" s="215"/>
      <c r="AA61" s="215"/>
      <c r="AB61" s="214">
        <f>SUM(AB11:AB60)</f>
        <v>0</v>
      </c>
      <c r="AC61" s="214">
        <f>SUM(AC11:AC60)</f>
        <v>0</v>
      </c>
      <c r="AD61" s="450"/>
      <c r="AE61" s="213">
        <f>SUM(AE11:AE60)</f>
        <v>0</v>
      </c>
      <c r="AF61" s="212">
        <f>T61-U61-Y61-AB61+AC61-AD61-AE61</f>
        <v>0</v>
      </c>
      <c r="AG61" s="1064"/>
      <c r="AH61" s="1065"/>
      <c r="AI61" s="1065"/>
      <c r="AJ61" s="211"/>
    </row>
    <row r="62" spans="1:52" ht="12.75" thickBot="1">
      <c r="Q62" s="210"/>
    </row>
    <row r="63" spans="1:52" s="189" customFormat="1" ht="69.75" customHeight="1" thickBot="1">
      <c r="B63" s="202"/>
      <c r="C63" s="202"/>
      <c r="D63" s="202"/>
      <c r="E63" s="202"/>
      <c r="F63" s="202"/>
      <c r="G63" s="202"/>
      <c r="H63" s="202"/>
      <c r="I63" s="202"/>
      <c r="J63" s="202"/>
      <c r="K63" s="202"/>
      <c r="L63" s="202"/>
      <c r="M63" s="202"/>
      <c r="N63" s="202"/>
      <c r="O63" s="202"/>
      <c r="P63" s="202"/>
      <c r="Q63" s="202"/>
      <c r="R63" s="202"/>
      <c r="S63" s="202"/>
      <c r="T63" s="1066" t="s">
        <v>328</v>
      </c>
      <c r="U63" s="1067"/>
      <c r="V63" s="1067"/>
      <c r="W63" s="1067"/>
      <c r="X63" s="1068"/>
      <c r="Y63" s="209" t="e">
        <f>(V61+W61+Y61)/(U61+Y61)</f>
        <v>#DIV/0!</v>
      </c>
      <c r="Z63" s="208" t="str">
        <f>IFERROR(IF(Y63&gt;=1/2,"○","×"),"")</f>
        <v/>
      </c>
      <c r="AA63" s="202"/>
      <c r="AB63" s="202"/>
      <c r="AC63" s="1066" t="s">
        <v>327</v>
      </c>
      <c r="AD63" s="1067"/>
      <c r="AE63" s="1068"/>
      <c r="AF63" s="207" t="str">
        <f>IFERROR(IF(AF61&gt;=R61,"○","×"),"")</f>
        <v>○</v>
      </c>
      <c r="AG63" s="202"/>
      <c r="AH63" s="202"/>
      <c r="AI63" s="206"/>
      <c r="AJ63" s="203"/>
      <c r="AK63" s="205"/>
      <c r="AL63" s="205"/>
      <c r="AM63" s="205"/>
      <c r="AN63" s="205"/>
      <c r="AO63" s="202"/>
    </row>
    <row r="64" spans="1:52" s="189" customFormat="1" ht="24" customHeight="1">
      <c r="B64" s="202"/>
      <c r="C64" s="202"/>
      <c r="D64" s="202"/>
      <c r="E64" s="202"/>
      <c r="F64" s="202"/>
      <c r="G64" s="202"/>
      <c r="H64" s="202"/>
      <c r="I64" s="202"/>
      <c r="J64" s="202"/>
      <c r="K64" s="204"/>
      <c r="L64" s="204"/>
      <c r="M64" s="204"/>
      <c r="N64" s="202"/>
      <c r="O64" s="202"/>
      <c r="P64" s="202"/>
      <c r="Q64" s="202"/>
      <c r="R64" s="202"/>
      <c r="S64" s="202"/>
      <c r="T64" s="202"/>
      <c r="U64" s="202"/>
      <c r="V64" s="202"/>
      <c r="W64" s="202"/>
      <c r="X64" s="202"/>
      <c r="Y64" s="202"/>
      <c r="Z64" s="202"/>
      <c r="AA64" s="202"/>
      <c r="AB64" s="202"/>
      <c r="AC64" s="202"/>
      <c r="AD64" s="203"/>
      <c r="AE64" s="203"/>
      <c r="AF64" s="202"/>
    </row>
    <row r="65" spans="1:44" s="192" customFormat="1" ht="19.5" customHeight="1">
      <c r="A65" s="1074" t="s">
        <v>326</v>
      </c>
      <c r="B65" s="1074"/>
      <c r="C65" s="1074"/>
      <c r="D65" s="1074"/>
      <c r="E65" s="1074"/>
      <c r="F65" s="198"/>
      <c r="G65" s="198"/>
      <c r="H65" s="198"/>
      <c r="I65" s="198"/>
      <c r="J65" s="198"/>
      <c r="K65" s="198"/>
      <c r="L65" s="198"/>
      <c r="M65" s="198"/>
      <c r="N65" s="198"/>
      <c r="O65" s="198"/>
      <c r="P65" s="198"/>
      <c r="Q65" s="202"/>
      <c r="R65" s="198"/>
      <c r="S65" s="198"/>
      <c r="T65" s="198"/>
      <c r="U65" s="198"/>
      <c r="V65" s="198"/>
      <c r="W65" s="198"/>
      <c r="X65" s="198"/>
      <c r="Y65" s="198"/>
      <c r="Z65" s="198"/>
      <c r="AA65" s="198"/>
      <c r="AB65" s="198"/>
      <c r="AC65" s="198"/>
      <c r="AD65" s="198"/>
      <c r="AE65" s="198"/>
      <c r="AF65" s="198"/>
      <c r="AG65" s="198"/>
      <c r="AH65" s="198"/>
      <c r="AI65" s="198"/>
      <c r="AJ65" s="198"/>
      <c r="AK65" s="198"/>
      <c r="AL65" s="198"/>
      <c r="AM65" s="198"/>
      <c r="AN65" s="198"/>
      <c r="AO65" s="197"/>
      <c r="AP65" s="197"/>
      <c r="AQ65" s="197"/>
      <c r="AR65" s="196"/>
    </row>
    <row r="66" spans="1:44" s="192" customFormat="1" ht="19.899999999999999" customHeight="1">
      <c r="A66" s="1074" t="s">
        <v>325</v>
      </c>
      <c r="B66" s="1074"/>
      <c r="C66" s="1074"/>
      <c r="D66" s="1074"/>
      <c r="E66" s="1074"/>
      <c r="F66" s="1074"/>
      <c r="G66" s="1074"/>
      <c r="H66" s="1074"/>
      <c r="I66" s="1074"/>
      <c r="J66" s="1074"/>
      <c r="K66" s="1074"/>
      <c r="L66" s="1074"/>
      <c r="M66" s="1074"/>
      <c r="N66" s="1074"/>
      <c r="O66" s="1074"/>
      <c r="P66" s="1074"/>
      <c r="Q66" s="1074"/>
      <c r="R66" s="1074"/>
      <c r="S66" s="1074"/>
      <c r="T66" s="1074"/>
      <c r="U66" s="1074"/>
      <c r="V66" s="1074"/>
      <c r="W66" s="1074"/>
      <c r="X66" s="1074"/>
      <c r="Y66" s="1074"/>
      <c r="Z66" s="1074"/>
      <c r="AA66" s="1074"/>
      <c r="AB66" s="538"/>
      <c r="AC66" s="200"/>
      <c r="AD66" s="200"/>
      <c r="AE66" s="200"/>
      <c r="AF66" s="201"/>
      <c r="AG66" s="201"/>
      <c r="AH66" s="201"/>
      <c r="AI66" s="201"/>
      <c r="AJ66" s="200"/>
      <c r="AK66" s="201"/>
      <c r="AL66" s="201"/>
      <c r="AM66" s="201"/>
      <c r="AN66" s="201"/>
      <c r="AO66" s="197"/>
      <c r="AP66" s="197"/>
      <c r="AQ66" s="197"/>
      <c r="AR66" s="196"/>
    </row>
    <row r="67" spans="1:44" s="192" customFormat="1" ht="19.899999999999999" customHeight="1">
      <c r="A67" s="1074" t="s">
        <v>324</v>
      </c>
      <c r="B67" s="1074"/>
      <c r="C67" s="1074"/>
      <c r="D67" s="1074"/>
      <c r="E67" s="1074"/>
      <c r="F67" s="1074"/>
      <c r="G67" s="1074"/>
      <c r="H67" s="1074"/>
      <c r="I67" s="1074"/>
      <c r="J67" s="1074"/>
      <c r="K67" s="1074"/>
      <c r="L67" s="1074"/>
      <c r="M67" s="1074"/>
      <c r="N67" s="1074"/>
      <c r="O67" s="1074"/>
      <c r="P67" s="1074"/>
      <c r="Q67" s="1074"/>
      <c r="R67" s="1074"/>
      <c r="S67" s="1074"/>
      <c r="T67" s="1074"/>
      <c r="U67" s="1074"/>
      <c r="V67" s="1074"/>
      <c r="W67" s="1074"/>
      <c r="X67" s="1074"/>
      <c r="Y67" s="1074"/>
      <c r="Z67" s="1074"/>
      <c r="AA67" s="1074"/>
      <c r="AB67" s="538"/>
      <c r="AC67" s="200"/>
      <c r="AD67" s="200"/>
      <c r="AE67" s="200"/>
      <c r="AF67" s="198"/>
      <c r="AG67" s="198"/>
      <c r="AH67" s="198"/>
      <c r="AI67" s="198"/>
      <c r="AJ67" s="200"/>
      <c r="AK67" s="198"/>
      <c r="AL67" s="198"/>
      <c r="AM67" s="198"/>
      <c r="AN67" s="198"/>
      <c r="AO67" s="197"/>
      <c r="AP67" s="197"/>
      <c r="AQ67" s="197"/>
      <c r="AR67" s="196"/>
    </row>
    <row r="68" spans="1:44" s="192" customFormat="1" ht="19.899999999999999" customHeight="1">
      <c r="A68" s="193" t="s">
        <v>323</v>
      </c>
      <c r="B68" s="1075" t="s">
        <v>322</v>
      </c>
      <c r="C68" s="1075"/>
      <c r="D68" s="1075"/>
      <c r="E68" s="1075"/>
      <c r="F68" s="1075"/>
      <c r="G68" s="1075"/>
      <c r="H68" s="1075"/>
      <c r="I68" s="1075"/>
      <c r="J68" s="1075"/>
      <c r="K68" s="1075"/>
      <c r="L68" s="1075"/>
      <c r="M68" s="1075"/>
      <c r="N68" s="1075"/>
      <c r="O68" s="1075"/>
      <c r="P68" s="1075"/>
      <c r="Q68" s="1075"/>
      <c r="R68" s="1075"/>
      <c r="S68" s="1075"/>
      <c r="T68" s="1075"/>
      <c r="U68" s="1075"/>
      <c r="V68" s="1075"/>
      <c r="W68" s="1075"/>
      <c r="X68" s="1075"/>
      <c r="Y68" s="1075"/>
      <c r="Z68" s="1075"/>
      <c r="AA68" s="1075"/>
      <c r="AB68" s="539"/>
      <c r="AC68" s="199"/>
      <c r="AD68" s="199"/>
      <c r="AE68" s="199"/>
      <c r="AF68" s="198"/>
      <c r="AG68" s="198"/>
      <c r="AH68" s="198"/>
      <c r="AI68" s="198"/>
      <c r="AJ68" s="199"/>
      <c r="AK68" s="198"/>
      <c r="AL68" s="198"/>
      <c r="AM68" s="198"/>
      <c r="AN68" s="198"/>
      <c r="AO68" s="197"/>
      <c r="AP68" s="197"/>
      <c r="AQ68" s="197"/>
      <c r="AR68" s="196"/>
    </row>
    <row r="69" spans="1:44" s="194" customFormat="1" ht="19.899999999999999" customHeight="1">
      <c r="A69" s="193" t="s">
        <v>321</v>
      </c>
      <c r="B69" s="1072" t="s">
        <v>320</v>
      </c>
      <c r="C69" s="1072"/>
      <c r="D69" s="1072"/>
      <c r="E69" s="1072"/>
      <c r="F69" s="1072"/>
      <c r="G69" s="1072"/>
      <c r="H69" s="1072"/>
      <c r="I69" s="1072"/>
      <c r="J69" s="1072"/>
      <c r="K69" s="1072"/>
      <c r="L69" s="1072"/>
      <c r="M69" s="1072"/>
      <c r="N69" s="1072"/>
      <c r="O69" s="1072"/>
      <c r="P69" s="1072"/>
      <c r="Q69" s="1072"/>
      <c r="R69" s="1072"/>
      <c r="S69" s="1072"/>
      <c r="T69" s="1072"/>
      <c r="U69" s="1072"/>
      <c r="V69" s="1072"/>
      <c r="W69" s="1072"/>
      <c r="X69" s="1072"/>
      <c r="Y69" s="1072"/>
      <c r="Z69" s="1072"/>
      <c r="AA69" s="1072"/>
      <c r="AB69" s="536"/>
      <c r="AC69" s="195"/>
      <c r="AD69" s="195"/>
      <c r="AE69" s="195"/>
      <c r="AJ69" s="195"/>
    </row>
    <row r="70" spans="1:44" s="194" customFormat="1" ht="19.899999999999999" customHeight="1">
      <c r="A70" s="193"/>
      <c r="B70" s="1072" t="s">
        <v>319</v>
      </c>
      <c r="C70" s="1072"/>
      <c r="D70" s="1072"/>
      <c r="E70" s="1072"/>
      <c r="F70" s="1072"/>
      <c r="G70" s="1072"/>
      <c r="H70" s="1072"/>
      <c r="I70" s="1072"/>
      <c r="J70" s="1072"/>
      <c r="K70" s="1072"/>
      <c r="L70" s="1072"/>
      <c r="M70" s="1072"/>
      <c r="N70" s="1072"/>
      <c r="O70" s="1072"/>
      <c r="P70" s="1072"/>
      <c r="Q70" s="1072"/>
      <c r="R70" s="1072"/>
      <c r="S70" s="1072"/>
      <c r="T70" s="1072"/>
      <c r="U70" s="1072"/>
      <c r="V70" s="1072"/>
      <c r="W70" s="1072"/>
      <c r="X70" s="1072"/>
      <c r="Y70" s="1072"/>
      <c r="Z70" s="1072"/>
      <c r="AA70" s="1072"/>
      <c r="AB70" s="536"/>
      <c r="AC70" s="195"/>
      <c r="AD70" s="195"/>
      <c r="AE70" s="195"/>
      <c r="AJ70" s="195"/>
      <c r="AO70" s="195"/>
      <c r="AP70" s="195"/>
      <c r="AQ70" s="195"/>
      <c r="AR70" s="195"/>
    </row>
    <row r="71" spans="1:44" s="190" customFormat="1" ht="19.899999999999999" customHeight="1">
      <c r="A71" s="193" t="s">
        <v>318</v>
      </c>
      <c r="B71" s="1073" t="s">
        <v>317</v>
      </c>
      <c r="C71" s="1073"/>
      <c r="D71" s="1073"/>
      <c r="E71" s="1073"/>
      <c r="F71" s="1073"/>
      <c r="G71" s="1073"/>
      <c r="H71" s="1073"/>
      <c r="I71" s="1073"/>
      <c r="J71" s="1073"/>
      <c r="K71" s="1073"/>
      <c r="L71" s="1073"/>
      <c r="M71" s="1073"/>
      <c r="N71" s="1073"/>
      <c r="O71" s="1073"/>
      <c r="P71" s="1073"/>
      <c r="Q71" s="1073"/>
      <c r="R71" s="1073"/>
      <c r="S71" s="1073"/>
      <c r="T71" s="1073"/>
      <c r="U71" s="1073"/>
      <c r="V71" s="1073"/>
      <c r="W71" s="1073"/>
      <c r="X71" s="1073"/>
      <c r="Y71" s="1073"/>
      <c r="Z71" s="1073"/>
      <c r="AA71" s="1073"/>
      <c r="AB71" s="537"/>
      <c r="AC71" s="193"/>
      <c r="AD71" s="193"/>
      <c r="AE71" s="193"/>
      <c r="AJ71" s="193"/>
    </row>
    <row r="72" spans="1:44" s="192" customFormat="1" ht="19.899999999999999" customHeight="1">
      <c r="A72" s="193"/>
      <c r="B72" s="1073" t="s">
        <v>316</v>
      </c>
      <c r="C72" s="1073"/>
      <c r="D72" s="1073"/>
      <c r="E72" s="1073"/>
      <c r="F72" s="1073"/>
      <c r="G72" s="1073"/>
      <c r="H72" s="1073"/>
      <c r="I72" s="1073"/>
      <c r="J72" s="1073"/>
      <c r="K72" s="1073"/>
      <c r="L72" s="1073"/>
      <c r="M72" s="1073"/>
      <c r="N72" s="1073"/>
      <c r="O72" s="1073"/>
      <c r="P72" s="1073"/>
      <c r="Q72" s="1073"/>
      <c r="R72" s="1073"/>
      <c r="S72" s="1073"/>
      <c r="T72" s="1073"/>
      <c r="U72" s="1073"/>
      <c r="V72" s="1073"/>
      <c r="W72" s="1073"/>
      <c r="X72" s="1073"/>
      <c r="Y72" s="1073"/>
      <c r="Z72" s="1073"/>
      <c r="AA72" s="1073"/>
      <c r="AB72" s="537"/>
      <c r="AC72" s="193"/>
      <c r="AD72" s="193"/>
      <c r="AE72" s="193"/>
      <c r="AF72" s="190"/>
      <c r="AG72" s="190"/>
      <c r="AH72" s="190"/>
      <c r="AI72" s="190"/>
      <c r="AJ72" s="193"/>
      <c r="AK72" s="190"/>
      <c r="AL72" s="190"/>
      <c r="AM72" s="190"/>
      <c r="AN72" s="190"/>
      <c r="AO72" s="190"/>
      <c r="AP72" s="190"/>
      <c r="AQ72" s="190"/>
      <c r="AR72" s="190"/>
    </row>
    <row r="73" spans="1:44" s="192" customFormat="1" ht="19.899999999999999" customHeight="1">
      <c r="A73" s="191" t="s">
        <v>315</v>
      </c>
      <c r="B73" s="191"/>
      <c r="C73" s="190"/>
      <c r="D73" s="190"/>
      <c r="E73" s="190"/>
      <c r="F73" s="190"/>
      <c r="G73" s="190"/>
      <c r="H73" s="190"/>
      <c r="I73" s="190"/>
      <c r="J73" s="190"/>
      <c r="K73" s="190"/>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c r="AK73" s="190"/>
      <c r="AL73" s="190"/>
      <c r="AM73" s="190"/>
      <c r="AN73" s="190"/>
      <c r="AO73" s="190"/>
      <c r="AP73" s="190"/>
      <c r="AQ73" s="190"/>
      <c r="AR73" s="190"/>
    </row>
    <row r="74" spans="1:44" s="189" customFormat="1" ht="19.899999999999999" customHeight="1">
      <c r="A74" s="191"/>
      <c r="B74" s="191"/>
      <c r="C74" s="188"/>
      <c r="D74" s="188"/>
      <c r="E74" s="188"/>
      <c r="F74" s="188"/>
      <c r="G74" s="188"/>
      <c r="H74" s="188"/>
      <c r="I74" s="188"/>
      <c r="J74" s="188"/>
      <c r="K74" s="188"/>
      <c r="L74" s="188"/>
      <c r="M74" s="188"/>
      <c r="N74" s="188"/>
      <c r="O74" s="188"/>
      <c r="P74" s="188"/>
      <c r="Q74" s="190"/>
      <c r="R74" s="188"/>
      <c r="S74" s="188"/>
      <c r="T74" s="188"/>
      <c r="U74" s="188"/>
      <c r="V74" s="188"/>
      <c r="W74" s="188"/>
      <c r="X74" s="188"/>
      <c r="Y74" s="188"/>
      <c r="Z74" s="188"/>
      <c r="AA74" s="188"/>
      <c r="AB74" s="188"/>
      <c r="AC74" s="188"/>
      <c r="AD74" s="188"/>
      <c r="AE74" s="188"/>
      <c r="AF74" s="188"/>
      <c r="AG74" s="188"/>
      <c r="AH74" s="188"/>
      <c r="AI74" s="188"/>
      <c r="AJ74" s="188"/>
      <c r="AK74" s="188"/>
      <c r="AL74" s="188"/>
      <c r="AM74" s="188"/>
      <c r="AN74" s="188"/>
      <c r="AO74" s="188"/>
      <c r="AP74" s="188"/>
      <c r="AQ74" s="188"/>
      <c r="AR74" s="188"/>
    </row>
    <row r="75" spans="1:44" ht="12" customHeight="1">
      <c r="B75" s="186"/>
      <c r="C75" s="186"/>
      <c r="D75" s="186"/>
      <c r="E75" s="186"/>
      <c r="F75" s="186"/>
      <c r="G75" s="186"/>
      <c r="H75" s="186"/>
      <c r="I75" s="186"/>
      <c r="J75" s="186"/>
      <c r="K75" s="186"/>
      <c r="L75" s="186"/>
      <c r="M75" s="186"/>
      <c r="N75" s="186"/>
      <c r="O75" s="186"/>
      <c r="P75" s="186"/>
      <c r="Q75" s="188"/>
      <c r="R75" s="186"/>
      <c r="S75" s="186"/>
      <c r="T75" s="186"/>
      <c r="U75" s="186"/>
      <c r="V75" s="186"/>
      <c r="W75" s="186"/>
      <c r="X75" s="186"/>
      <c r="Y75" s="186"/>
      <c r="Z75" s="186"/>
      <c r="AA75" s="186"/>
      <c r="AB75" s="186"/>
      <c r="AC75" s="186"/>
      <c r="AD75" s="186"/>
      <c r="AE75" s="186"/>
      <c r="AF75" s="186"/>
      <c r="AG75" s="186"/>
      <c r="AH75" s="186"/>
      <c r="AI75" s="186"/>
      <c r="AJ75" s="186"/>
      <c r="AK75" s="186"/>
      <c r="AL75" s="186"/>
      <c r="AM75" s="186"/>
      <c r="AN75" s="186"/>
      <c r="AO75" s="186"/>
      <c r="AP75" s="186"/>
      <c r="AQ75" s="186"/>
      <c r="AR75" s="186"/>
    </row>
    <row r="76" spans="1:44" ht="12" customHeight="1">
      <c r="B76" s="186"/>
      <c r="C76" s="186"/>
      <c r="D76" s="186"/>
      <c r="E76" s="186"/>
      <c r="F76" s="186"/>
      <c r="G76" s="186"/>
      <c r="H76" s="186"/>
      <c r="I76" s="186"/>
      <c r="J76" s="186"/>
      <c r="K76" s="186"/>
      <c r="L76" s="186"/>
      <c r="M76" s="186"/>
      <c r="N76" s="186"/>
      <c r="O76" s="186"/>
      <c r="P76" s="186"/>
      <c r="Q76" s="186"/>
      <c r="R76" s="186"/>
      <c r="S76" s="186"/>
      <c r="T76" s="186"/>
      <c r="U76" s="186"/>
      <c r="V76" s="186"/>
      <c r="W76" s="186"/>
      <c r="X76" s="186"/>
      <c r="Y76" s="186"/>
      <c r="Z76" s="186"/>
      <c r="AA76" s="186"/>
      <c r="AB76" s="186"/>
      <c r="AC76" s="186"/>
      <c r="AD76" s="186"/>
      <c r="AE76" s="186"/>
      <c r="AF76" s="186"/>
      <c r="AG76" s="186"/>
      <c r="AH76" s="186"/>
      <c r="AI76" s="186"/>
      <c r="AJ76" s="186"/>
      <c r="AK76" s="186"/>
      <c r="AL76" s="186"/>
      <c r="AM76" s="186"/>
      <c r="AN76" s="186"/>
      <c r="AO76" s="186"/>
      <c r="AP76" s="186"/>
      <c r="AQ76" s="186"/>
      <c r="AR76" s="186"/>
    </row>
    <row r="77" spans="1:44" ht="12" customHeight="1">
      <c r="B77" s="186"/>
      <c r="C77" s="186"/>
      <c r="D77" s="186"/>
      <c r="E77" s="186"/>
      <c r="F77" s="186"/>
      <c r="G77" s="186"/>
      <c r="H77" s="186"/>
      <c r="I77" s="186"/>
      <c r="J77" s="186"/>
      <c r="K77" s="186"/>
      <c r="L77" s="186"/>
      <c r="M77" s="186"/>
      <c r="N77" s="186"/>
      <c r="O77" s="186"/>
      <c r="P77" s="186"/>
      <c r="Q77" s="186"/>
      <c r="R77" s="186"/>
      <c r="S77" s="186"/>
      <c r="T77" s="186"/>
      <c r="U77" s="186"/>
      <c r="V77" s="186"/>
      <c r="W77" s="186"/>
      <c r="X77" s="186"/>
      <c r="Y77" s="186"/>
      <c r="Z77" s="186"/>
      <c r="AA77" s="186"/>
      <c r="AB77" s="186"/>
      <c r="AC77" s="186"/>
      <c r="AD77" s="186"/>
      <c r="AE77" s="186"/>
      <c r="AF77" s="186"/>
      <c r="AG77" s="186"/>
      <c r="AH77" s="186"/>
      <c r="AI77" s="186"/>
      <c r="AJ77" s="186"/>
      <c r="AK77" s="186"/>
      <c r="AL77" s="186"/>
      <c r="AM77" s="186"/>
      <c r="AN77" s="186"/>
      <c r="AO77" s="186"/>
      <c r="AP77" s="186"/>
      <c r="AQ77" s="186"/>
      <c r="AR77" s="186"/>
    </row>
    <row r="78" spans="1:44" ht="12" customHeight="1">
      <c r="B78" s="187"/>
      <c r="C78" s="186"/>
      <c r="D78" s="186"/>
      <c r="E78" s="186"/>
      <c r="F78" s="186"/>
      <c r="G78" s="186"/>
      <c r="H78" s="186"/>
      <c r="I78" s="186"/>
      <c r="J78" s="186"/>
      <c r="K78" s="186"/>
      <c r="L78" s="186"/>
      <c r="M78" s="186"/>
      <c r="N78" s="186"/>
      <c r="O78" s="186"/>
      <c r="P78" s="186"/>
      <c r="Q78" s="186"/>
      <c r="R78" s="186"/>
      <c r="S78" s="186"/>
      <c r="T78" s="186"/>
      <c r="U78" s="186"/>
      <c r="V78" s="186"/>
      <c r="W78" s="186"/>
      <c r="X78" s="186"/>
      <c r="Y78" s="186"/>
      <c r="Z78" s="186"/>
      <c r="AA78" s="186"/>
      <c r="AB78" s="186"/>
      <c r="AC78" s="186"/>
      <c r="AD78" s="186"/>
      <c r="AE78" s="186"/>
      <c r="AF78" s="186"/>
      <c r="AG78" s="186"/>
      <c r="AH78" s="186"/>
      <c r="AI78" s="186"/>
      <c r="AJ78" s="186"/>
      <c r="AK78" s="186"/>
      <c r="AL78" s="186"/>
      <c r="AM78" s="186"/>
      <c r="AN78" s="186"/>
      <c r="AO78" s="186"/>
      <c r="AP78" s="186"/>
      <c r="AQ78" s="186"/>
      <c r="AR78" s="186"/>
    </row>
    <row r="79" spans="1:44" ht="18.75">
      <c r="B79" s="183"/>
      <c r="C79" s="183"/>
      <c r="D79" s="183"/>
      <c r="E79" s="183"/>
      <c r="F79" s="183"/>
      <c r="G79" s="183"/>
      <c r="H79" s="183"/>
      <c r="I79" s="183"/>
      <c r="J79" s="183"/>
      <c r="K79" s="183"/>
      <c r="L79" s="183"/>
      <c r="M79" s="183"/>
      <c r="N79" s="183"/>
      <c r="O79" s="183"/>
      <c r="P79" s="183"/>
      <c r="Q79" s="186"/>
      <c r="R79" s="183"/>
      <c r="S79" s="183"/>
      <c r="T79" s="183"/>
      <c r="U79" s="185" t="s">
        <v>314</v>
      </c>
      <c r="V79" s="183"/>
      <c r="W79" s="183"/>
      <c r="X79" s="183"/>
      <c r="Y79" s="183"/>
      <c r="Z79" s="183"/>
      <c r="AA79" s="184"/>
      <c r="AB79" s="184"/>
      <c r="AC79" s="183"/>
      <c r="AD79" s="183"/>
      <c r="AE79" s="183"/>
      <c r="AF79" s="183"/>
      <c r="AG79" s="183"/>
      <c r="AH79" s="183"/>
      <c r="AI79" s="183"/>
      <c r="AJ79" s="183"/>
      <c r="AK79" s="183"/>
      <c r="AL79" s="183"/>
      <c r="AM79" s="183"/>
      <c r="AN79" s="183"/>
      <c r="AO79" s="183"/>
      <c r="AP79" s="183"/>
      <c r="AQ79" s="183"/>
      <c r="AR79" s="183"/>
    </row>
    <row r="80" spans="1:44" ht="25.5" customHeight="1">
      <c r="F80" s="179" t="s">
        <v>313</v>
      </c>
      <c r="Q80" s="183"/>
      <c r="U80" s="182" t="e">
        <f>様式4!$AZ$17/様式4!$AZ$18*$L$61</f>
        <v>#DIV/0!</v>
      </c>
      <c r="Z80" s="179" t="s">
        <v>312</v>
      </c>
      <c r="AA80" s="181"/>
      <c r="AB80" s="181"/>
    </row>
    <row r="81" spans="6:28">
      <c r="F81" s="179" t="s">
        <v>311</v>
      </c>
      <c r="Z81" s="179" t="s">
        <v>310</v>
      </c>
    </row>
    <row r="82" spans="6:28">
      <c r="F82" s="179" t="s">
        <v>309</v>
      </c>
      <c r="Z82" s="179" t="s">
        <v>308</v>
      </c>
    </row>
    <row r="83" spans="6:28">
      <c r="F83" s="179" t="s">
        <v>307</v>
      </c>
      <c r="Z83" s="179" t="s">
        <v>306</v>
      </c>
      <c r="AA83" s="181"/>
      <c r="AB83" s="181"/>
    </row>
    <row r="84" spans="6:28">
      <c r="F84" s="179" t="s">
        <v>305</v>
      </c>
      <c r="Z84" s="179" t="s">
        <v>304</v>
      </c>
    </row>
    <row r="85" spans="6:28">
      <c r="F85" s="179" t="s">
        <v>303</v>
      </c>
      <c r="Z85" s="179" t="s">
        <v>302</v>
      </c>
    </row>
    <row r="86" spans="6:28">
      <c r="F86" s="179" t="s">
        <v>301</v>
      </c>
    </row>
    <row r="87" spans="6:28">
      <c r="F87" s="179" t="s">
        <v>300</v>
      </c>
    </row>
    <row r="88" spans="6:28">
      <c r="F88" s="179" t="s">
        <v>299</v>
      </c>
    </row>
    <row r="89" spans="6:28">
      <c r="F89" s="179" t="s">
        <v>298</v>
      </c>
    </row>
    <row r="90" spans="6:28">
      <c r="F90" s="179" t="s">
        <v>297</v>
      </c>
    </row>
    <row r="91" spans="6:28">
      <c r="F91" s="179" t="s">
        <v>296</v>
      </c>
    </row>
    <row r="92" spans="6:28">
      <c r="F92" s="179" t="s">
        <v>295</v>
      </c>
    </row>
    <row r="93" spans="6:28">
      <c r="F93" s="179" t="s">
        <v>294</v>
      </c>
    </row>
    <row r="94" spans="6:28">
      <c r="F94" s="179" t="s">
        <v>293</v>
      </c>
      <c r="W94" s="180"/>
    </row>
    <row r="95" spans="6:28">
      <c r="F95" s="179" t="s">
        <v>292</v>
      </c>
    </row>
  </sheetData>
  <sheetProtection formatCells="0" insertColumns="0" insertRows="0" selectLockedCells="1"/>
  <mergeCells count="157">
    <mergeCell ref="J6:J10"/>
    <mergeCell ref="K6:S6"/>
    <mergeCell ref="T6:AF6"/>
    <mergeCell ref="Y8:AA8"/>
    <mergeCell ref="AG51:AI51"/>
    <mergeCell ref="AG36:AI36"/>
    <mergeCell ref="AG60:AI60"/>
    <mergeCell ref="AG54:AI54"/>
    <mergeCell ref="AG1:AG3"/>
    <mergeCell ref="AH1:AI3"/>
    <mergeCell ref="A5:N5"/>
    <mergeCell ref="A6:A10"/>
    <mergeCell ref="B6:D10"/>
    <mergeCell ref="E6:E10"/>
    <mergeCell ref="F6:F10"/>
    <mergeCell ref="G6:G10"/>
    <mergeCell ref="H6:H10"/>
    <mergeCell ref="I6:I10"/>
    <mergeCell ref="AG6:AI10"/>
    <mergeCell ref="S7:S8"/>
    <mergeCell ref="V7:X7"/>
    <mergeCell ref="Z7:AA7"/>
    <mergeCell ref="K8:K10"/>
    <mergeCell ref="L8:L10"/>
    <mergeCell ref="M8:M10"/>
    <mergeCell ref="N8:N10"/>
    <mergeCell ref="O8:O10"/>
    <mergeCell ref="R8:R10"/>
    <mergeCell ref="AG33:AI33"/>
    <mergeCell ref="AG25:AI25"/>
    <mergeCell ref="AG26:AI26"/>
    <mergeCell ref="AG29:AI29"/>
    <mergeCell ref="AG20:AI20"/>
    <mergeCell ref="AG21:AI21"/>
    <mergeCell ref="L11:L60"/>
    <mergeCell ref="AG57:AI57"/>
    <mergeCell ref="AA9:AA10"/>
    <mergeCell ref="AG34:AI34"/>
    <mergeCell ref="AG14:AI14"/>
    <mergeCell ref="S11:S60"/>
    <mergeCell ref="AG40:AI40"/>
    <mergeCell ref="AG41:AI41"/>
    <mergeCell ref="T8:T10"/>
    <mergeCell ref="U8:X8"/>
    <mergeCell ref="AG37:AI37"/>
    <mergeCell ref="AG38:AI38"/>
    <mergeCell ref="AG39:AI39"/>
    <mergeCell ref="AG35:AI35"/>
    <mergeCell ref="AD11:AD60"/>
    <mergeCell ref="AF11:AF60"/>
    <mergeCell ref="AG11:AI11"/>
    <mergeCell ref="AG45:AI45"/>
    <mergeCell ref="AG52:AI52"/>
    <mergeCell ref="B53:D53"/>
    <mergeCell ref="AG53:AI53"/>
    <mergeCell ref="B49:D49"/>
    <mergeCell ref="AG49:AI49"/>
    <mergeCell ref="B50:D50"/>
    <mergeCell ref="AG50:AI50"/>
    <mergeCell ref="B51:D51"/>
    <mergeCell ref="B13:D13"/>
    <mergeCell ref="AG44:AI44"/>
    <mergeCell ref="AG13:AI13"/>
    <mergeCell ref="AG43:AI43"/>
    <mergeCell ref="B14:D14"/>
    <mergeCell ref="AG47:AI47"/>
    <mergeCell ref="B48:D48"/>
    <mergeCell ref="AG48:AI48"/>
    <mergeCell ref="AG42:AI42"/>
    <mergeCell ref="B46:D46"/>
    <mergeCell ref="AG46:AI46"/>
    <mergeCell ref="AG15:AI15"/>
    <mergeCell ref="AG16:AI16"/>
    <mergeCell ref="AG17:AI17"/>
    <mergeCell ref="AG18:AI18"/>
    <mergeCell ref="AG19:AI19"/>
    <mergeCell ref="B17:D17"/>
    <mergeCell ref="B18:D18"/>
    <mergeCell ref="B19:D19"/>
    <mergeCell ref="B26:D26"/>
    <mergeCell ref="B29:D29"/>
    <mergeCell ref="B21:D21"/>
    <mergeCell ref="B22:D22"/>
    <mergeCell ref="B27:D27"/>
    <mergeCell ref="B52:D52"/>
    <mergeCell ref="Q8:Q10"/>
    <mergeCell ref="B69:AA69"/>
    <mergeCell ref="B70:AA70"/>
    <mergeCell ref="B71:AA71"/>
    <mergeCell ref="B72:AA72"/>
    <mergeCell ref="A65:E65"/>
    <mergeCell ref="A66:AA66"/>
    <mergeCell ref="A67:AA67"/>
    <mergeCell ref="B68:AA68"/>
    <mergeCell ref="B54:D54"/>
    <mergeCell ref="B45:D45"/>
    <mergeCell ref="B44:D44"/>
    <mergeCell ref="B43:D43"/>
    <mergeCell ref="B15:D15"/>
    <mergeCell ref="B20:D20"/>
    <mergeCell ref="B25:D25"/>
    <mergeCell ref="B32:D32"/>
    <mergeCell ref="B28:D28"/>
    <mergeCell ref="B47:D47"/>
    <mergeCell ref="B34:D34"/>
    <mergeCell ref="B33:D33"/>
    <mergeCell ref="B37:D37"/>
    <mergeCell ref="B38:D38"/>
    <mergeCell ref="B39:D39"/>
    <mergeCell ref="AG61:AI61"/>
    <mergeCell ref="T63:X63"/>
    <mergeCell ref="AC63:AE63"/>
    <mergeCell ref="B58:D58"/>
    <mergeCell ref="AG58:AI58"/>
    <mergeCell ref="B59:D59"/>
    <mergeCell ref="AG59:AI59"/>
    <mergeCell ref="B60:D60"/>
    <mergeCell ref="AG55:AI55"/>
    <mergeCell ref="B56:D56"/>
    <mergeCell ref="AG56:AI56"/>
    <mergeCell ref="B57:D57"/>
    <mergeCell ref="B61:J61"/>
    <mergeCell ref="B55:D55"/>
    <mergeCell ref="M11:M60"/>
    <mergeCell ref="N11:N60"/>
    <mergeCell ref="R11:R60"/>
    <mergeCell ref="B36:D36"/>
    <mergeCell ref="B41:D41"/>
    <mergeCell ref="B42:D42"/>
    <mergeCell ref="B40:D40"/>
    <mergeCell ref="B35:D35"/>
    <mergeCell ref="B12:D12"/>
    <mergeCell ref="B16:D16"/>
    <mergeCell ref="P8:P10"/>
    <mergeCell ref="AB8:AB10"/>
    <mergeCell ref="AG32:AI32"/>
    <mergeCell ref="AG22:AI22"/>
    <mergeCell ref="B23:D23"/>
    <mergeCell ref="AG23:AI23"/>
    <mergeCell ref="B30:D30"/>
    <mergeCell ref="AG30:AI30"/>
    <mergeCell ref="B31:D31"/>
    <mergeCell ref="AG31:AI31"/>
    <mergeCell ref="AG27:AI27"/>
    <mergeCell ref="AG28:AI28"/>
    <mergeCell ref="B24:D24"/>
    <mergeCell ref="AG24:AI24"/>
    <mergeCell ref="AG12:AI12"/>
    <mergeCell ref="B11:D11"/>
    <mergeCell ref="AC8:AC10"/>
    <mergeCell ref="AD8:AD10"/>
    <mergeCell ref="AE8:AE10"/>
    <mergeCell ref="AF8:AF10"/>
    <mergeCell ref="S9:S10"/>
    <mergeCell ref="U9:X9"/>
    <mergeCell ref="Y9:Y10"/>
    <mergeCell ref="Z9:Z10"/>
  </mergeCells>
  <phoneticPr fontId="4"/>
  <conditionalFormatting sqref="B11:F60 K11:K60 O11:P60 U12:U61 B61 K61:P61 R61:T61 V61:AD61">
    <cfRule type="containsBlanks" dxfId="6" priority="8">
      <formula>LEN(TRIM(B11))=0</formula>
    </cfRule>
  </conditionalFormatting>
  <conditionalFormatting sqref="L11:N11 L12:M60">
    <cfRule type="containsBlanks" dxfId="5" priority="2">
      <formula>LEN(TRIM(L11))=0</formula>
    </cfRule>
  </conditionalFormatting>
  <conditionalFormatting sqref="Q11:Q61">
    <cfRule type="containsBlanks" dxfId="4" priority="9">
      <formula>LEN(TRIM(Q11))=0</formula>
    </cfRule>
  </conditionalFormatting>
  <conditionalFormatting sqref="R11:X11">
    <cfRule type="containsBlanks" dxfId="3" priority="1">
      <formula>LEN(TRIM(R11))=0</formula>
    </cfRule>
  </conditionalFormatting>
  <conditionalFormatting sqref="Y11:AC60">
    <cfRule type="containsBlanks" dxfId="2" priority="10">
      <formula>LEN(TRIM(Y11))=0</formula>
    </cfRule>
  </conditionalFormatting>
  <conditionalFormatting sqref="AD11:AF11 AG11:AI61 T12:T60 V12:X60 AF61">
    <cfRule type="containsBlanks" dxfId="1" priority="11">
      <formula>LEN(TRIM(T11))=0</formula>
    </cfRule>
  </conditionalFormatting>
  <conditionalFormatting sqref="AE12:AE61">
    <cfRule type="containsBlanks" dxfId="0" priority="12">
      <formula>LEN(TRIM(AE12))=0</formula>
    </cfRule>
  </conditionalFormatting>
  <dataValidations count="9">
    <dataValidation type="list" allowBlank="1" showInputMessage="1" showErrorMessage="1" sqref="Z11:Z60" xr:uid="{1B849464-416D-4794-B742-D850194BCAA7}">
      <formula1>$Z$80:$Z$85</formula1>
    </dataValidation>
    <dataValidation type="list" allowBlank="1" showInputMessage="1" showErrorMessage="1" sqref="F11:F60" xr:uid="{F0742D7F-ED33-48F0-81DE-4E819227076E}">
      <formula1>$F$80:$F$95</formula1>
    </dataValidation>
    <dataValidation type="list" showErrorMessage="1" sqref="E11:E60" xr:uid="{1C6C80DE-6829-4858-814B-69A0A5DE357B}">
      <formula1>"○,×"</formula1>
    </dataValidation>
    <dataValidation type="list" allowBlank="1" showInputMessage="1" showErrorMessage="1" sqref="WVO983064:WVO983083 WLS65:WLS68 WBW65:WBW68 VSA65:VSA68 VIE65:VIE68 UYI65:UYI68 UOM65:UOM68 UEQ65:UEQ68 TUU65:TUU68 TKY65:TKY68 TBC65:TBC68 SRG65:SRG68 SHK65:SHK68 RXO65:RXO68 RNS65:RNS68 RDW65:RDW68 QUA65:QUA68 QKE65:QKE68 QAI65:QAI68 PQM65:PQM68 PGQ65:PGQ68 OWU65:OWU68 OMY65:OMY68 ODC65:ODC68 NTG65:NTG68 NJK65:NJK68 MZO65:MZO68 MPS65:MPS68 MFW65:MFW68 LWA65:LWA68 LME65:LME68 LCI65:LCI68 KSM65:KSM68 KIQ65:KIQ68 JYU65:JYU68 JOY65:JOY68 JFC65:JFC68 IVG65:IVG68 ILK65:ILK68 IBO65:IBO68 HRS65:HRS68 HHW65:HHW68 GYA65:GYA68 GOE65:GOE68 GEI65:GEI68 FUM65:FUM68 FKQ65:FKQ68 FAU65:FAU68 EQY65:EQY68 EHC65:EHC68 DXG65:DXG68 DNK65:DNK68 DDO65:DDO68 CTS65:CTS68 CJW65:CJW68 CAA65:CAA68 BQE65:BQE68 BGI65:BGI68 AWM65:AWM68 AMQ65:AMQ68 ACU65:ACU68 SY65:SY68 JC65:JC68 JC65560:JC65579 WLS983064:WLS983083 WBW983064:WBW983083 VSA983064:VSA983083 VIE983064:VIE983083 UYI983064:UYI983083 UOM983064:UOM983083 UEQ983064:UEQ983083 TUU983064:TUU983083 TKY983064:TKY983083 TBC983064:TBC983083 SRG983064:SRG983083 SHK983064:SHK983083 RXO983064:RXO983083 RNS983064:RNS983083 RDW983064:RDW983083 QUA983064:QUA983083 QKE983064:QKE983083 QAI983064:QAI983083 PQM983064:PQM983083 PGQ983064:PGQ983083 OWU983064:OWU983083 OMY983064:OMY983083 ODC983064:ODC983083 NTG983064:NTG983083 NJK983064:NJK983083 MZO983064:MZO983083 MPS983064:MPS983083 MFW983064:MFW983083 LWA983064:LWA983083 LME983064:LME983083 LCI983064:LCI983083 KSM983064:KSM983083 KIQ983064:KIQ983083 JYU983064:JYU983083 JOY983064:JOY983083 JFC983064:JFC983083 IVG983064:IVG983083 ILK983064:ILK983083 IBO983064:IBO983083 HRS983064:HRS983083 HHW983064:HHW983083 GYA983064:GYA983083 GOE983064:GOE983083 GEI983064:GEI983083 FUM983064:FUM983083 FKQ983064:FKQ983083 FAU983064:FAU983083 EQY983064:EQY983083 EHC983064:EHC983083 DXG983064:DXG983083 DNK983064:DNK983083 DDO983064:DDO983083 CTS983064:CTS983083 CJW983064:CJW983083 CAA983064:CAA983083 BQE983064:BQE983083 BGI983064:BGI983083 AWM983064:AWM983083 AMQ983064:AMQ983083 ACU983064:ACU983083 SY983064:SY983083 JC983064:JC983083 WVO917528:WVO917547 WLS917528:WLS917547 WBW917528:WBW917547 VSA917528:VSA917547 VIE917528:VIE917547 UYI917528:UYI917547 UOM917528:UOM917547 UEQ917528:UEQ917547 TUU917528:TUU917547 TKY917528:TKY917547 TBC917528:TBC917547 SRG917528:SRG917547 SHK917528:SHK917547 RXO917528:RXO917547 RNS917528:RNS917547 RDW917528:RDW917547 QUA917528:QUA917547 QKE917528:QKE917547 QAI917528:QAI917547 PQM917528:PQM917547 PGQ917528:PGQ917547 OWU917528:OWU917547 OMY917528:OMY917547 ODC917528:ODC917547 NTG917528:NTG917547 NJK917528:NJK917547 MZO917528:MZO917547 MPS917528:MPS917547 MFW917528:MFW917547 LWA917528:LWA917547 LME917528:LME917547 LCI917528:LCI917547 KSM917528:KSM917547 KIQ917528:KIQ917547 JYU917528:JYU917547 JOY917528:JOY917547 JFC917528:JFC917547 IVG917528:IVG917547 ILK917528:ILK917547 IBO917528:IBO917547 HRS917528:HRS917547 HHW917528:HHW917547 GYA917528:GYA917547 GOE917528:GOE917547 GEI917528:GEI917547 FUM917528:FUM917547 FKQ917528:FKQ917547 FAU917528:FAU917547 EQY917528:EQY917547 EHC917528:EHC917547 DXG917528:DXG917547 DNK917528:DNK917547 DDO917528:DDO917547 CTS917528:CTS917547 CJW917528:CJW917547 CAA917528:CAA917547 BQE917528:BQE917547 BGI917528:BGI917547 AWM917528:AWM917547 AMQ917528:AMQ917547 ACU917528:ACU917547 SY917528:SY917547 JC917528:JC917547 WVO851992:WVO852011 WLS851992:WLS852011 WBW851992:WBW852011 VSA851992:VSA852011 VIE851992:VIE852011 UYI851992:UYI852011 UOM851992:UOM852011 UEQ851992:UEQ852011 TUU851992:TUU852011 TKY851992:TKY852011 TBC851992:TBC852011 SRG851992:SRG852011 SHK851992:SHK852011 RXO851992:RXO852011 RNS851992:RNS852011 RDW851992:RDW852011 QUA851992:QUA852011 QKE851992:QKE852011 QAI851992:QAI852011 PQM851992:PQM852011 PGQ851992:PGQ852011 OWU851992:OWU852011 OMY851992:OMY852011 ODC851992:ODC852011 NTG851992:NTG852011 NJK851992:NJK852011 MZO851992:MZO852011 MPS851992:MPS852011 MFW851992:MFW852011 LWA851992:LWA852011 LME851992:LME852011 LCI851992:LCI852011 KSM851992:KSM852011 KIQ851992:KIQ852011 JYU851992:JYU852011 JOY851992:JOY852011 JFC851992:JFC852011 IVG851992:IVG852011 ILK851992:ILK852011 IBO851992:IBO852011 HRS851992:HRS852011 HHW851992:HHW852011 GYA851992:GYA852011 GOE851992:GOE852011 GEI851992:GEI852011 FUM851992:FUM852011 FKQ851992:FKQ852011 FAU851992:FAU852011 EQY851992:EQY852011 EHC851992:EHC852011 DXG851992:DXG852011 DNK851992:DNK852011 DDO851992:DDO852011 CTS851992:CTS852011 CJW851992:CJW852011 CAA851992:CAA852011 BQE851992:BQE852011 BGI851992:BGI852011 AWM851992:AWM852011 AMQ851992:AMQ852011 ACU851992:ACU852011 SY851992:SY852011 JC851992:JC852011 WVO786456:WVO786475 WLS786456:WLS786475 WBW786456:WBW786475 VSA786456:VSA786475 VIE786456:VIE786475 UYI786456:UYI786475 UOM786456:UOM786475 UEQ786456:UEQ786475 TUU786456:TUU786475 TKY786456:TKY786475 TBC786456:TBC786475 SRG786456:SRG786475 SHK786456:SHK786475 RXO786456:RXO786475 RNS786456:RNS786475 RDW786456:RDW786475 QUA786456:QUA786475 QKE786456:QKE786475 QAI786456:QAI786475 PQM786456:PQM786475 PGQ786456:PGQ786475 OWU786456:OWU786475 OMY786456:OMY786475 ODC786456:ODC786475 NTG786456:NTG786475 NJK786456:NJK786475 MZO786456:MZO786475 MPS786456:MPS786475 MFW786456:MFW786475 LWA786456:LWA786475 LME786456:LME786475 LCI786456:LCI786475 KSM786456:KSM786475 KIQ786456:KIQ786475 JYU786456:JYU786475 JOY786456:JOY786475 JFC786456:JFC786475 IVG786456:IVG786475 ILK786456:ILK786475 IBO786456:IBO786475 HRS786456:HRS786475 HHW786456:HHW786475 GYA786456:GYA786475 GOE786456:GOE786475 GEI786456:GEI786475 FUM786456:FUM786475 FKQ786456:FKQ786475 FAU786456:FAU786475 EQY786456:EQY786475 EHC786456:EHC786475 DXG786456:DXG786475 DNK786456:DNK786475 DDO786456:DDO786475 CTS786456:CTS786475 CJW786456:CJW786475 CAA786456:CAA786475 BQE786456:BQE786475 BGI786456:BGI786475 AWM786456:AWM786475 AMQ786456:AMQ786475 ACU786456:ACU786475 SY786456:SY786475 JC786456:JC786475 WVO720920:WVO720939 WLS720920:WLS720939 WBW720920:WBW720939 VSA720920:VSA720939 VIE720920:VIE720939 UYI720920:UYI720939 UOM720920:UOM720939 UEQ720920:UEQ720939 TUU720920:TUU720939 TKY720920:TKY720939 TBC720920:TBC720939 SRG720920:SRG720939 SHK720920:SHK720939 RXO720920:RXO720939 RNS720920:RNS720939 RDW720920:RDW720939 QUA720920:QUA720939 QKE720920:QKE720939 QAI720920:QAI720939 PQM720920:PQM720939 PGQ720920:PGQ720939 OWU720920:OWU720939 OMY720920:OMY720939 ODC720920:ODC720939 NTG720920:NTG720939 NJK720920:NJK720939 MZO720920:MZO720939 MPS720920:MPS720939 MFW720920:MFW720939 LWA720920:LWA720939 LME720920:LME720939 LCI720920:LCI720939 KSM720920:KSM720939 KIQ720920:KIQ720939 JYU720920:JYU720939 JOY720920:JOY720939 JFC720920:JFC720939 IVG720920:IVG720939 ILK720920:ILK720939 IBO720920:IBO720939 HRS720920:HRS720939 HHW720920:HHW720939 GYA720920:GYA720939 GOE720920:GOE720939 GEI720920:GEI720939 FUM720920:FUM720939 FKQ720920:FKQ720939 FAU720920:FAU720939 EQY720920:EQY720939 EHC720920:EHC720939 DXG720920:DXG720939 DNK720920:DNK720939 DDO720920:DDO720939 CTS720920:CTS720939 CJW720920:CJW720939 CAA720920:CAA720939 BQE720920:BQE720939 BGI720920:BGI720939 AWM720920:AWM720939 AMQ720920:AMQ720939 ACU720920:ACU720939 SY720920:SY720939 JC720920:JC720939 WVO655384:WVO655403 WLS655384:WLS655403 WBW655384:WBW655403 VSA655384:VSA655403 VIE655384:VIE655403 UYI655384:UYI655403 UOM655384:UOM655403 UEQ655384:UEQ655403 TUU655384:TUU655403 TKY655384:TKY655403 TBC655384:TBC655403 SRG655384:SRG655403 SHK655384:SHK655403 RXO655384:RXO655403 RNS655384:RNS655403 RDW655384:RDW655403 QUA655384:QUA655403 QKE655384:QKE655403 QAI655384:QAI655403 PQM655384:PQM655403 PGQ655384:PGQ655403 OWU655384:OWU655403 OMY655384:OMY655403 ODC655384:ODC655403 NTG655384:NTG655403 NJK655384:NJK655403 MZO655384:MZO655403 MPS655384:MPS655403 MFW655384:MFW655403 LWA655384:LWA655403 LME655384:LME655403 LCI655384:LCI655403 KSM655384:KSM655403 KIQ655384:KIQ655403 JYU655384:JYU655403 JOY655384:JOY655403 JFC655384:JFC655403 IVG655384:IVG655403 ILK655384:ILK655403 IBO655384:IBO655403 HRS655384:HRS655403 HHW655384:HHW655403 GYA655384:GYA655403 GOE655384:GOE655403 GEI655384:GEI655403 FUM655384:FUM655403 FKQ655384:FKQ655403 FAU655384:FAU655403 EQY655384:EQY655403 EHC655384:EHC655403 DXG655384:DXG655403 DNK655384:DNK655403 DDO655384:DDO655403 CTS655384:CTS655403 CJW655384:CJW655403 CAA655384:CAA655403 BQE655384:BQE655403 BGI655384:BGI655403 AWM655384:AWM655403 AMQ655384:AMQ655403 ACU655384:ACU655403 SY655384:SY655403 JC655384:JC655403 WVO589848:WVO589867 WLS589848:WLS589867 WBW589848:WBW589867 VSA589848:VSA589867 VIE589848:VIE589867 UYI589848:UYI589867 UOM589848:UOM589867 UEQ589848:UEQ589867 TUU589848:TUU589867 TKY589848:TKY589867 TBC589848:TBC589867 SRG589848:SRG589867 SHK589848:SHK589867 RXO589848:RXO589867 RNS589848:RNS589867 RDW589848:RDW589867 QUA589848:QUA589867 QKE589848:QKE589867 QAI589848:QAI589867 PQM589848:PQM589867 PGQ589848:PGQ589867 OWU589848:OWU589867 OMY589848:OMY589867 ODC589848:ODC589867 NTG589848:NTG589867 NJK589848:NJK589867 MZO589848:MZO589867 MPS589848:MPS589867 MFW589848:MFW589867 LWA589848:LWA589867 LME589848:LME589867 LCI589848:LCI589867 KSM589848:KSM589867 KIQ589848:KIQ589867 JYU589848:JYU589867 JOY589848:JOY589867 JFC589848:JFC589867 IVG589848:IVG589867 ILK589848:ILK589867 IBO589848:IBO589867 HRS589848:HRS589867 HHW589848:HHW589867 GYA589848:GYA589867 GOE589848:GOE589867 GEI589848:GEI589867 FUM589848:FUM589867 FKQ589848:FKQ589867 FAU589848:FAU589867 EQY589848:EQY589867 EHC589848:EHC589867 DXG589848:DXG589867 DNK589848:DNK589867 DDO589848:DDO589867 CTS589848:CTS589867 CJW589848:CJW589867 CAA589848:CAA589867 BQE589848:BQE589867 BGI589848:BGI589867 AWM589848:AWM589867 AMQ589848:AMQ589867 ACU589848:ACU589867 SY589848:SY589867 JC589848:JC589867 WVO524312:WVO524331 WLS524312:WLS524331 WBW524312:WBW524331 VSA524312:VSA524331 VIE524312:VIE524331 UYI524312:UYI524331 UOM524312:UOM524331 UEQ524312:UEQ524331 TUU524312:TUU524331 TKY524312:TKY524331 TBC524312:TBC524331 SRG524312:SRG524331 SHK524312:SHK524331 RXO524312:RXO524331 RNS524312:RNS524331 RDW524312:RDW524331 QUA524312:QUA524331 QKE524312:QKE524331 QAI524312:QAI524331 PQM524312:PQM524331 PGQ524312:PGQ524331 OWU524312:OWU524331 OMY524312:OMY524331 ODC524312:ODC524331 NTG524312:NTG524331 NJK524312:NJK524331 MZO524312:MZO524331 MPS524312:MPS524331 MFW524312:MFW524331 LWA524312:LWA524331 LME524312:LME524331 LCI524312:LCI524331 KSM524312:KSM524331 KIQ524312:KIQ524331 JYU524312:JYU524331 JOY524312:JOY524331 JFC524312:JFC524331 IVG524312:IVG524331 ILK524312:ILK524331 IBO524312:IBO524331 HRS524312:HRS524331 HHW524312:HHW524331 GYA524312:GYA524331 GOE524312:GOE524331 GEI524312:GEI524331 FUM524312:FUM524331 FKQ524312:FKQ524331 FAU524312:FAU524331 EQY524312:EQY524331 EHC524312:EHC524331 DXG524312:DXG524331 DNK524312:DNK524331 DDO524312:DDO524331 CTS524312:CTS524331 CJW524312:CJW524331 CAA524312:CAA524331 BQE524312:BQE524331 BGI524312:BGI524331 AWM524312:AWM524331 AMQ524312:AMQ524331 ACU524312:ACU524331 SY524312:SY524331 JC524312:JC524331 WVO458776:WVO458795 WLS458776:WLS458795 WBW458776:WBW458795 VSA458776:VSA458795 VIE458776:VIE458795 UYI458776:UYI458795 UOM458776:UOM458795 UEQ458776:UEQ458795 TUU458776:TUU458795 TKY458776:TKY458795 TBC458776:TBC458795 SRG458776:SRG458795 SHK458776:SHK458795 RXO458776:RXO458795 RNS458776:RNS458795 RDW458776:RDW458795 QUA458776:QUA458795 QKE458776:QKE458795 QAI458776:QAI458795 PQM458776:PQM458795 PGQ458776:PGQ458795 OWU458776:OWU458795 OMY458776:OMY458795 ODC458776:ODC458795 NTG458776:NTG458795 NJK458776:NJK458795 MZO458776:MZO458795 MPS458776:MPS458795 MFW458776:MFW458795 LWA458776:LWA458795 LME458776:LME458795 LCI458776:LCI458795 KSM458776:KSM458795 KIQ458776:KIQ458795 JYU458776:JYU458795 JOY458776:JOY458795 JFC458776:JFC458795 IVG458776:IVG458795 ILK458776:ILK458795 IBO458776:IBO458795 HRS458776:HRS458795 HHW458776:HHW458795 GYA458776:GYA458795 GOE458776:GOE458795 GEI458776:GEI458795 FUM458776:FUM458795 FKQ458776:FKQ458795 FAU458776:FAU458795 EQY458776:EQY458795 EHC458776:EHC458795 DXG458776:DXG458795 DNK458776:DNK458795 DDO458776:DDO458795 CTS458776:CTS458795 CJW458776:CJW458795 CAA458776:CAA458795 BQE458776:BQE458795 BGI458776:BGI458795 AWM458776:AWM458795 AMQ458776:AMQ458795 ACU458776:ACU458795 SY458776:SY458795 JC458776:JC458795 WVO393240:WVO393259 WLS393240:WLS393259 WBW393240:WBW393259 VSA393240:VSA393259 VIE393240:VIE393259 UYI393240:UYI393259 UOM393240:UOM393259 UEQ393240:UEQ393259 TUU393240:TUU393259 TKY393240:TKY393259 TBC393240:TBC393259 SRG393240:SRG393259 SHK393240:SHK393259 RXO393240:RXO393259 RNS393240:RNS393259 RDW393240:RDW393259 QUA393240:QUA393259 QKE393240:QKE393259 QAI393240:QAI393259 PQM393240:PQM393259 PGQ393240:PGQ393259 OWU393240:OWU393259 OMY393240:OMY393259 ODC393240:ODC393259 NTG393240:NTG393259 NJK393240:NJK393259 MZO393240:MZO393259 MPS393240:MPS393259 MFW393240:MFW393259 LWA393240:LWA393259 LME393240:LME393259 LCI393240:LCI393259 KSM393240:KSM393259 KIQ393240:KIQ393259 JYU393240:JYU393259 JOY393240:JOY393259 JFC393240:JFC393259 IVG393240:IVG393259 ILK393240:ILK393259 IBO393240:IBO393259 HRS393240:HRS393259 HHW393240:HHW393259 GYA393240:GYA393259 GOE393240:GOE393259 GEI393240:GEI393259 FUM393240:FUM393259 FKQ393240:FKQ393259 FAU393240:FAU393259 EQY393240:EQY393259 EHC393240:EHC393259 DXG393240:DXG393259 DNK393240:DNK393259 DDO393240:DDO393259 CTS393240:CTS393259 CJW393240:CJW393259 CAA393240:CAA393259 BQE393240:BQE393259 BGI393240:BGI393259 AWM393240:AWM393259 AMQ393240:AMQ393259 ACU393240:ACU393259 SY393240:SY393259 JC393240:JC393259 WVO327704:WVO327723 WLS327704:WLS327723 WBW327704:WBW327723 VSA327704:VSA327723 VIE327704:VIE327723 UYI327704:UYI327723 UOM327704:UOM327723 UEQ327704:UEQ327723 TUU327704:TUU327723 TKY327704:TKY327723 TBC327704:TBC327723 SRG327704:SRG327723 SHK327704:SHK327723 RXO327704:RXO327723 RNS327704:RNS327723 RDW327704:RDW327723 QUA327704:QUA327723 QKE327704:QKE327723 QAI327704:QAI327723 PQM327704:PQM327723 PGQ327704:PGQ327723 OWU327704:OWU327723 OMY327704:OMY327723 ODC327704:ODC327723 NTG327704:NTG327723 NJK327704:NJK327723 MZO327704:MZO327723 MPS327704:MPS327723 MFW327704:MFW327723 LWA327704:LWA327723 LME327704:LME327723 LCI327704:LCI327723 KSM327704:KSM327723 KIQ327704:KIQ327723 JYU327704:JYU327723 JOY327704:JOY327723 JFC327704:JFC327723 IVG327704:IVG327723 ILK327704:ILK327723 IBO327704:IBO327723 HRS327704:HRS327723 HHW327704:HHW327723 GYA327704:GYA327723 GOE327704:GOE327723 GEI327704:GEI327723 FUM327704:FUM327723 FKQ327704:FKQ327723 FAU327704:FAU327723 EQY327704:EQY327723 EHC327704:EHC327723 DXG327704:DXG327723 DNK327704:DNK327723 DDO327704:DDO327723 CTS327704:CTS327723 CJW327704:CJW327723 CAA327704:CAA327723 BQE327704:BQE327723 BGI327704:BGI327723 AWM327704:AWM327723 AMQ327704:AMQ327723 ACU327704:ACU327723 SY327704:SY327723 JC327704:JC327723 WVO262168:WVO262187 WLS262168:WLS262187 WBW262168:WBW262187 VSA262168:VSA262187 VIE262168:VIE262187 UYI262168:UYI262187 UOM262168:UOM262187 UEQ262168:UEQ262187 TUU262168:TUU262187 TKY262168:TKY262187 TBC262168:TBC262187 SRG262168:SRG262187 SHK262168:SHK262187 RXO262168:RXO262187 RNS262168:RNS262187 RDW262168:RDW262187 QUA262168:QUA262187 QKE262168:QKE262187 QAI262168:QAI262187 PQM262168:PQM262187 PGQ262168:PGQ262187 OWU262168:OWU262187 OMY262168:OMY262187 ODC262168:ODC262187 NTG262168:NTG262187 NJK262168:NJK262187 MZO262168:MZO262187 MPS262168:MPS262187 MFW262168:MFW262187 LWA262168:LWA262187 LME262168:LME262187 LCI262168:LCI262187 KSM262168:KSM262187 KIQ262168:KIQ262187 JYU262168:JYU262187 JOY262168:JOY262187 JFC262168:JFC262187 IVG262168:IVG262187 ILK262168:ILK262187 IBO262168:IBO262187 HRS262168:HRS262187 HHW262168:HHW262187 GYA262168:GYA262187 GOE262168:GOE262187 GEI262168:GEI262187 FUM262168:FUM262187 FKQ262168:FKQ262187 FAU262168:FAU262187 EQY262168:EQY262187 EHC262168:EHC262187 DXG262168:DXG262187 DNK262168:DNK262187 DDO262168:DDO262187 CTS262168:CTS262187 CJW262168:CJW262187 CAA262168:CAA262187 BQE262168:BQE262187 BGI262168:BGI262187 AWM262168:AWM262187 AMQ262168:AMQ262187 ACU262168:ACU262187 SY262168:SY262187 JC262168:JC262187 WVO196632:WVO196651 WLS196632:WLS196651 WBW196632:WBW196651 VSA196632:VSA196651 VIE196632:VIE196651 UYI196632:UYI196651 UOM196632:UOM196651 UEQ196632:UEQ196651 TUU196632:TUU196651 TKY196632:TKY196651 TBC196632:TBC196651 SRG196632:SRG196651 SHK196632:SHK196651 RXO196632:RXO196651 RNS196632:RNS196651 RDW196632:RDW196651 QUA196632:QUA196651 QKE196632:QKE196651 QAI196632:QAI196651 PQM196632:PQM196651 PGQ196632:PGQ196651 OWU196632:OWU196651 OMY196632:OMY196651 ODC196632:ODC196651 NTG196632:NTG196651 NJK196632:NJK196651 MZO196632:MZO196651 MPS196632:MPS196651 MFW196632:MFW196651 LWA196632:LWA196651 LME196632:LME196651 LCI196632:LCI196651 KSM196632:KSM196651 KIQ196632:KIQ196651 JYU196632:JYU196651 JOY196632:JOY196651 JFC196632:JFC196651 IVG196632:IVG196651 ILK196632:ILK196651 IBO196632:IBO196651 HRS196632:HRS196651 HHW196632:HHW196651 GYA196632:GYA196651 GOE196632:GOE196651 GEI196632:GEI196651 FUM196632:FUM196651 FKQ196632:FKQ196651 FAU196632:FAU196651 EQY196632:EQY196651 EHC196632:EHC196651 DXG196632:DXG196651 DNK196632:DNK196651 DDO196632:DDO196651 CTS196632:CTS196651 CJW196632:CJW196651 CAA196632:CAA196651 BQE196632:BQE196651 BGI196632:BGI196651 AWM196632:AWM196651 AMQ196632:AMQ196651 ACU196632:ACU196651 SY196632:SY196651 JC196632:JC196651 WVO131096:WVO131115 WLS131096:WLS131115 WBW131096:WBW131115 VSA131096:VSA131115 VIE131096:VIE131115 UYI131096:UYI131115 UOM131096:UOM131115 UEQ131096:UEQ131115 TUU131096:TUU131115 TKY131096:TKY131115 TBC131096:TBC131115 SRG131096:SRG131115 SHK131096:SHK131115 RXO131096:RXO131115 RNS131096:RNS131115 RDW131096:RDW131115 QUA131096:QUA131115 QKE131096:QKE131115 QAI131096:QAI131115 PQM131096:PQM131115 PGQ131096:PGQ131115 OWU131096:OWU131115 OMY131096:OMY131115 ODC131096:ODC131115 NTG131096:NTG131115 NJK131096:NJK131115 MZO131096:MZO131115 MPS131096:MPS131115 MFW131096:MFW131115 LWA131096:LWA131115 LME131096:LME131115 LCI131096:LCI131115 KSM131096:KSM131115 KIQ131096:KIQ131115 JYU131096:JYU131115 JOY131096:JOY131115 JFC131096:JFC131115 IVG131096:IVG131115 ILK131096:ILK131115 IBO131096:IBO131115 HRS131096:HRS131115 HHW131096:HHW131115 GYA131096:GYA131115 GOE131096:GOE131115 GEI131096:GEI131115 FUM131096:FUM131115 FKQ131096:FKQ131115 FAU131096:FAU131115 EQY131096:EQY131115 EHC131096:EHC131115 DXG131096:DXG131115 DNK131096:DNK131115 DDO131096:DDO131115 CTS131096:CTS131115 CJW131096:CJW131115 CAA131096:CAA131115 BQE131096:BQE131115 BGI131096:BGI131115 AWM131096:AWM131115 AMQ131096:AMQ131115 ACU131096:ACU131115 SY131096:SY131115 JC131096:JC131115 WVO65560:WVO65579 WLS65560:WLS65579 WBW65560:WBW65579 VSA65560:VSA65579 VIE65560:VIE65579 UYI65560:UYI65579 UOM65560:UOM65579 UEQ65560:UEQ65579 TUU65560:TUU65579 TKY65560:TKY65579 TBC65560:TBC65579 SRG65560:SRG65579 SHK65560:SHK65579 RXO65560:RXO65579 RNS65560:RNS65579 RDW65560:RDW65579 QUA65560:QUA65579 QKE65560:QKE65579 QAI65560:QAI65579 PQM65560:PQM65579 PGQ65560:PGQ65579 OWU65560:OWU65579 OMY65560:OMY65579 ODC65560:ODC65579 NTG65560:NTG65579 NJK65560:NJK65579 MZO65560:MZO65579 MPS65560:MPS65579 MFW65560:MFW65579 LWA65560:LWA65579 LME65560:LME65579 LCI65560:LCI65579 KSM65560:KSM65579 KIQ65560:KIQ65579 JYU65560:JYU65579 JOY65560:JOY65579 JFC65560:JFC65579 IVG65560:IVG65579 ILK65560:ILK65579 IBO65560:IBO65579 HRS65560:HRS65579 HHW65560:HHW65579 GYA65560:GYA65579 GOE65560:GOE65579 GEI65560:GEI65579 FUM65560:FUM65579 FKQ65560:FKQ65579 FAU65560:FAU65579 EQY65560:EQY65579 EHC65560:EHC65579 DXG65560:DXG65579 DNK65560:DNK65579 DDO65560:DDO65579 CTS65560:CTS65579 CJW65560:CJW65579 CAA65560:CAA65579 BQE65560:BQE65579 BGI65560:BGI65579 AWM65560:AWM65579 AMQ65560:AMQ65579 ACU65560:ACU65579 SY65560:SY65579 WVO65:WVO68 IU11:IU61 WVG11:WVG61 WLK11:WLK61 WBO11:WBO61 VRS11:VRS61 VHW11:VHW61 UYA11:UYA61 UOE11:UOE61 UEI11:UEI61 TUM11:TUM61 TKQ11:TKQ61 TAU11:TAU61 SQY11:SQY61 SHC11:SHC61 RXG11:RXG61 RNK11:RNK61 RDO11:RDO61 QTS11:QTS61 QJW11:QJW61 QAA11:QAA61 PQE11:PQE61 PGI11:PGI61 OWM11:OWM61 OMQ11:OMQ61 OCU11:OCU61 NSY11:NSY61 NJC11:NJC61 MZG11:MZG61 MPK11:MPK61 MFO11:MFO61 LVS11:LVS61 LLW11:LLW61 LCA11:LCA61 KSE11:KSE61 KII11:KII61 JYM11:JYM61 JOQ11:JOQ61 JEU11:JEU61 IUY11:IUY61 ILC11:ILC61 IBG11:IBG61 HRK11:HRK61 HHO11:HHO61 GXS11:GXS61 GNW11:GNW61 GEA11:GEA61 FUE11:FUE61 FKI11:FKI61 FAM11:FAM61 EQQ11:EQQ61 EGU11:EGU61 DWY11:DWY61 DNC11:DNC61 DDG11:DDG61 CTK11:CTK61 CJO11:CJO61 BZS11:BZS61 BPW11:BPW61 BGA11:BGA61 AWE11:AWE61 AMI11:AMI61 ACM11:ACM61 SQ11:SQ61" xr:uid="{28D1620A-1E52-4C30-8237-D3009C984A08}">
      <formula1>$B$77:$B$78</formula1>
    </dataValidation>
    <dataValidation type="list" showInputMessage="1" showErrorMessage="1" prompt="空白にする時は、「Delete」キーを押してください。" sqref="WVM983064:WVM983083 JA65560:JA65579 SW65560:SW65579 ACS65560:ACS65579 AMO65560:AMO65579 AWK65560:AWK65579 BGG65560:BGG65579 BQC65560:BQC65579 BZY65560:BZY65579 CJU65560:CJU65579 CTQ65560:CTQ65579 DDM65560:DDM65579 DNI65560:DNI65579 DXE65560:DXE65579 EHA65560:EHA65579 EQW65560:EQW65579 FAS65560:FAS65579 FKO65560:FKO65579 FUK65560:FUK65579 GEG65560:GEG65579 GOC65560:GOC65579 GXY65560:GXY65579 HHU65560:HHU65579 HRQ65560:HRQ65579 IBM65560:IBM65579 ILI65560:ILI65579 IVE65560:IVE65579 JFA65560:JFA65579 JOW65560:JOW65579 JYS65560:JYS65579 KIO65560:KIO65579 KSK65560:KSK65579 LCG65560:LCG65579 LMC65560:LMC65579 LVY65560:LVY65579 MFU65560:MFU65579 MPQ65560:MPQ65579 MZM65560:MZM65579 NJI65560:NJI65579 NTE65560:NTE65579 ODA65560:ODA65579 OMW65560:OMW65579 OWS65560:OWS65579 PGO65560:PGO65579 PQK65560:PQK65579 QAG65560:QAG65579 QKC65560:QKC65579 QTY65560:QTY65579 RDU65560:RDU65579 RNQ65560:RNQ65579 RXM65560:RXM65579 SHI65560:SHI65579 SRE65560:SRE65579 TBA65560:TBA65579 TKW65560:TKW65579 TUS65560:TUS65579 UEO65560:UEO65579 UOK65560:UOK65579 UYG65560:UYG65579 VIC65560:VIC65579 VRY65560:VRY65579 WBU65560:WBU65579 WLQ65560:WLQ65579 WVM65560:WVM65579 JA131096:JA131115 SW131096:SW131115 ACS131096:ACS131115 AMO131096:AMO131115 AWK131096:AWK131115 BGG131096:BGG131115 BQC131096:BQC131115 BZY131096:BZY131115 CJU131096:CJU131115 CTQ131096:CTQ131115 DDM131096:DDM131115 DNI131096:DNI131115 DXE131096:DXE131115 EHA131096:EHA131115 EQW131096:EQW131115 FAS131096:FAS131115 FKO131096:FKO131115 FUK131096:FUK131115 GEG131096:GEG131115 GOC131096:GOC131115 GXY131096:GXY131115 HHU131096:HHU131115 HRQ131096:HRQ131115 IBM131096:IBM131115 ILI131096:ILI131115 IVE131096:IVE131115 JFA131096:JFA131115 JOW131096:JOW131115 JYS131096:JYS131115 KIO131096:KIO131115 KSK131096:KSK131115 LCG131096:LCG131115 LMC131096:LMC131115 LVY131096:LVY131115 MFU131096:MFU131115 MPQ131096:MPQ131115 MZM131096:MZM131115 NJI131096:NJI131115 NTE131096:NTE131115 ODA131096:ODA131115 OMW131096:OMW131115 OWS131096:OWS131115 PGO131096:PGO131115 PQK131096:PQK131115 QAG131096:QAG131115 QKC131096:QKC131115 QTY131096:QTY131115 RDU131096:RDU131115 RNQ131096:RNQ131115 RXM131096:RXM131115 SHI131096:SHI131115 SRE131096:SRE131115 TBA131096:TBA131115 TKW131096:TKW131115 TUS131096:TUS131115 UEO131096:UEO131115 UOK131096:UOK131115 UYG131096:UYG131115 VIC131096:VIC131115 VRY131096:VRY131115 WBU131096:WBU131115 WLQ131096:WLQ131115 WVM131096:WVM131115 JA196632:JA196651 SW196632:SW196651 ACS196632:ACS196651 AMO196632:AMO196651 AWK196632:AWK196651 BGG196632:BGG196651 BQC196632:BQC196651 BZY196632:BZY196651 CJU196632:CJU196651 CTQ196632:CTQ196651 DDM196632:DDM196651 DNI196632:DNI196651 DXE196632:DXE196651 EHA196632:EHA196651 EQW196632:EQW196651 FAS196632:FAS196651 FKO196632:FKO196651 FUK196632:FUK196651 GEG196632:GEG196651 GOC196632:GOC196651 GXY196632:GXY196651 HHU196632:HHU196651 HRQ196632:HRQ196651 IBM196632:IBM196651 ILI196632:ILI196651 IVE196632:IVE196651 JFA196632:JFA196651 JOW196632:JOW196651 JYS196632:JYS196651 KIO196632:KIO196651 KSK196632:KSK196651 LCG196632:LCG196651 LMC196632:LMC196651 LVY196632:LVY196651 MFU196632:MFU196651 MPQ196632:MPQ196651 MZM196632:MZM196651 NJI196632:NJI196651 NTE196632:NTE196651 ODA196632:ODA196651 OMW196632:OMW196651 OWS196632:OWS196651 PGO196632:PGO196651 PQK196632:PQK196651 QAG196632:QAG196651 QKC196632:QKC196651 QTY196632:QTY196651 RDU196632:RDU196651 RNQ196632:RNQ196651 RXM196632:RXM196651 SHI196632:SHI196651 SRE196632:SRE196651 TBA196632:TBA196651 TKW196632:TKW196651 TUS196632:TUS196651 UEO196632:UEO196651 UOK196632:UOK196651 UYG196632:UYG196651 VIC196632:VIC196651 VRY196632:VRY196651 WBU196632:WBU196651 WLQ196632:WLQ196651 WVM196632:WVM196651 JA262168:JA262187 SW262168:SW262187 ACS262168:ACS262187 AMO262168:AMO262187 AWK262168:AWK262187 BGG262168:BGG262187 BQC262168:BQC262187 BZY262168:BZY262187 CJU262168:CJU262187 CTQ262168:CTQ262187 DDM262168:DDM262187 DNI262168:DNI262187 DXE262168:DXE262187 EHA262168:EHA262187 EQW262168:EQW262187 FAS262168:FAS262187 FKO262168:FKO262187 FUK262168:FUK262187 GEG262168:GEG262187 GOC262168:GOC262187 GXY262168:GXY262187 HHU262168:HHU262187 HRQ262168:HRQ262187 IBM262168:IBM262187 ILI262168:ILI262187 IVE262168:IVE262187 JFA262168:JFA262187 JOW262168:JOW262187 JYS262168:JYS262187 KIO262168:KIO262187 KSK262168:KSK262187 LCG262168:LCG262187 LMC262168:LMC262187 LVY262168:LVY262187 MFU262168:MFU262187 MPQ262168:MPQ262187 MZM262168:MZM262187 NJI262168:NJI262187 NTE262168:NTE262187 ODA262168:ODA262187 OMW262168:OMW262187 OWS262168:OWS262187 PGO262168:PGO262187 PQK262168:PQK262187 QAG262168:QAG262187 QKC262168:QKC262187 QTY262168:QTY262187 RDU262168:RDU262187 RNQ262168:RNQ262187 RXM262168:RXM262187 SHI262168:SHI262187 SRE262168:SRE262187 TBA262168:TBA262187 TKW262168:TKW262187 TUS262168:TUS262187 UEO262168:UEO262187 UOK262168:UOK262187 UYG262168:UYG262187 VIC262168:VIC262187 VRY262168:VRY262187 WBU262168:WBU262187 WLQ262168:WLQ262187 WVM262168:WVM262187 JA327704:JA327723 SW327704:SW327723 ACS327704:ACS327723 AMO327704:AMO327723 AWK327704:AWK327723 BGG327704:BGG327723 BQC327704:BQC327723 BZY327704:BZY327723 CJU327704:CJU327723 CTQ327704:CTQ327723 DDM327704:DDM327723 DNI327704:DNI327723 DXE327704:DXE327723 EHA327704:EHA327723 EQW327704:EQW327723 FAS327704:FAS327723 FKO327704:FKO327723 FUK327704:FUK327723 GEG327704:GEG327723 GOC327704:GOC327723 GXY327704:GXY327723 HHU327704:HHU327723 HRQ327704:HRQ327723 IBM327704:IBM327723 ILI327704:ILI327723 IVE327704:IVE327723 JFA327704:JFA327723 JOW327704:JOW327723 JYS327704:JYS327723 KIO327704:KIO327723 KSK327704:KSK327723 LCG327704:LCG327723 LMC327704:LMC327723 LVY327704:LVY327723 MFU327704:MFU327723 MPQ327704:MPQ327723 MZM327704:MZM327723 NJI327704:NJI327723 NTE327704:NTE327723 ODA327704:ODA327723 OMW327704:OMW327723 OWS327704:OWS327723 PGO327704:PGO327723 PQK327704:PQK327723 QAG327704:QAG327723 QKC327704:QKC327723 QTY327704:QTY327723 RDU327704:RDU327723 RNQ327704:RNQ327723 RXM327704:RXM327723 SHI327704:SHI327723 SRE327704:SRE327723 TBA327704:TBA327723 TKW327704:TKW327723 TUS327704:TUS327723 UEO327704:UEO327723 UOK327704:UOK327723 UYG327704:UYG327723 VIC327704:VIC327723 VRY327704:VRY327723 WBU327704:WBU327723 WLQ327704:WLQ327723 WVM327704:WVM327723 JA393240:JA393259 SW393240:SW393259 ACS393240:ACS393259 AMO393240:AMO393259 AWK393240:AWK393259 BGG393240:BGG393259 BQC393240:BQC393259 BZY393240:BZY393259 CJU393240:CJU393259 CTQ393240:CTQ393259 DDM393240:DDM393259 DNI393240:DNI393259 DXE393240:DXE393259 EHA393240:EHA393259 EQW393240:EQW393259 FAS393240:FAS393259 FKO393240:FKO393259 FUK393240:FUK393259 GEG393240:GEG393259 GOC393240:GOC393259 GXY393240:GXY393259 HHU393240:HHU393259 HRQ393240:HRQ393259 IBM393240:IBM393259 ILI393240:ILI393259 IVE393240:IVE393259 JFA393240:JFA393259 JOW393240:JOW393259 JYS393240:JYS393259 KIO393240:KIO393259 KSK393240:KSK393259 LCG393240:LCG393259 LMC393240:LMC393259 LVY393240:LVY393259 MFU393240:MFU393259 MPQ393240:MPQ393259 MZM393240:MZM393259 NJI393240:NJI393259 NTE393240:NTE393259 ODA393240:ODA393259 OMW393240:OMW393259 OWS393240:OWS393259 PGO393240:PGO393259 PQK393240:PQK393259 QAG393240:QAG393259 QKC393240:QKC393259 QTY393240:QTY393259 RDU393240:RDU393259 RNQ393240:RNQ393259 RXM393240:RXM393259 SHI393240:SHI393259 SRE393240:SRE393259 TBA393240:TBA393259 TKW393240:TKW393259 TUS393240:TUS393259 UEO393240:UEO393259 UOK393240:UOK393259 UYG393240:UYG393259 VIC393240:VIC393259 VRY393240:VRY393259 WBU393240:WBU393259 WLQ393240:WLQ393259 WVM393240:WVM393259 JA458776:JA458795 SW458776:SW458795 ACS458776:ACS458795 AMO458776:AMO458795 AWK458776:AWK458795 BGG458776:BGG458795 BQC458776:BQC458795 BZY458776:BZY458795 CJU458776:CJU458795 CTQ458776:CTQ458795 DDM458776:DDM458795 DNI458776:DNI458795 DXE458776:DXE458795 EHA458776:EHA458795 EQW458776:EQW458795 FAS458776:FAS458795 FKO458776:FKO458795 FUK458776:FUK458795 GEG458776:GEG458795 GOC458776:GOC458795 GXY458776:GXY458795 HHU458776:HHU458795 HRQ458776:HRQ458795 IBM458776:IBM458795 ILI458776:ILI458795 IVE458776:IVE458795 JFA458776:JFA458795 JOW458776:JOW458795 JYS458776:JYS458795 KIO458776:KIO458795 KSK458776:KSK458795 LCG458776:LCG458795 LMC458776:LMC458795 LVY458776:LVY458795 MFU458776:MFU458795 MPQ458776:MPQ458795 MZM458776:MZM458795 NJI458776:NJI458795 NTE458776:NTE458795 ODA458776:ODA458795 OMW458776:OMW458795 OWS458776:OWS458795 PGO458776:PGO458795 PQK458776:PQK458795 QAG458776:QAG458795 QKC458776:QKC458795 QTY458776:QTY458795 RDU458776:RDU458795 RNQ458776:RNQ458795 RXM458776:RXM458795 SHI458776:SHI458795 SRE458776:SRE458795 TBA458776:TBA458795 TKW458776:TKW458795 TUS458776:TUS458795 UEO458776:UEO458795 UOK458776:UOK458795 UYG458776:UYG458795 VIC458776:VIC458795 VRY458776:VRY458795 WBU458776:WBU458795 WLQ458776:WLQ458795 WVM458776:WVM458795 JA524312:JA524331 SW524312:SW524331 ACS524312:ACS524331 AMO524312:AMO524331 AWK524312:AWK524331 BGG524312:BGG524331 BQC524312:BQC524331 BZY524312:BZY524331 CJU524312:CJU524331 CTQ524312:CTQ524331 DDM524312:DDM524331 DNI524312:DNI524331 DXE524312:DXE524331 EHA524312:EHA524331 EQW524312:EQW524331 FAS524312:FAS524331 FKO524312:FKO524331 FUK524312:FUK524331 GEG524312:GEG524331 GOC524312:GOC524331 GXY524312:GXY524331 HHU524312:HHU524331 HRQ524312:HRQ524331 IBM524312:IBM524331 ILI524312:ILI524331 IVE524312:IVE524331 JFA524312:JFA524331 JOW524312:JOW524331 JYS524312:JYS524331 KIO524312:KIO524331 KSK524312:KSK524331 LCG524312:LCG524331 LMC524312:LMC524331 LVY524312:LVY524331 MFU524312:MFU524331 MPQ524312:MPQ524331 MZM524312:MZM524331 NJI524312:NJI524331 NTE524312:NTE524331 ODA524312:ODA524331 OMW524312:OMW524331 OWS524312:OWS524331 PGO524312:PGO524331 PQK524312:PQK524331 QAG524312:QAG524331 QKC524312:QKC524331 QTY524312:QTY524331 RDU524312:RDU524331 RNQ524312:RNQ524331 RXM524312:RXM524331 SHI524312:SHI524331 SRE524312:SRE524331 TBA524312:TBA524331 TKW524312:TKW524331 TUS524312:TUS524331 UEO524312:UEO524331 UOK524312:UOK524331 UYG524312:UYG524331 VIC524312:VIC524331 VRY524312:VRY524331 WBU524312:WBU524331 WLQ524312:WLQ524331 WVM524312:WVM524331 JA589848:JA589867 SW589848:SW589867 ACS589848:ACS589867 AMO589848:AMO589867 AWK589848:AWK589867 BGG589848:BGG589867 BQC589848:BQC589867 BZY589848:BZY589867 CJU589848:CJU589867 CTQ589848:CTQ589867 DDM589848:DDM589867 DNI589848:DNI589867 DXE589848:DXE589867 EHA589848:EHA589867 EQW589848:EQW589867 FAS589848:FAS589867 FKO589848:FKO589867 FUK589848:FUK589867 GEG589848:GEG589867 GOC589848:GOC589867 GXY589848:GXY589867 HHU589848:HHU589867 HRQ589848:HRQ589867 IBM589848:IBM589867 ILI589848:ILI589867 IVE589848:IVE589867 JFA589848:JFA589867 JOW589848:JOW589867 JYS589848:JYS589867 KIO589848:KIO589867 KSK589848:KSK589867 LCG589848:LCG589867 LMC589848:LMC589867 LVY589848:LVY589867 MFU589848:MFU589867 MPQ589848:MPQ589867 MZM589848:MZM589867 NJI589848:NJI589867 NTE589848:NTE589867 ODA589848:ODA589867 OMW589848:OMW589867 OWS589848:OWS589867 PGO589848:PGO589867 PQK589848:PQK589867 QAG589848:QAG589867 QKC589848:QKC589867 QTY589848:QTY589867 RDU589848:RDU589867 RNQ589848:RNQ589867 RXM589848:RXM589867 SHI589848:SHI589867 SRE589848:SRE589867 TBA589848:TBA589867 TKW589848:TKW589867 TUS589848:TUS589867 UEO589848:UEO589867 UOK589848:UOK589867 UYG589848:UYG589867 VIC589848:VIC589867 VRY589848:VRY589867 WBU589848:WBU589867 WLQ589848:WLQ589867 WVM589848:WVM589867 JA655384:JA655403 SW655384:SW655403 ACS655384:ACS655403 AMO655384:AMO655403 AWK655384:AWK655403 BGG655384:BGG655403 BQC655384:BQC655403 BZY655384:BZY655403 CJU655384:CJU655403 CTQ655384:CTQ655403 DDM655384:DDM655403 DNI655384:DNI655403 DXE655384:DXE655403 EHA655384:EHA655403 EQW655384:EQW655403 FAS655384:FAS655403 FKO655384:FKO655403 FUK655384:FUK655403 GEG655384:GEG655403 GOC655384:GOC655403 GXY655384:GXY655403 HHU655384:HHU655403 HRQ655384:HRQ655403 IBM655384:IBM655403 ILI655384:ILI655403 IVE655384:IVE655403 JFA655384:JFA655403 JOW655384:JOW655403 JYS655384:JYS655403 KIO655384:KIO655403 KSK655384:KSK655403 LCG655384:LCG655403 LMC655384:LMC655403 LVY655384:LVY655403 MFU655384:MFU655403 MPQ655384:MPQ655403 MZM655384:MZM655403 NJI655384:NJI655403 NTE655384:NTE655403 ODA655384:ODA655403 OMW655384:OMW655403 OWS655384:OWS655403 PGO655384:PGO655403 PQK655384:PQK655403 QAG655384:QAG655403 QKC655384:QKC655403 QTY655384:QTY655403 RDU655384:RDU655403 RNQ655384:RNQ655403 RXM655384:RXM655403 SHI655384:SHI655403 SRE655384:SRE655403 TBA655384:TBA655403 TKW655384:TKW655403 TUS655384:TUS655403 UEO655384:UEO655403 UOK655384:UOK655403 UYG655384:UYG655403 VIC655384:VIC655403 VRY655384:VRY655403 WBU655384:WBU655403 WLQ655384:WLQ655403 WVM655384:WVM655403 JA720920:JA720939 SW720920:SW720939 ACS720920:ACS720939 AMO720920:AMO720939 AWK720920:AWK720939 BGG720920:BGG720939 BQC720920:BQC720939 BZY720920:BZY720939 CJU720920:CJU720939 CTQ720920:CTQ720939 DDM720920:DDM720939 DNI720920:DNI720939 DXE720920:DXE720939 EHA720920:EHA720939 EQW720920:EQW720939 FAS720920:FAS720939 FKO720920:FKO720939 FUK720920:FUK720939 GEG720920:GEG720939 GOC720920:GOC720939 GXY720920:GXY720939 HHU720920:HHU720939 HRQ720920:HRQ720939 IBM720920:IBM720939 ILI720920:ILI720939 IVE720920:IVE720939 JFA720920:JFA720939 JOW720920:JOW720939 JYS720920:JYS720939 KIO720920:KIO720939 KSK720920:KSK720939 LCG720920:LCG720939 LMC720920:LMC720939 LVY720920:LVY720939 MFU720920:MFU720939 MPQ720920:MPQ720939 MZM720920:MZM720939 NJI720920:NJI720939 NTE720920:NTE720939 ODA720920:ODA720939 OMW720920:OMW720939 OWS720920:OWS720939 PGO720920:PGO720939 PQK720920:PQK720939 QAG720920:QAG720939 QKC720920:QKC720939 QTY720920:QTY720939 RDU720920:RDU720939 RNQ720920:RNQ720939 RXM720920:RXM720939 SHI720920:SHI720939 SRE720920:SRE720939 TBA720920:TBA720939 TKW720920:TKW720939 TUS720920:TUS720939 UEO720920:UEO720939 UOK720920:UOK720939 UYG720920:UYG720939 VIC720920:VIC720939 VRY720920:VRY720939 WBU720920:WBU720939 WLQ720920:WLQ720939 WVM720920:WVM720939 JA786456:JA786475 SW786456:SW786475 ACS786456:ACS786475 AMO786456:AMO786475 AWK786456:AWK786475 BGG786456:BGG786475 BQC786456:BQC786475 BZY786456:BZY786475 CJU786456:CJU786475 CTQ786456:CTQ786475 DDM786456:DDM786475 DNI786456:DNI786475 DXE786456:DXE786475 EHA786456:EHA786475 EQW786456:EQW786475 FAS786456:FAS786475 FKO786456:FKO786475 FUK786456:FUK786475 GEG786456:GEG786475 GOC786456:GOC786475 GXY786456:GXY786475 HHU786456:HHU786475 HRQ786456:HRQ786475 IBM786456:IBM786475 ILI786456:ILI786475 IVE786456:IVE786475 JFA786456:JFA786475 JOW786456:JOW786475 JYS786456:JYS786475 KIO786456:KIO786475 KSK786456:KSK786475 LCG786456:LCG786475 LMC786456:LMC786475 LVY786456:LVY786475 MFU786456:MFU786475 MPQ786456:MPQ786475 MZM786456:MZM786475 NJI786456:NJI786475 NTE786456:NTE786475 ODA786456:ODA786475 OMW786456:OMW786475 OWS786456:OWS786475 PGO786456:PGO786475 PQK786456:PQK786475 QAG786456:QAG786475 QKC786456:QKC786475 QTY786456:QTY786475 RDU786456:RDU786475 RNQ786456:RNQ786475 RXM786456:RXM786475 SHI786456:SHI786475 SRE786456:SRE786475 TBA786456:TBA786475 TKW786456:TKW786475 TUS786456:TUS786475 UEO786456:UEO786475 UOK786456:UOK786475 UYG786456:UYG786475 VIC786456:VIC786475 VRY786456:VRY786475 WBU786456:WBU786475 WLQ786456:WLQ786475 WVM786456:WVM786475 JA851992:JA852011 SW851992:SW852011 ACS851992:ACS852011 AMO851992:AMO852011 AWK851992:AWK852011 BGG851992:BGG852011 BQC851992:BQC852011 BZY851992:BZY852011 CJU851992:CJU852011 CTQ851992:CTQ852011 DDM851992:DDM852011 DNI851992:DNI852011 DXE851992:DXE852011 EHA851992:EHA852011 EQW851992:EQW852011 FAS851992:FAS852011 FKO851992:FKO852011 FUK851992:FUK852011 GEG851992:GEG852011 GOC851992:GOC852011 GXY851992:GXY852011 HHU851992:HHU852011 HRQ851992:HRQ852011 IBM851992:IBM852011 ILI851992:ILI852011 IVE851992:IVE852011 JFA851992:JFA852011 JOW851992:JOW852011 JYS851992:JYS852011 KIO851992:KIO852011 KSK851992:KSK852011 LCG851992:LCG852011 LMC851992:LMC852011 LVY851992:LVY852011 MFU851992:MFU852011 MPQ851992:MPQ852011 MZM851992:MZM852011 NJI851992:NJI852011 NTE851992:NTE852011 ODA851992:ODA852011 OMW851992:OMW852011 OWS851992:OWS852011 PGO851992:PGO852011 PQK851992:PQK852011 QAG851992:QAG852011 QKC851992:QKC852011 QTY851992:QTY852011 RDU851992:RDU852011 RNQ851992:RNQ852011 RXM851992:RXM852011 SHI851992:SHI852011 SRE851992:SRE852011 TBA851992:TBA852011 TKW851992:TKW852011 TUS851992:TUS852011 UEO851992:UEO852011 UOK851992:UOK852011 UYG851992:UYG852011 VIC851992:VIC852011 VRY851992:VRY852011 WBU851992:WBU852011 WLQ851992:WLQ852011 WVM851992:WVM852011 JA917528:JA917547 SW917528:SW917547 ACS917528:ACS917547 AMO917528:AMO917547 AWK917528:AWK917547 BGG917528:BGG917547 BQC917528:BQC917547 BZY917528:BZY917547 CJU917528:CJU917547 CTQ917528:CTQ917547 DDM917528:DDM917547 DNI917528:DNI917547 DXE917528:DXE917547 EHA917528:EHA917547 EQW917528:EQW917547 FAS917528:FAS917547 FKO917528:FKO917547 FUK917528:FUK917547 GEG917528:GEG917547 GOC917528:GOC917547 GXY917528:GXY917547 HHU917528:HHU917547 HRQ917528:HRQ917547 IBM917528:IBM917547 ILI917528:ILI917547 IVE917528:IVE917547 JFA917528:JFA917547 JOW917528:JOW917547 JYS917528:JYS917547 KIO917528:KIO917547 KSK917528:KSK917547 LCG917528:LCG917547 LMC917528:LMC917547 LVY917528:LVY917547 MFU917528:MFU917547 MPQ917528:MPQ917547 MZM917528:MZM917547 NJI917528:NJI917547 NTE917528:NTE917547 ODA917528:ODA917547 OMW917528:OMW917547 OWS917528:OWS917547 PGO917528:PGO917547 PQK917528:PQK917547 QAG917528:QAG917547 QKC917528:QKC917547 QTY917528:QTY917547 RDU917528:RDU917547 RNQ917528:RNQ917547 RXM917528:RXM917547 SHI917528:SHI917547 SRE917528:SRE917547 TBA917528:TBA917547 TKW917528:TKW917547 TUS917528:TUS917547 UEO917528:UEO917547 UOK917528:UOK917547 UYG917528:UYG917547 VIC917528:VIC917547 VRY917528:VRY917547 WBU917528:WBU917547 WLQ917528:WLQ917547 WVM917528:WVM917547 JA983064:JA983083 SW983064:SW983083 ACS983064:ACS983083 AMO983064:AMO983083 AWK983064:AWK983083 BGG983064:BGG983083 BQC983064:BQC983083 BZY983064:BZY983083 CJU983064:CJU983083 CTQ983064:CTQ983083 DDM983064:DDM983083 DNI983064:DNI983083 DXE983064:DXE983083 EHA983064:EHA983083 EQW983064:EQW983083 FAS983064:FAS983083 FKO983064:FKO983083 FUK983064:FUK983083 GEG983064:GEG983083 GOC983064:GOC983083 GXY983064:GXY983083 HHU983064:HHU983083 HRQ983064:HRQ983083 IBM983064:IBM983083 ILI983064:ILI983083 IVE983064:IVE983083 JFA983064:JFA983083 JOW983064:JOW983083 JYS983064:JYS983083 KIO983064:KIO983083 KSK983064:KSK983083 LCG983064:LCG983083 LMC983064:LMC983083 LVY983064:LVY983083 MFU983064:MFU983083 MPQ983064:MPQ983083 MZM983064:MZM983083 NJI983064:NJI983083 NTE983064:NTE983083 ODA983064:ODA983083 OMW983064:OMW983083 OWS983064:OWS983083 PGO983064:PGO983083 PQK983064:PQK983083 QAG983064:QAG983083 QKC983064:QKC983083 QTY983064:QTY983083 RDU983064:RDU983083 RNQ983064:RNQ983083 RXM983064:RXM983083 SHI983064:SHI983083 SRE983064:SRE983083 TBA983064:TBA983083 TKW983064:TKW983083 TUS983064:TUS983083 UEO983064:UEO983083 UOK983064:UOK983083 UYG983064:UYG983083 VIC983064:VIC983083 VRY983064:VRY983083 WBU983064:WBU983083 WLQ983064:WLQ983083 SW65:SW68 ACS65:ACS68 AMO65:AMO68 AWK65:AWK68 BGG65:BGG68 BQC65:BQC68 BZY65:BZY68 CJU65:CJU68 CTQ65:CTQ68 DDM65:DDM68 DNI65:DNI68 DXE65:DXE68 EHA65:EHA68 EQW65:EQW68 FAS65:FAS68 FKO65:FKO68 FUK65:FUK68 GEG65:GEG68 GOC65:GOC68 GXY65:GXY68 HHU65:HHU68 HRQ65:HRQ68 IBM65:IBM68 ILI65:ILI68 IVE65:IVE68 JFA65:JFA68 JOW65:JOW68 JYS65:JYS68 KIO65:KIO68 KSK65:KSK68 LCG65:LCG68 LMC65:LMC68 LVY65:LVY68 MFU65:MFU68 MPQ65:MPQ68 MZM65:MZM68 NJI65:NJI68 NTE65:NTE68 ODA65:ODA68 OMW65:OMW68 OWS65:OWS68 PGO65:PGO68 PQK65:PQK68 QAG65:QAG68 QKC65:QKC68 QTY65:QTY68 RDU65:RDU68 RNQ65:RNQ68 RXM65:RXM68 SHI65:SHI68 SRE65:SRE68 TBA65:TBA68 TKW65:TKW68 TUS65:TUS68 UEO65:UEO68 UOK65:UOK68 UYG65:UYG68 VIC65:VIC68 VRY65:VRY68 WBU65:WBU68 WLQ65:WLQ68 WVM65:WVM68 JA65:JA68 WVE11:WVE61 IS11:IS61 SO11:SO61 ACK11:ACK61 AMG11:AMG61 AWC11:AWC61 BFY11:BFY61 BPU11:BPU61 BZQ11:BZQ61 CJM11:CJM61 CTI11:CTI61 DDE11:DDE61 DNA11:DNA61 DWW11:DWW61 EGS11:EGS61 EQO11:EQO61 FAK11:FAK61 FKG11:FKG61 FUC11:FUC61 GDY11:GDY61 GNU11:GNU61 GXQ11:GXQ61 HHM11:HHM61 HRI11:HRI61 IBE11:IBE61 ILA11:ILA61 IUW11:IUW61 JES11:JES61 JOO11:JOO61 JYK11:JYK61 KIG11:KIG61 KSC11:KSC61 LBY11:LBY61 LLU11:LLU61 LVQ11:LVQ61 MFM11:MFM61 MPI11:MPI61 MZE11:MZE61 NJA11:NJA61 NSW11:NSW61 OCS11:OCS61 OMO11:OMO61 OWK11:OWK61 PGG11:PGG61 PQC11:PQC61 PZY11:PZY61 QJU11:QJU61 QTQ11:QTQ61 RDM11:RDM61 RNI11:RNI61 RXE11:RXE61 SHA11:SHA61 SQW11:SQW61 TAS11:TAS61 TKO11:TKO61 TUK11:TUK61 UEG11:UEG61 UOC11:UOC61 UXY11:UXY61 VHU11:VHU61 VRQ11:VRQ61 WBM11:WBM61 WLI11:WLI61" xr:uid="{CEC1A6AA-6192-494F-BE2E-BDD02868F042}">
      <formula1>",×"</formula1>
    </dataValidation>
    <dataValidation type="list" allowBlank="1" showInputMessage="1" showErrorMessage="1" sqref="WVK983064:WVK983083 I65561:I65580 IY65560:IY65579 SU65560:SU65579 ACQ65560:ACQ65579 AMM65560:AMM65579 AWI65560:AWI65579 BGE65560:BGE65579 BQA65560:BQA65579 BZW65560:BZW65579 CJS65560:CJS65579 CTO65560:CTO65579 DDK65560:DDK65579 DNG65560:DNG65579 DXC65560:DXC65579 EGY65560:EGY65579 EQU65560:EQU65579 FAQ65560:FAQ65579 FKM65560:FKM65579 FUI65560:FUI65579 GEE65560:GEE65579 GOA65560:GOA65579 GXW65560:GXW65579 HHS65560:HHS65579 HRO65560:HRO65579 IBK65560:IBK65579 ILG65560:ILG65579 IVC65560:IVC65579 JEY65560:JEY65579 JOU65560:JOU65579 JYQ65560:JYQ65579 KIM65560:KIM65579 KSI65560:KSI65579 LCE65560:LCE65579 LMA65560:LMA65579 LVW65560:LVW65579 MFS65560:MFS65579 MPO65560:MPO65579 MZK65560:MZK65579 NJG65560:NJG65579 NTC65560:NTC65579 OCY65560:OCY65579 OMU65560:OMU65579 OWQ65560:OWQ65579 PGM65560:PGM65579 PQI65560:PQI65579 QAE65560:QAE65579 QKA65560:QKA65579 QTW65560:QTW65579 RDS65560:RDS65579 RNO65560:RNO65579 RXK65560:RXK65579 SHG65560:SHG65579 SRC65560:SRC65579 TAY65560:TAY65579 TKU65560:TKU65579 TUQ65560:TUQ65579 UEM65560:UEM65579 UOI65560:UOI65579 UYE65560:UYE65579 VIA65560:VIA65579 VRW65560:VRW65579 WBS65560:WBS65579 WLO65560:WLO65579 WVK65560:WVK65579 I131097:I131116 IY131096:IY131115 SU131096:SU131115 ACQ131096:ACQ131115 AMM131096:AMM131115 AWI131096:AWI131115 BGE131096:BGE131115 BQA131096:BQA131115 BZW131096:BZW131115 CJS131096:CJS131115 CTO131096:CTO131115 DDK131096:DDK131115 DNG131096:DNG131115 DXC131096:DXC131115 EGY131096:EGY131115 EQU131096:EQU131115 FAQ131096:FAQ131115 FKM131096:FKM131115 FUI131096:FUI131115 GEE131096:GEE131115 GOA131096:GOA131115 GXW131096:GXW131115 HHS131096:HHS131115 HRO131096:HRO131115 IBK131096:IBK131115 ILG131096:ILG131115 IVC131096:IVC131115 JEY131096:JEY131115 JOU131096:JOU131115 JYQ131096:JYQ131115 KIM131096:KIM131115 KSI131096:KSI131115 LCE131096:LCE131115 LMA131096:LMA131115 LVW131096:LVW131115 MFS131096:MFS131115 MPO131096:MPO131115 MZK131096:MZK131115 NJG131096:NJG131115 NTC131096:NTC131115 OCY131096:OCY131115 OMU131096:OMU131115 OWQ131096:OWQ131115 PGM131096:PGM131115 PQI131096:PQI131115 QAE131096:QAE131115 QKA131096:QKA131115 QTW131096:QTW131115 RDS131096:RDS131115 RNO131096:RNO131115 RXK131096:RXK131115 SHG131096:SHG131115 SRC131096:SRC131115 TAY131096:TAY131115 TKU131096:TKU131115 TUQ131096:TUQ131115 UEM131096:UEM131115 UOI131096:UOI131115 UYE131096:UYE131115 VIA131096:VIA131115 VRW131096:VRW131115 WBS131096:WBS131115 WLO131096:WLO131115 WVK131096:WVK131115 I196633:I196652 IY196632:IY196651 SU196632:SU196651 ACQ196632:ACQ196651 AMM196632:AMM196651 AWI196632:AWI196651 BGE196632:BGE196651 BQA196632:BQA196651 BZW196632:BZW196651 CJS196632:CJS196651 CTO196632:CTO196651 DDK196632:DDK196651 DNG196632:DNG196651 DXC196632:DXC196651 EGY196632:EGY196651 EQU196632:EQU196651 FAQ196632:FAQ196651 FKM196632:FKM196651 FUI196632:FUI196651 GEE196632:GEE196651 GOA196632:GOA196651 GXW196632:GXW196651 HHS196632:HHS196651 HRO196632:HRO196651 IBK196632:IBK196651 ILG196632:ILG196651 IVC196632:IVC196651 JEY196632:JEY196651 JOU196632:JOU196651 JYQ196632:JYQ196651 KIM196632:KIM196651 KSI196632:KSI196651 LCE196632:LCE196651 LMA196632:LMA196651 LVW196632:LVW196651 MFS196632:MFS196651 MPO196632:MPO196651 MZK196632:MZK196651 NJG196632:NJG196651 NTC196632:NTC196651 OCY196632:OCY196651 OMU196632:OMU196651 OWQ196632:OWQ196651 PGM196632:PGM196651 PQI196632:PQI196651 QAE196632:QAE196651 QKA196632:QKA196651 QTW196632:QTW196651 RDS196632:RDS196651 RNO196632:RNO196651 RXK196632:RXK196651 SHG196632:SHG196651 SRC196632:SRC196651 TAY196632:TAY196651 TKU196632:TKU196651 TUQ196632:TUQ196651 UEM196632:UEM196651 UOI196632:UOI196651 UYE196632:UYE196651 VIA196632:VIA196651 VRW196632:VRW196651 WBS196632:WBS196651 WLO196632:WLO196651 WVK196632:WVK196651 I262169:I262188 IY262168:IY262187 SU262168:SU262187 ACQ262168:ACQ262187 AMM262168:AMM262187 AWI262168:AWI262187 BGE262168:BGE262187 BQA262168:BQA262187 BZW262168:BZW262187 CJS262168:CJS262187 CTO262168:CTO262187 DDK262168:DDK262187 DNG262168:DNG262187 DXC262168:DXC262187 EGY262168:EGY262187 EQU262168:EQU262187 FAQ262168:FAQ262187 FKM262168:FKM262187 FUI262168:FUI262187 GEE262168:GEE262187 GOA262168:GOA262187 GXW262168:GXW262187 HHS262168:HHS262187 HRO262168:HRO262187 IBK262168:IBK262187 ILG262168:ILG262187 IVC262168:IVC262187 JEY262168:JEY262187 JOU262168:JOU262187 JYQ262168:JYQ262187 KIM262168:KIM262187 KSI262168:KSI262187 LCE262168:LCE262187 LMA262168:LMA262187 LVW262168:LVW262187 MFS262168:MFS262187 MPO262168:MPO262187 MZK262168:MZK262187 NJG262168:NJG262187 NTC262168:NTC262187 OCY262168:OCY262187 OMU262168:OMU262187 OWQ262168:OWQ262187 PGM262168:PGM262187 PQI262168:PQI262187 QAE262168:QAE262187 QKA262168:QKA262187 QTW262168:QTW262187 RDS262168:RDS262187 RNO262168:RNO262187 RXK262168:RXK262187 SHG262168:SHG262187 SRC262168:SRC262187 TAY262168:TAY262187 TKU262168:TKU262187 TUQ262168:TUQ262187 UEM262168:UEM262187 UOI262168:UOI262187 UYE262168:UYE262187 VIA262168:VIA262187 VRW262168:VRW262187 WBS262168:WBS262187 WLO262168:WLO262187 WVK262168:WVK262187 I327705:I327724 IY327704:IY327723 SU327704:SU327723 ACQ327704:ACQ327723 AMM327704:AMM327723 AWI327704:AWI327723 BGE327704:BGE327723 BQA327704:BQA327723 BZW327704:BZW327723 CJS327704:CJS327723 CTO327704:CTO327723 DDK327704:DDK327723 DNG327704:DNG327723 DXC327704:DXC327723 EGY327704:EGY327723 EQU327704:EQU327723 FAQ327704:FAQ327723 FKM327704:FKM327723 FUI327704:FUI327723 GEE327704:GEE327723 GOA327704:GOA327723 GXW327704:GXW327723 HHS327704:HHS327723 HRO327704:HRO327723 IBK327704:IBK327723 ILG327704:ILG327723 IVC327704:IVC327723 JEY327704:JEY327723 JOU327704:JOU327723 JYQ327704:JYQ327723 KIM327704:KIM327723 KSI327704:KSI327723 LCE327704:LCE327723 LMA327704:LMA327723 LVW327704:LVW327723 MFS327704:MFS327723 MPO327704:MPO327723 MZK327704:MZK327723 NJG327704:NJG327723 NTC327704:NTC327723 OCY327704:OCY327723 OMU327704:OMU327723 OWQ327704:OWQ327723 PGM327704:PGM327723 PQI327704:PQI327723 QAE327704:QAE327723 QKA327704:QKA327723 QTW327704:QTW327723 RDS327704:RDS327723 RNO327704:RNO327723 RXK327704:RXK327723 SHG327704:SHG327723 SRC327704:SRC327723 TAY327704:TAY327723 TKU327704:TKU327723 TUQ327704:TUQ327723 UEM327704:UEM327723 UOI327704:UOI327723 UYE327704:UYE327723 VIA327704:VIA327723 VRW327704:VRW327723 WBS327704:WBS327723 WLO327704:WLO327723 WVK327704:WVK327723 I393241:I393260 IY393240:IY393259 SU393240:SU393259 ACQ393240:ACQ393259 AMM393240:AMM393259 AWI393240:AWI393259 BGE393240:BGE393259 BQA393240:BQA393259 BZW393240:BZW393259 CJS393240:CJS393259 CTO393240:CTO393259 DDK393240:DDK393259 DNG393240:DNG393259 DXC393240:DXC393259 EGY393240:EGY393259 EQU393240:EQU393259 FAQ393240:FAQ393259 FKM393240:FKM393259 FUI393240:FUI393259 GEE393240:GEE393259 GOA393240:GOA393259 GXW393240:GXW393259 HHS393240:HHS393259 HRO393240:HRO393259 IBK393240:IBK393259 ILG393240:ILG393259 IVC393240:IVC393259 JEY393240:JEY393259 JOU393240:JOU393259 JYQ393240:JYQ393259 KIM393240:KIM393259 KSI393240:KSI393259 LCE393240:LCE393259 LMA393240:LMA393259 LVW393240:LVW393259 MFS393240:MFS393259 MPO393240:MPO393259 MZK393240:MZK393259 NJG393240:NJG393259 NTC393240:NTC393259 OCY393240:OCY393259 OMU393240:OMU393259 OWQ393240:OWQ393259 PGM393240:PGM393259 PQI393240:PQI393259 QAE393240:QAE393259 QKA393240:QKA393259 QTW393240:QTW393259 RDS393240:RDS393259 RNO393240:RNO393259 RXK393240:RXK393259 SHG393240:SHG393259 SRC393240:SRC393259 TAY393240:TAY393259 TKU393240:TKU393259 TUQ393240:TUQ393259 UEM393240:UEM393259 UOI393240:UOI393259 UYE393240:UYE393259 VIA393240:VIA393259 VRW393240:VRW393259 WBS393240:WBS393259 WLO393240:WLO393259 WVK393240:WVK393259 I458777:I458796 IY458776:IY458795 SU458776:SU458795 ACQ458776:ACQ458795 AMM458776:AMM458795 AWI458776:AWI458795 BGE458776:BGE458795 BQA458776:BQA458795 BZW458776:BZW458795 CJS458776:CJS458795 CTO458776:CTO458795 DDK458776:DDK458795 DNG458776:DNG458795 DXC458776:DXC458795 EGY458776:EGY458795 EQU458776:EQU458795 FAQ458776:FAQ458795 FKM458776:FKM458795 FUI458776:FUI458795 GEE458776:GEE458795 GOA458776:GOA458795 GXW458776:GXW458795 HHS458776:HHS458795 HRO458776:HRO458795 IBK458776:IBK458795 ILG458776:ILG458795 IVC458776:IVC458795 JEY458776:JEY458795 JOU458776:JOU458795 JYQ458776:JYQ458795 KIM458776:KIM458795 KSI458776:KSI458795 LCE458776:LCE458795 LMA458776:LMA458795 LVW458776:LVW458795 MFS458776:MFS458795 MPO458776:MPO458795 MZK458776:MZK458795 NJG458776:NJG458795 NTC458776:NTC458795 OCY458776:OCY458795 OMU458776:OMU458795 OWQ458776:OWQ458795 PGM458776:PGM458795 PQI458776:PQI458795 QAE458776:QAE458795 QKA458776:QKA458795 QTW458776:QTW458795 RDS458776:RDS458795 RNO458776:RNO458795 RXK458776:RXK458795 SHG458776:SHG458795 SRC458776:SRC458795 TAY458776:TAY458795 TKU458776:TKU458795 TUQ458776:TUQ458795 UEM458776:UEM458795 UOI458776:UOI458795 UYE458776:UYE458795 VIA458776:VIA458795 VRW458776:VRW458795 WBS458776:WBS458795 WLO458776:WLO458795 WVK458776:WVK458795 I524313:I524332 IY524312:IY524331 SU524312:SU524331 ACQ524312:ACQ524331 AMM524312:AMM524331 AWI524312:AWI524331 BGE524312:BGE524331 BQA524312:BQA524331 BZW524312:BZW524331 CJS524312:CJS524331 CTO524312:CTO524331 DDK524312:DDK524331 DNG524312:DNG524331 DXC524312:DXC524331 EGY524312:EGY524331 EQU524312:EQU524331 FAQ524312:FAQ524331 FKM524312:FKM524331 FUI524312:FUI524331 GEE524312:GEE524331 GOA524312:GOA524331 GXW524312:GXW524331 HHS524312:HHS524331 HRO524312:HRO524331 IBK524312:IBK524331 ILG524312:ILG524331 IVC524312:IVC524331 JEY524312:JEY524331 JOU524312:JOU524331 JYQ524312:JYQ524331 KIM524312:KIM524331 KSI524312:KSI524331 LCE524312:LCE524331 LMA524312:LMA524331 LVW524312:LVW524331 MFS524312:MFS524331 MPO524312:MPO524331 MZK524312:MZK524331 NJG524312:NJG524331 NTC524312:NTC524331 OCY524312:OCY524331 OMU524312:OMU524331 OWQ524312:OWQ524331 PGM524312:PGM524331 PQI524312:PQI524331 QAE524312:QAE524331 QKA524312:QKA524331 QTW524312:QTW524331 RDS524312:RDS524331 RNO524312:RNO524331 RXK524312:RXK524331 SHG524312:SHG524331 SRC524312:SRC524331 TAY524312:TAY524331 TKU524312:TKU524331 TUQ524312:TUQ524331 UEM524312:UEM524331 UOI524312:UOI524331 UYE524312:UYE524331 VIA524312:VIA524331 VRW524312:VRW524331 WBS524312:WBS524331 WLO524312:WLO524331 WVK524312:WVK524331 I589849:I589868 IY589848:IY589867 SU589848:SU589867 ACQ589848:ACQ589867 AMM589848:AMM589867 AWI589848:AWI589867 BGE589848:BGE589867 BQA589848:BQA589867 BZW589848:BZW589867 CJS589848:CJS589867 CTO589848:CTO589867 DDK589848:DDK589867 DNG589848:DNG589867 DXC589848:DXC589867 EGY589848:EGY589867 EQU589848:EQU589867 FAQ589848:FAQ589867 FKM589848:FKM589867 FUI589848:FUI589867 GEE589848:GEE589867 GOA589848:GOA589867 GXW589848:GXW589867 HHS589848:HHS589867 HRO589848:HRO589867 IBK589848:IBK589867 ILG589848:ILG589867 IVC589848:IVC589867 JEY589848:JEY589867 JOU589848:JOU589867 JYQ589848:JYQ589867 KIM589848:KIM589867 KSI589848:KSI589867 LCE589848:LCE589867 LMA589848:LMA589867 LVW589848:LVW589867 MFS589848:MFS589867 MPO589848:MPO589867 MZK589848:MZK589867 NJG589848:NJG589867 NTC589848:NTC589867 OCY589848:OCY589867 OMU589848:OMU589867 OWQ589848:OWQ589867 PGM589848:PGM589867 PQI589848:PQI589867 QAE589848:QAE589867 QKA589848:QKA589867 QTW589848:QTW589867 RDS589848:RDS589867 RNO589848:RNO589867 RXK589848:RXK589867 SHG589848:SHG589867 SRC589848:SRC589867 TAY589848:TAY589867 TKU589848:TKU589867 TUQ589848:TUQ589867 UEM589848:UEM589867 UOI589848:UOI589867 UYE589848:UYE589867 VIA589848:VIA589867 VRW589848:VRW589867 WBS589848:WBS589867 WLO589848:WLO589867 WVK589848:WVK589867 I655385:I655404 IY655384:IY655403 SU655384:SU655403 ACQ655384:ACQ655403 AMM655384:AMM655403 AWI655384:AWI655403 BGE655384:BGE655403 BQA655384:BQA655403 BZW655384:BZW655403 CJS655384:CJS655403 CTO655384:CTO655403 DDK655384:DDK655403 DNG655384:DNG655403 DXC655384:DXC655403 EGY655384:EGY655403 EQU655384:EQU655403 FAQ655384:FAQ655403 FKM655384:FKM655403 FUI655384:FUI655403 GEE655384:GEE655403 GOA655384:GOA655403 GXW655384:GXW655403 HHS655384:HHS655403 HRO655384:HRO655403 IBK655384:IBK655403 ILG655384:ILG655403 IVC655384:IVC655403 JEY655384:JEY655403 JOU655384:JOU655403 JYQ655384:JYQ655403 KIM655384:KIM655403 KSI655384:KSI655403 LCE655384:LCE655403 LMA655384:LMA655403 LVW655384:LVW655403 MFS655384:MFS655403 MPO655384:MPO655403 MZK655384:MZK655403 NJG655384:NJG655403 NTC655384:NTC655403 OCY655384:OCY655403 OMU655384:OMU655403 OWQ655384:OWQ655403 PGM655384:PGM655403 PQI655384:PQI655403 QAE655384:QAE655403 QKA655384:QKA655403 QTW655384:QTW655403 RDS655384:RDS655403 RNO655384:RNO655403 RXK655384:RXK655403 SHG655384:SHG655403 SRC655384:SRC655403 TAY655384:TAY655403 TKU655384:TKU655403 TUQ655384:TUQ655403 UEM655384:UEM655403 UOI655384:UOI655403 UYE655384:UYE655403 VIA655384:VIA655403 VRW655384:VRW655403 WBS655384:WBS655403 WLO655384:WLO655403 WVK655384:WVK655403 I720921:I720940 IY720920:IY720939 SU720920:SU720939 ACQ720920:ACQ720939 AMM720920:AMM720939 AWI720920:AWI720939 BGE720920:BGE720939 BQA720920:BQA720939 BZW720920:BZW720939 CJS720920:CJS720939 CTO720920:CTO720939 DDK720920:DDK720939 DNG720920:DNG720939 DXC720920:DXC720939 EGY720920:EGY720939 EQU720920:EQU720939 FAQ720920:FAQ720939 FKM720920:FKM720939 FUI720920:FUI720939 GEE720920:GEE720939 GOA720920:GOA720939 GXW720920:GXW720939 HHS720920:HHS720939 HRO720920:HRO720939 IBK720920:IBK720939 ILG720920:ILG720939 IVC720920:IVC720939 JEY720920:JEY720939 JOU720920:JOU720939 JYQ720920:JYQ720939 KIM720920:KIM720939 KSI720920:KSI720939 LCE720920:LCE720939 LMA720920:LMA720939 LVW720920:LVW720939 MFS720920:MFS720939 MPO720920:MPO720939 MZK720920:MZK720939 NJG720920:NJG720939 NTC720920:NTC720939 OCY720920:OCY720939 OMU720920:OMU720939 OWQ720920:OWQ720939 PGM720920:PGM720939 PQI720920:PQI720939 QAE720920:QAE720939 QKA720920:QKA720939 QTW720920:QTW720939 RDS720920:RDS720939 RNO720920:RNO720939 RXK720920:RXK720939 SHG720920:SHG720939 SRC720920:SRC720939 TAY720920:TAY720939 TKU720920:TKU720939 TUQ720920:TUQ720939 UEM720920:UEM720939 UOI720920:UOI720939 UYE720920:UYE720939 VIA720920:VIA720939 VRW720920:VRW720939 WBS720920:WBS720939 WLO720920:WLO720939 WVK720920:WVK720939 I786457:I786476 IY786456:IY786475 SU786456:SU786475 ACQ786456:ACQ786475 AMM786456:AMM786475 AWI786456:AWI786475 BGE786456:BGE786475 BQA786456:BQA786475 BZW786456:BZW786475 CJS786456:CJS786475 CTO786456:CTO786475 DDK786456:DDK786475 DNG786456:DNG786475 DXC786456:DXC786475 EGY786456:EGY786475 EQU786456:EQU786475 FAQ786456:FAQ786475 FKM786456:FKM786475 FUI786456:FUI786475 GEE786456:GEE786475 GOA786456:GOA786475 GXW786456:GXW786475 HHS786456:HHS786475 HRO786456:HRO786475 IBK786456:IBK786475 ILG786456:ILG786475 IVC786456:IVC786475 JEY786456:JEY786475 JOU786456:JOU786475 JYQ786456:JYQ786475 KIM786456:KIM786475 KSI786456:KSI786475 LCE786456:LCE786475 LMA786456:LMA786475 LVW786456:LVW786475 MFS786456:MFS786475 MPO786456:MPO786475 MZK786456:MZK786475 NJG786456:NJG786475 NTC786456:NTC786475 OCY786456:OCY786475 OMU786456:OMU786475 OWQ786456:OWQ786475 PGM786456:PGM786475 PQI786456:PQI786475 QAE786456:QAE786475 QKA786456:QKA786475 QTW786456:QTW786475 RDS786456:RDS786475 RNO786456:RNO786475 RXK786456:RXK786475 SHG786456:SHG786475 SRC786456:SRC786475 TAY786456:TAY786475 TKU786456:TKU786475 TUQ786456:TUQ786475 UEM786456:UEM786475 UOI786456:UOI786475 UYE786456:UYE786475 VIA786456:VIA786475 VRW786456:VRW786475 WBS786456:WBS786475 WLO786456:WLO786475 WVK786456:WVK786475 I851993:I852012 IY851992:IY852011 SU851992:SU852011 ACQ851992:ACQ852011 AMM851992:AMM852011 AWI851992:AWI852011 BGE851992:BGE852011 BQA851992:BQA852011 BZW851992:BZW852011 CJS851992:CJS852011 CTO851992:CTO852011 DDK851992:DDK852011 DNG851992:DNG852011 DXC851992:DXC852011 EGY851992:EGY852011 EQU851992:EQU852011 FAQ851992:FAQ852011 FKM851992:FKM852011 FUI851992:FUI852011 GEE851992:GEE852011 GOA851992:GOA852011 GXW851992:GXW852011 HHS851992:HHS852011 HRO851992:HRO852011 IBK851992:IBK852011 ILG851992:ILG852011 IVC851992:IVC852011 JEY851992:JEY852011 JOU851992:JOU852011 JYQ851992:JYQ852011 KIM851992:KIM852011 KSI851992:KSI852011 LCE851992:LCE852011 LMA851992:LMA852011 LVW851992:LVW852011 MFS851992:MFS852011 MPO851992:MPO852011 MZK851992:MZK852011 NJG851992:NJG852011 NTC851992:NTC852011 OCY851992:OCY852011 OMU851992:OMU852011 OWQ851992:OWQ852011 PGM851992:PGM852011 PQI851992:PQI852011 QAE851992:QAE852011 QKA851992:QKA852011 QTW851992:QTW852011 RDS851992:RDS852011 RNO851992:RNO852011 RXK851992:RXK852011 SHG851992:SHG852011 SRC851992:SRC852011 TAY851992:TAY852011 TKU851992:TKU852011 TUQ851992:TUQ852011 UEM851992:UEM852011 UOI851992:UOI852011 UYE851992:UYE852011 VIA851992:VIA852011 VRW851992:VRW852011 WBS851992:WBS852011 WLO851992:WLO852011 WVK851992:WVK852011 I917529:I917548 IY917528:IY917547 SU917528:SU917547 ACQ917528:ACQ917547 AMM917528:AMM917547 AWI917528:AWI917547 BGE917528:BGE917547 BQA917528:BQA917547 BZW917528:BZW917547 CJS917528:CJS917547 CTO917528:CTO917547 DDK917528:DDK917547 DNG917528:DNG917547 DXC917528:DXC917547 EGY917528:EGY917547 EQU917528:EQU917547 FAQ917528:FAQ917547 FKM917528:FKM917547 FUI917528:FUI917547 GEE917528:GEE917547 GOA917528:GOA917547 GXW917528:GXW917547 HHS917528:HHS917547 HRO917528:HRO917547 IBK917528:IBK917547 ILG917528:ILG917547 IVC917528:IVC917547 JEY917528:JEY917547 JOU917528:JOU917547 JYQ917528:JYQ917547 KIM917528:KIM917547 KSI917528:KSI917547 LCE917528:LCE917547 LMA917528:LMA917547 LVW917528:LVW917547 MFS917528:MFS917547 MPO917528:MPO917547 MZK917528:MZK917547 NJG917528:NJG917547 NTC917528:NTC917547 OCY917528:OCY917547 OMU917528:OMU917547 OWQ917528:OWQ917547 PGM917528:PGM917547 PQI917528:PQI917547 QAE917528:QAE917547 QKA917528:QKA917547 QTW917528:QTW917547 RDS917528:RDS917547 RNO917528:RNO917547 RXK917528:RXK917547 SHG917528:SHG917547 SRC917528:SRC917547 TAY917528:TAY917547 TKU917528:TKU917547 TUQ917528:TUQ917547 UEM917528:UEM917547 UOI917528:UOI917547 UYE917528:UYE917547 VIA917528:VIA917547 VRW917528:VRW917547 WBS917528:WBS917547 WLO917528:WLO917547 WVK917528:WVK917547 I983065:I983084 IY983064:IY983083 SU983064:SU983083 ACQ983064:ACQ983083 AMM983064:AMM983083 AWI983064:AWI983083 BGE983064:BGE983083 BQA983064:BQA983083 BZW983064:BZW983083 CJS983064:CJS983083 CTO983064:CTO983083 DDK983064:DDK983083 DNG983064:DNG983083 DXC983064:DXC983083 EGY983064:EGY983083 EQU983064:EQU983083 FAQ983064:FAQ983083 FKM983064:FKM983083 FUI983064:FUI983083 GEE983064:GEE983083 GOA983064:GOA983083 GXW983064:GXW983083 HHS983064:HHS983083 HRO983064:HRO983083 IBK983064:IBK983083 ILG983064:ILG983083 IVC983064:IVC983083 JEY983064:JEY983083 JOU983064:JOU983083 JYQ983064:JYQ983083 KIM983064:KIM983083 KSI983064:KSI983083 LCE983064:LCE983083 LMA983064:LMA983083 LVW983064:LVW983083 MFS983064:MFS983083 MPO983064:MPO983083 MZK983064:MZK983083 NJG983064:NJG983083 NTC983064:NTC983083 OCY983064:OCY983083 OMU983064:OMU983083 OWQ983064:OWQ983083 PGM983064:PGM983083 PQI983064:PQI983083 QAE983064:QAE983083 QKA983064:QKA983083 QTW983064:QTW983083 RDS983064:RDS983083 RNO983064:RNO983083 RXK983064:RXK983083 SHG983064:SHG983083 SRC983064:SRC983083 TAY983064:TAY983083 TKU983064:TKU983083 TUQ983064:TUQ983083 UEM983064:UEM983083 UOI983064:UOI983083 UYE983064:UYE983083 VIA983064:VIA983083 VRW983064:VRW983083 WBS983064:WBS983083 WLO983064:WLO983083 WLO65:WLO68 IY65:IY68 SU65:SU68 ACQ65:ACQ68 AMM65:AMM68 AWI65:AWI68 BGE65:BGE68 BQA65:BQA68 BZW65:BZW68 CJS65:CJS68 CTO65:CTO68 DDK65:DDK68 DNG65:DNG68 DXC65:DXC68 EGY65:EGY68 EQU65:EQU68 FAQ65:FAQ68 FKM65:FKM68 FUI65:FUI68 GEE65:GEE68 GOA65:GOA68 GXW65:GXW68 HHS65:HHS68 HRO65:HRO68 IBK65:IBK68 ILG65:ILG68 IVC65:IVC68 JEY65:JEY68 JOU65:JOU68 JYQ65:JYQ68 KIM65:KIM68 KSI65:KSI68 LCE65:LCE68 LMA65:LMA68 LVW65:LVW68 MFS65:MFS68 MPO65:MPO68 MZK65:MZK68 NJG65:NJG68 NTC65:NTC68 OCY65:OCY68 OMU65:OMU68 OWQ65:OWQ68 PGM65:PGM68 PQI65:PQI68 QAE65:QAE68 QKA65:QKA68 QTW65:QTW68 RDS65:RDS68 RNO65:RNO68 RXK65:RXK68 SHG65:SHG68 SRC65:SRC68 TAY65:TAY68 TKU65:TKU68 TUQ65:TUQ68 UEM65:UEM68 UOI65:UOI68 UYE65:UYE68 VIA65:VIA68 VRW65:VRW68 WBS65:WBS68 WVK65:WVK68 WBK11:WBK61 WVC11:WVC61 WLG11:WLG61 IQ11:IQ61 SM11:SM61 ACI11:ACI61 AME11:AME61 AWA11:AWA61 BFW11:BFW61 BPS11:BPS61 BZO11:BZO61 CJK11:CJK61 CTG11:CTG61 DDC11:DDC61 DMY11:DMY61 DWU11:DWU61 EGQ11:EGQ61 EQM11:EQM61 FAI11:FAI61 FKE11:FKE61 FUA11:FUA61 GDW11:GDW61 GNS11:GNS61 GXO11:GXO61 HHK11:HHK61 HRG11:HRG61 IBC11:IBC61 IKY11:IKY61 IUU11:IUU61 JEQ11:JEQ61 JOM11:JOM61 JYI11:JYI61 KIE11:KIE61 KSA11:KSA61 LBW11:LBW61 LLS11:LLS61 LVO11:LVO61 MFK11:MFK61 MPG11:MPG61 MZC11:MZC61 NIY11:NIY61 NSU11:NSU61 OCQ11:OCQ61 OMM11:OMM61 OWI11:OWI61 PGE11:PGE61 PQA11:PQA61 PZW11:PZW61 QJS11:QJS61 QTO11:QTO61 RDK11:RDK61 RNG11:RNG61 RXC11:RXC61 SGY11:SGY61 SQU11:SQU61 TAQ11:TAQ61 TKM11:TKM61 TUI11:TUI61 UEE11:UEE61 UOA11:UOA61 UXW11:UXW61 VHS11:VHS61 VRO11:VRO61 I11:I60" xr:uid="{E839B7A2-2233-45E3-8579-8A616D33C9D8}">
      <formula1>"常勤,非常勤"</formula1>
    </dataValidation>
    <dataValidation type="list" allowBlank="1" showInputMessage="1" showErrorMessage="1" sqref="WVL983064:WVL983083 J131097:J131116 IZ65560:IZ65579 SV65560:SV65579 ACR65560:ACR65579 AMN65560:AMN65579 AWJ65560:AWJ65579 BGF65560:BGF65579 BQB65560:BQB65579 BZX65560:BZX65579 CJT65560:CJT65579 CTP65560:CTP65579 DDL65560:DDL65579 DNH65560:DNH65579 DXD65560:DXD65579 EGZ65560:EGZ65579 EQV65560:EQV65579 FAR65560:FAR65579 FKN65560:FKN65579 FUJ65560:FUJ65579 GEF65560:GEF65579 GOB65560:GOB65579 GXX65560:GXX65579 HHT65560:HHT65579 HRP65560:HRP65579 IBL65560:IBL65579 ILH65560:ILH65579 IVD65560:IVD65579 JEZ65560:JEZ65579 JOV65560:JOV65579 JYR65560:JYR65579 KIN65560:KIN65579 KSJ65560:KSJ65579 LCF65560:LCF65579 LMB65560:LMB65579 LVX65560:LVX65579 MFT65560:MFT65579 MPP65560:MPP65579 MZL65560:MZL65579 NJH65560:NJH65579 NTD65560:NTD65579 OCZ65560:OCZ65579 OMV65560:OMV65579 OWR65560:OWR65579 PGN65560:PGN65579 PQJ65560:PQJ65579 QAF65560:QAF65579 QKB65560:QKB65579 QTX65560:QTX65579 RDT65560:RDT65579 RNP65560:RNP65579 RXL65560:RXL65579 SHH65560:SHH65579 SRD65560:SRD65579 TAZ65560:TAZ65579 TKV65560:TKV65579 TUR65560:TUR65579 UEN65560:UEN65579 UOJ65560:UOJ65579 UYF65560:UYF65579 VIB65560:VIB65579 VRX65560:VRX65579 WBT65560:WBT65579 WLP65560:WLP65579 WVL65560:WVL65579 J196633:J196652 IZ131096:IZ131115 SV131096:SV131115 ACR131096:ACR131115 AMN131096:AMN131115 AWJ131096:AWJ131115 BGF131096:BGF131115 BQB131096:BQB131115 BZX131096:BZX131115 CJT131096:CJT131115 CTP131096:CTP131115 DDL131096:DDL131115 DNH131096:DNH131115 DXD131096:DXD131115 EGZ131096:EGZ131115 EQV131096:EQV131115 FAR131096:FAR131115 FKN131096:FKN131115 FUJ131096:FUJ131115 GEF131096:GEF131115 GOB131096:GOB131115 GXX131096:GXX131115 HHT131096:HHT131115 HRP131096:HRP131115 IBL131096:IBL131115 ILH131096:ILH131115 IVD131096:IVD131115 JEZ131096:JEZ131115 JOV131096:JOV131115 JYR131096:JYR131115 KIN131096:KIN131115 KSJ131096:KSJ131115 LCF131096:LCF131115 LMB131096:LMB131115 LVX131096:LVX131115 MFT131096:MFT131115 MPP131096:MPP131115 MZL131096:MZL131115 NJH131096:NJH131115 NTD131096:NTD131115 OCZ131096:OCZ131115 OMV131096:OMV131115 OWR131096:OWR131115 PGN131096:PGN131115 PQJ131096:PQJ131115 QAF131096:QAF131115 QKB131096:QKB131115 QTX131096:QTX131115 RDT131096:RDT131115 RNP131096:RNP131115 RXL131096:RXL131115 SHH131096:SHH131115 SRD131096:SRD131115 TAZ131096:TAZ131115 TKV131096:TKV131115 TUR131096:TUR131115 UEN131096:UEN131115 UOJ131096:UOJ131115 UYF131096:UYF131115 VIB131096:VIB131115 VRX131096:VRX131115 WBT131096:WBT131115 WLP131096:WLP131115 WVL131096:WVL131115 J262169:J262188 IZ196632:IZ196651 SV196632:SV196651 ACR196632:ACR196651 AMN196632:AMN196651 AWJ196632:AWJ196651 BGF196632:BGF196651 BQB196632:BQB196651 BZX196632:BZX196651 CJT196632:CJT196651 CTP196632:CTP196651 DDL196632:DDL196651 DNH196632:DNH196651 DXD196632:DXD196651 EGZ196632:EGZ196651 EQV196632:EQV196651 FAR196632:FAR196651 FKN196632:FKN196651 FUJ196632:FUJ196651 GEF196632:GEF196651 GOB196632:GOB196651 GXX196632:GXX196651 HHT196632:HHT196651 HRP196632:HRP196651 IBL196632:IBL196651 ILH196632:ILH196651 IVD196632:IVD196651 JEZ196632:JEZ196651 JOV196632:JOV196651 JYR196632:JYR196651 KIN196632:KIN196651 KSJ196632:KSJ196651 LCF196632:LCF196651 LMB196632:LMB196651 LVX196632:LVX196651 MFT196632:MFT196651 MPP196632:MPP196651 MZL196632:MZL196651 NJH196632:NJH196651 NTD196632:NTD196651 OCZ196632:OCZ196651 OMV196632:OMV196651 OWR196632:OWR196651 PGN196632:PGN196651 PQJ196632:PQJ196651 QAF196632:QAF196651 QKB196632:QKB196651 QTX196632:QTX196651 RDT196632:RDT196651 RNP196632:RNP196651 RXL196632:RXL196651 SHH196632:SHH196651 SRD196632:SRD196651 TAZ196632:TAZ196651 TKV196632:TKV196651 TUR196632:TUR196651 UEN196632:UEN196651 UOJ196632:UOJ196651 UYF196632:UYF196651 VIB196632:VIB196651 VRX196632:VRX196651 WBT196632:WBT196651 WLP196632:WLP196651 WVL196632:WVL196651 J327705:J327724 IZ262168:IZ262187 SV262168:SV262187 ACR262168:ACR262187 AMN262168:AMN262187 AWJ262168:AWJ262187 BGF262168:BGF262187 BQB262168:BQB262187 BZX262168:BZX262187 CJT262168:CJT262187 CTP262168:CTP262187 DDL262168:DDL262187 DNH262168:DNH262187 DXD262168:DXD262187 EGZ262168:EGZ262187 EQV262168:EQV262187 FAR262168:FAR262187 FKN262168:FKN262187 FUJ262168:FUJ262187 GEF262168:GEF262187 GOB262168:GOB262187 GXX262168:GXX262187 HHT262168:HHT262187 HRP262168:HRP262187 IBL262168:IBL262187 ILH262168:ILH262187 IVD262168:IVD262187 JEZ262168:JEZ262187 JOV262168:JOV262187 JYR262168:JYR262187 KIN262168:KIN262187 KSJ262168:KSJ262187 LCF262168:LCF262187 LMB262168:LMB262187 LVX262168:LVX262187 MFT262168:MFT262187 MPP262168:MPP262187 MZL262168:MZL262187 NJH262168:NJH262187 NTD262168:NTD262187 OCZ262168:OCZ262187 OMV262168:OMV262187 OWR262168:OWR262187 PGN262168:PGN262187 PQJ262168:PQJ262187 QAF262168:QAF262187 QKB262168:QKB262187 QTX262168:QTX262187 RDT262168:RDT262187 RNP262168:RNP262187 RXL262168:RXL262187 SHH262168:SHH262187 SRD262168:SRD262187 TAZ262168:TAZ262187 TKV262168:TKV262187 TUR262168:TUR262187 UEN262168:UEN262187 UOJ262168:UOJ262187 UYF262168:UYF262187 VIB262168:VIB262187 VRX262168:VRX262187 WBT262168:WBT262187 WLP262168:WLP262187 WVL262168:WVL262187 J393241:J393260 IZ327704:IZ327723 SV327704:SV327723 ACR327704:ACR327723 AMN327704:AMN327723 AWJ327704:AWJ327723 BGF327704:BGF327723 BQB327704:BQB327723 BZX327704:BZX327723 CJT327704:CJT327723 CTP327704:CTP327723 DDL327704:DDL327723 DNH327704:DNH327723 DXD327704:DXD327723 EGZ327704:EGZ327723 EQV327704:EQV327723 FAR327704:FAR327723 FKN327704:FKN327723 FUJ327704:FUJ327723 GEF327704:GEF327723 GOB327704:GOB327723 GXX327704:GXX327723 HHT327704:HHT327723 HRP327704:HRP327723 IBL327704:IBL327723 ILH327704:ILH327723 IVD327704:IVD327723 JEZ327704:JEZ327723 JOV327704:JOV327723 JYR327704:JYR327723 KIN327704:KIN327723 KSJ327704:KSJ327723 LCF327704:LCF327723 LMB327704:LMB327723 LVX327704:LVX327723 MFT327704:MFT327723 MPP327704:MPP327723 MZL327704:MZL327723 NJH327704:NJH327723 NTD327704:NTD327723 OCZ327704:OCZ327723 OMV327704:OMV327723 OWR327704:OWR327723 PGN327704:PGN327723 PQJ327704:PQJ327723 QAF327704:QAF327723 QKB327704:QKB327723 QTX327704:QTX327723 RDT327704:RDT327723 RNP327704:RNP327723 RXL327704:RXL327723 SHH327704:SHH327723 SRD327704:SRD327723 TAZ327704:TAZ327723 TKV327704:TKV327723 TUR327704:TUR327723 UEN327704:UEN327723 UOJ327704:UOJ327723 UYF327704:UYF327723 VIB327704:VIB327723 VRX327704:VRX327723 WBT327704:WBT327723 WLP327704:WLP327723 WVL327704:WVL327723 J458777:J458796 IZ393240:IZ393259 SV393240:SV393259 ACR393240:ACR393259 AMN393240:AMN393259 AWJ393240:AWJ393259 BGF393240:BGF393259 BQB393240:BQB393259 BZX393240:BZX393259 CJT393240:CJT393259 CTP393240:CTP393259 DDL393240:DDL393259 DNH393240:DNH393259 DXD393240:DXD393259 EGZ393240:EGZ393259 EQV393240:EQV393259 FAR393240:FAR393259 FKN393240:FKN393259 FUJ393240:FUJ393259 GEF393240:GEF393259 GOB393240:GOB393259 GXX393240:GXX393259 HHT393240:HHT393259 HRP393240:HRP393259 IBL393240:IBL393259 ILH393240:ILH393259 IVD393240:IVD393259 JEZ393240:JEZ393259 JOV393240:JOV393259 JYR393240:JYR393259 KIN393240:KIN393259 KSJ393240:KSJ393259 LCF393240:LCF393259 LMB393240:LMB393259 LVX393240:LVX393259 MFT393240:MFT393259 MPP393240:MPP393259 MZL393240:MZL393259 NJH393240:NJH393259 NTD393240:NTD393259 OCZ393240:OCZ393259 OMV393240:OMV393259 OWR393240:OWR393259 PGN393240:PGN393259 PQJ393240:PQJ393259 QAF393240:QAF393259 QKB393240:QKB393259 QTX393240:QTX393259 RDT393240:RDT393259 RNP393240:RNP393259 RXL393240:RXL393259 SHH393240:SHH393259 SRD393240:SRD393259 TAZ393240:TAZ393259 TKV393240:TKV393259 TUR393240:TUR393259 UEN393240:UEN393259 UOJ393240:UOJ393259 UYF393240:UYF393259 VIB393240:VIB393259 VRX393240:VRX393259 WBT393240:WBT393259 WLP393240:WLP393259 WVL393240:WVL393259 J524313:J524332 IZ458776:IZ458795 SV458776:SV458795 ACR458776:ACR458795 AMN458776:AMN458795 AWJ458776:AWJ458795 BGF458776:BGF458795 BQB458776:BQB458795 BZX458776:BZX458795 CJT458776:CJT458795 CTP458776:CTP458795 DDL458776:DDL458795 DNH458776:DNH458795 DXD458776:DXD458795 EGZ458776:EGZ458795 EQV458776:EQV458795 FAR458776:FAR458795 FKN458776:FKN458795 FUJ458776:FUJ458795 GEF458776:GEF458795 GOB458776:GOB458795 GXX458776:GXX458795 HHT458776:HHT458795 HRP458776:HRP458795 IBL458776:IBL458795 ILH458776:ILH458795 IVD458776:IVD458795 JEZ458776:JEZ458795 JOV458776:JOV458795 JYR458776:JYR458795 KIN458776:KIN458795 KSJ458776:KSJ458795 LCF458776:LCF458795 LMB458776:LMB458795 LVX458776:LVX458795 MFT458776:MFT458795 MPP458776:MPP458795 MZL458776:MZL458795 NJH458776:NJH458795 NTD458776:NTD458795 OCZ458776:OCZ458795 OMV458776:OMV458795 OWR458776:OWR458795 PGN458776:PGN458795 PQJ458776:PQJ458795 QAF458776:QAF458795 QKB458776:QKB458795 QTX458776:QTX458795 RDT458776:RDT458795 RNP458776:RNP458795 RXL458776:RXL458795 SHH458776:SHH458795 SRD458776:SRD458795 TAZ458776:TAZ458795 TKV458776:TKV458795 TUR458776:TUR458795 UEN458776:UEN458795 UOJ458776:UOJ458795 UYF458776:UYF458795 VIB458776:VIB458795 VRX458776:VRX458795 WBT458776:WBT458795 WLP458776:WLP458795 WVL458776:WVL458795 J589849:J589868 IZ524312:IZ524331 SV524312:SV524331 ACR524312:ACR524331 AMN524312:AMN524331 AWJ524312:AWJ524331 BGF524312:BGF524331 BQB524312:BQB524331 BZX524312:BZX524331 CJT524312:CJT524331 CTP524312:CTP524331 DDL524312:DDL524331 DNH524312:DNH524331 DXD524312:DXD524331 EGZ524312:EGZ524331 EQV524312:EQV524331 FAR524312:FAR524331 FKN524312:FKN524331 FUJ524312:FUJ524331 GEF524312:GEF524331 GOB524312:GOB524331 GXX524312:GXX524331 HHT524312:HHT524331 HRP524312:HRP524331 IBL524312:IBL524331 ILH524312:ILH524331 IVD524312:IVD524331 JEZ524312:JEZ524331 JOV524312:JOV524331 JYR524312:JYR524331 KIN524312:KIN524331 KSJ524312:KSJ524331 LCF524312:LCF524331 LMB524312:LMB524331 LVX524312:LVX524331 MFT524312:MFT524331 MPP524312:MPP524331 MZL524312:MZL524331 NJH524312:NJH524331 NTD524312:NTD524331 OCZ524312:OCZ524331 OMV524312:OMV524331 OWR524312:OWR524331 PGN524312:PGN524331 PQJ524312:PQJ524331 QAF524312:QAF524331 QKB524312:QKB524331 QTX524312:QTX524331 RDT524312:RDT524331 RNP524312:RNP524331 RXL524312:RXL524331 SHH524312:SHH524331 SRD524312:SRD524331 TAZ524312:TAZ524331 TKV524312:TKV524331 TUR524312:TUR524331 UEN524312:UEN524331 UOJ524312:UOJ524331 UYF524312:UYF524331 VIB524312:VIB524331 VRX524312:VRX524331 WBT524312:WBT524331 WLP524312:WLP524331 WVL524312:WVL524331 J655385:J655404 IZ589848:IZ589867 SV589848:SV589867 ACR589848:ACR589867 AMN589848:AMN589867 AWJ589848:AWJ589867 BGF589848:BGF589867 BQB589848:BQB589867 BZX589848:BZX589867 CJT589848:CJT589867 CTP589848:CTP589867 DDL589848:DDL589867 DNH589848:DNH589867 DXD589848:DXD589867 EGZ589848:EGZ589867 EQV589848:EQV589867 FAR589848:FAR589867 FKN589848:FKN589867 FUJ589848:FUJ589867 GEF589848:GEF589867 GOB589848:GOB589867 GXX589848:GXX589867 HHT589848:HHT589867 HRP589848:HRP589867 IBL589848:IBL589867 ILH589848:ILH589867 IVD589848:IVD589867 JEZ589848:JEZ589867 JOV589848:JOV589867 JYR589848:JYR589867 KIN589848:KIN589867 KSJ589848:KSJ589867 LCF589848:LCF589867 LMB589848:LMB589867 LVX589848:LVX589867 MFT589848:MFT589867 MPP589848:MPP589867 MZL589848:MZL589867 NJH589848:NJH589867 NTD589848:NTD589867 OCZ589848:OCZ589867 OMV589848:OMV589867 OWR589848:OWR589867 PGN589848:PGN589867 PQJ589848:PQJ589867 QAF589848:QAF589867 QKB589848:QKB589867 QTX589848:QTX589867 RDT589848:RDT589867 RNP589848:RNP589867 RXL589848:RXL589867 SHH589848:SHH589867 SRD589848:SRD589867 TAZ589848:TAZ589867 TKV589848:TKV589867 TUR589848:TUR589867 UEN589848:UEN589867 UOJ589848:UOJ589867 UYF589848:UYF589867 VIB589848:VIB589867 VRX589848:VRX589867 WBT589848:WBT589867 WLP589848:WLP589867 WVL589848:WVL589867 J720921:J720940 IZ655384:IZ655403 SV655384:SV655403 ACR655384:ACR655403 AMN655384:AMN655403 AWJ655384:AWJ655403 BGF655384:BGF655403 BQB655384:BQB655403 BZX655384:BZX655403 CJT655384:CJT655403 CTP655384:CTP655403 DDL655384:DDL655403 DNH655384:DNH655403 DXD655384:DXD655403 EGZ655384:EGZ655403 EQV655384:EQV655403 FAR655384:FAR655403 FKN655384:FKN655403 FUJ655384:FUJ655403 GEF655384:GEF655403 GOB655384:GOB655403 GXX655384:GXX655403 HHT655384:HHT655403 HRP655384:HRP655403 IBL655384:IBL655403 ILH655384:ILH655403 IVD655384:IVD655403 JEZ655384:JEZ655403 JOV655384:JOV655403 JYR655384:JYR655403 KIN655384:KIN655403 KSJ655384:KSJ655403 LCF655384:LCF655403 LMB655384:LMB655403 LVX655384:LVX655403 MFT655384:MFT655403 MPP655384:MPP655403 MZL655384:MZL655403 NJH655384:NJH655403 NTD655384:NTD655403 OCZ655384:OCZ655403 OMV655384:OMV655403 OWR655384:OWR655403 PGN655384:PGN655403 PQJ655384:PQJ655403 QAF655384:QAF655403 QKB655384:QKB655403 QTX655384:QTX655403 RDT655384:RDT655403 RNP655384:RNP655403 RXL655384:RXL655403 SHH655384:SHH655403 SRD655384:SRD655403 TAZ655384:TAZ655403 TKV655384:TKV655403 TUR655384:TUR655403 UEN655384:UEN655403 UOJ655384:UOJ655403 UYF655384:UYF655403 VIB655384:VIB655403 VRX655384:VRX655403 WBT655384:WBT655403 WLP655384:WLP655403 WVL655384:WVL655403 J786457:J786476 IZ720920:IZ720939 SV720920:SV720939 ACR720920:ACR720939 AMN720920:AMN720939 AWJ720920:AWJ720939 BGF720920:BGF720939 BQB720920:BQB720939 BZX720920:BZX720939 CJT720920:CJT720939 CTP720920:CTP720939 DDL720920:DDL720939 DNH720920:DNH720939 DXD720920:DXD720939 EGZ720920:EGZ720939 EQV720920:EQV720939 FAR720920:FAR720939 FKN720920:FKN720939 FUJ720920:FUJ720939 GEF720920:GEF720939 GOB720920:GOB720939 GXX720920:GXX720939 HHT720920:HHT720939 HRP720920:HRP720939 IBL720920:IBL720939 ILH720920:ILH720939 IVD720920:IVD720939 JEZ720920:JEZ720939 JOV720920:JOV720939 JYR720920:JYR720939 KIN720920:KIN720939 KSJ720920:KSJ720939 LCF720920:LCF720939 LMB720920:LMB720939 LVX720920:LVX720939 MFT720920:MFT720939 MPP720920:MPP720939 MZL720920:MZL720939 NJH720920:NJH720939 NTD720920:NTD720939 OCZ720920:OCZ720939 OMV720920:OMV720939 OWR720920:OWR720939 PGN720920:PGN720939 PQJ720920:PQJ720939 QAF720920:QAF720939 QKB720920:QKB720939 QTX720920:QTX720939 RDT720920:RDT720939 RNP720920:RNP720939 RXL720920:RXL720939 SHH720920:SHH720939 SRD720920:SRD720939 TAZ720920:TAZ720939 TKV720920:TKV720939 TUR720920:TUR720939 UEN720920:UEN720939 UOJ720920:UOJ720939 UYF720920:UYF720939 VIB720920:VIB720939 VRX720920:VRX720939 WBT720920:WBT720939 WLP720920:WLP720939 WVL720920:WVL720939 J851993:J852012 IZ786456:IZ786475 SV786456:SV786475 ACR786456:ACR786475 AMN786456:AMN786475 AWJ786456:AWJ786475 BGF786456:BGF786475 BQB786456:BQB786475 BZX786456:BZX786475 CJT786456:CJT786475 CTP786456:CTP786475 DDL786456:DDL786475 DNH786456:DNH786475 DXD786456:DXD786475 EGZ786456:EGZ786475 EQV786456:EQV786475 FAR786456:FAR786475 FKN786456:FKN786475 FUJ786456:FUJ786475 GEF786456:GEF786475 GOB786456:GOB786475 GXX786456:GXX786475 HHT786456:HHT786475 HRP786456:HRP786475 IBL786456:IBL786475 ILH786456:ILH786475 IVD786456:IVD786475 JEZ786456:JEZ786475 JOV786456:JOV786475 JYR786456:JYR786475 KIN786456:KIN786475 KSJ786456:KSJ786475 LCF786456:LCF786475 LMB786456:LMB786475 LVX786456:LVX786475 MFT786456:MFT786475 MPP786456:MPP786475 MZL786456:MZL786475 NJH786456:NJH786475 NTD786456:NTD786475 OCZ786456:OCZ786475 OMV786456:OMV786475 OWR786456:OWR786475 PGN786456:PGN786475 PQJ786456:PQJ786475 QAF786456:QAF786475 QKB786456:QKB786475 QTX786456:QTX786475 RDT786456:RDT786475 RNP786456:RNP786475 RXL786456:RXL786475 SHH786456:SHH786475 SRD786456:SRD786475 TAZ786456:TAZ786475 TKV786456:TKV786475 TUR786456:TUR786475 UEN786456:UEN786475 UOJ786456:UOJ786475 UYF786456:UYF786475 VIB786456:VIB786475 VRX786456:VRX786475 WBT786456:WBT786475 WLP786456:WLP786475 WVL786456:WVL786475 J917529:J917548 IZ851992:IZ852011 SV851992:SV852011 ACR851992:ACR852011 AMN851992:AMN852011 AWJ851992:AWJ852011 BGF851992:BGF852011 BQB851992:BQB852011 BZX851992:BZX852011 CJT851992:CJT852011 CTP851992:CTP852011 DDL851992:DDL852011 DNH851992:DNH852011 DXD851992:DXD852011 EGZ851992:EGZ852011 EQV851992:EQV852011 FAR851992:FAR852011 FKN851992:FKN852011 FUJ851992:FUJ852011 GEF851992:GEF852011 GOB851992:GOB852011 GXX851992:GXX852011 HHT851992:HHT852011 HRP851992:HRP852011 IBL851992:IBL852011 ILH851992:ILH852011 IVD851992:IVD852011 JEZ851992:JEZ852011 JOV851992:JOV852011 JYR851992:JYR852011 KIN851992:KIN852011 KSJ851992:KSJ852011 LCF851992:LCF852011 LMB851992:LMB852011 LVX851992:LVX852011 MFT851992:MFT852011 MPP851992:MPP852011 MZL851992:MZL852011 NJH851992:NJH852011 NTD851992:NTD852011 OCZ851992:OCZ852011 OMV851992:OMV852011 OWR851992:OWR852011 PGN851992:PGN852011 PQJ851992:PQJ852011 QAF851992:QAF852011 QKB851992:QKB852011 QTX851992:QTX852011 RDT851992:RDT852011 RNP851992:RNP852011 RXL851992:RXL852011 SHH851992:SHH852011 SRD851992:SRD852011 TAZ851992:TAZ852011 TKV851992:TKV852011 TUR851992:TUR852011 UEN851992:UEN852011 UOJ851992:UOJ852011 UYF851992:UYF852011 VIB851992:VIB852011 VRX851992:VRX852011 WBT851992:WBT852011 WLP851992:WLP852011 WVL851992:WVL852011 J983065:J983084 IZ917528:IZ917547 SV917528:SV917547 ACR917528:ACR917547 AMN917528:AMN917547 AWJ917528:AWJ917547 BGF917528:BGF917547 BQB917528:BQB917547 BZX917528:BZX917547 CJT917528:CJT917547 CTP917528:CTP917547 DDL917528:DDL917547 DNH917528:DNH917547 DXD917528:DXD917547 EGZ917528:EGZ917547 EQV917528:EQV917547 FAR917528:FAR917547 FKN917528:FKN917547 FUJ917528:FUJ917547 GEF917528:GEF917547 GOB917528:GOB917547 GXX917528:GXX917547 HHT917528:HHT917547 HRP917528:HRP917547 IBL917528:IBL917547 ILH917528:ILH917547 IVD917528:IVD917547 JEZ917528:JEZ917547 JOV917528:JOV917547 JYR917528:JYR917547 KIN917528:KIN917547 KSJ917528:KSJ917547 LCF917528:LCF917547 LMB917528:LMB917547 LVX917528:LVX917547 MFT917528:MFT917547 MPP917528:MPP917547 MZL917528:MZL917547 NJH917528:NJH917547 NTD917528:NTD917547 OCZ917528:OCZ917547 OMV917528:OMV917547 OWR917528:OWR917547 PGN917528:PGN917547 PQJ917528:PQJ917547 QAF917528:QAF917547 QKB917528:QKB917547 QTX917528:QTX917547 RDT917528:RDT917547 RNP917528:RNP917547 RXL917528:RXL917547 SHH917528:SHH917547 SRD917528:SRD917547 TAZ917528:TAZ917547 TKV917528:TKV917547 TUR917528:TUR917547 UEN917528:UEN917547 UOJ917528:UOJ917547 UYF917528:UYF917547 VIB917528:VIB917547 VRX917528:VRX917547 WBT917528:WBT917547 WLP917528:WLP917547 WVL917528:WVL917547 IZ983064:IZ983083 SV983064:SV983083 ACR983064:ACR983083 AMN983064:AMN983083 AWJ983064:AWJ983083 BGF983064:BGF983083 BQB983064:BQB983083 BZX983064:BZX983083 CJT983064:CJT983083 CTP983064:CTP983083 DDL983064:DDL983083 DNH983064:DNH983083 DXD983064:DXD983083 EGZ983064:EGZ983083 EQV983064:EQV983083 FAR983064:FAR983083 FKN983064:FKN983083 FUJ983064:FUJ983083 GEF983064:GEF983083 GOB983064:GOB983083 GXX983064:GXX983083 HHT983064:HHT983083 HRP983064:HRP983083 IBL983064:IBL983083 ILH983064:ILH983083 IVD983064:IVD983083 JEZ983064:JEZ983083 JOV983064:JOV983083 JYR983064:JYR983083 KIN983064:KIN983083 KSJ983064:KSJ983083 LCF983064:LCF983083 LMB983064:LMB983083 LVX983064:LVX983083 MFT983064:MFT983083 MPP983064:MPP983083 MZL983064:MZL983083 NJH983064:NJH983083 NTD983064:NTD983083 OCZ983064:OCZ983083 OMV983064:OMV983083 OWR983064:OWR983083 PGN983064:PGN983083 PQJ983064:PQJ983083 QAF983064:QAF983083 QKB983064:QKB983083 QTX983064:QTX983083 RDT983064:RDT983083 RNP983064:RNP983083 RXL983064:RXL983083 SHH983064:SHH983083 SRD983064:SRD983083 TAZ983064:TAZ983083 TKV983064:TKV983083 TUR983064:TUR983083 UEN983064:UEN983083 UOJ983064:UOJ983083 UYF983064:UYF983083 VIB983064:VIB983083 VRX983064:VRX983083 WBT983064:WBT983083 WLP983064:WLP983083 SV65:SV68 ACR65:ACR68 AMN65:AMN68 AWJ65:AWJ68 BGF65:BGF68 BQB65:BQB68 BZX65:BZX68 CJT65:CJT68 CTP65:CTP68 DDL65:DDL68 DNH65:DNH68 DXD65:DXD68 EGZ65:EGZ68 EQV65:EQV68 FAR65:FAR68 FKN65:FKN68 FUJ65:FUJ68 GEF65:GEF68 GOB65:GOB68 GXX65:GXX68 HHT65:HHT68 HRP65:HRP68 IBL65:IBL68 ILH65:ILH68 IVD65:IVD68 JEZ65:JEZ68 JOV65:JOV68 JYR65:JYR68 KIN65:KIN68 KSJ65:KSJ68 LCF65:LCF68 LMB65:LMB68 LVX65:LVX68 MFT65:MFT68 MPP65:MPP68 MZL65:MZL68 NJH65:NJH68 NTD65:NTD68 OCZ65:OCZ68 OMV65:OMV68 OWR65:OWR68 PGN65:PGN68 PQJ65:PQJ68 QAF65:QAF68 QKB65:QKB68 QTX65:QTX68 RDT65:RDT68 RNP65:RNP68 RXL65:RXL68 SHH65:SHH68 SRD65:SRD68 TAZ65:TAZ68 TKV65:TKV68 TUR65:TUR68 UEN65:UEN68 UOJ65:UOJ68 UYF65:UYF68 VIB65:VIB68 VRX65:VRX68 WBT65:WBT68 WLP65:WLP68 WVL65:WVL68 J65561:J65580 IZ65:IZ68 IR11:IR61 SN11:SN61 ACJ11:ACJ61 AMF11:AMF61 AWB11:AWB61 BFX11:BFX61 BPT11:BPT61 BZP11:BZP61 CJL11:CJL61 CTH11:CTH61 DDD11:DDD61 DMZ11:DMZ61 DWV11:DWV61 EGR11:EGR61 EQN11:EQN61 FAJ11:FAJ61 FKF11:FKF61 FUB11:FUB61 GDX11:GDX61 GNT11:GNT61 GXP11:GXP61 HHL11:HHL61 HRH11:HRH61 IBD11:IBD61 IKZ11:IKZ61 IUV11:IUV61 JER11:JER61 JON11:JON61 JYJ11:JYJ61 KIF11:KIF61 KSB11:KSB61 LBX11:LBX61 LLT11:LLT61 LVP11:LVP61 MFL11:MFL61 MPH11:MPH61 MZD11:MZD61 NIZ11:NIZ61 NSV11:NSV61 OCR11:OCR61 OMN11:OMN61 OWJ11:OWJ61 PGF11:PGF61 PQB11:PQB61 PZX11:PZX61 QJT11:QJT61 QTP11:QTP61 RDL11:RDL61 RNH11:RNH61 RXD11:RXD61 SGZ11:SGZ61 SQV11:SQV61 TAR11:TAR61 TKN11:TKN61 TUJ11:TUJ61 UEF11:UEF61 UOB11:UOB61 UXX11:UXX61 VHT11:VHT61 VRP11:VRP61 WBL11:WBL61 WLH11:WLH61 WVD11:WVD61" xr:uid="{049EB11F-E1F9-4DD4-B52B-99EFA347E15B}">
      <formula1>"教育・保育従事者,教育・保育従事者以外"</formula1>
    </dataValidation>
    <dataValidation type="custom" allowBlank="1" showInputMessage="1" showErrorMessage="1" sqref="AR65560:AR65579 AR131096:AR131115 AR196632:AR196651 AR262168:AR262187 AR327704:AR327723 AR393240:AR393259 AR458776:AR458795 AR524312:AR524331 AR589848:AR589867 AR655384:AR655403 AR720920:AR720939 AR786456:AR786475 AR851992:AR852011 AR917528:AR917547 AR983064:AR983083 WVP983064:WWQ983083 VSB983064:VTC983083 WBX983064:WCY983083 JD65560:KE65579 SZ65560:UA65579 ACV65560:ADW65579 AMR65560:ANS65579 AWN65560:AXO65579 BGJ65560:BHK65579 BQF65560:BRG65579 CAB65560:CBC65579 CJX65560:CKY65579 CTT65560:CUU65579 DDP65560:DEQ65579 DNL65560:DOM65579 DXH65560:DYI65579 EHD65560:EIE65579 EQZ65560:ESA65579 FAV65560:FBW65579 FKR65560:FLS65579 FUN65560:FVO65579 GEJ65560:GFK65579 GOF65560:GPG65579 GYB65560:GZC65579 HHX65560:HIY65579 HRT65560:HSU65579 IBP65560:ICQ65579 ILL65560:IMM65579 IVH65560:IWI65579 JFD65560:JGE65579 JOZ65560:JQA65579 JYV65560:JZW65579 KIR65560:KJS65579 KSN65560:KTO65579 LCJ65560:LDK65579 LMF65560:LNG65579 LWB65560:LXC65579 MFX65560:MGY65579 MPT65560:MQU65579 MZP65560:NAQ65579 NJL65560:NKM65579 NTH65560:NUI65579 ODD65560:OEE65579 OMZ65560:OOA65579 OWV65560:OXW65579 PGR65560:PHS65579 PQN65560:PRO65579 QAJ65560:QBK65579 QKF65560:QLG65579 QUB65560:QVC65579 RDX65560:REY65579 RNT65560:ROU65579 RXP65560:RYQ65579 SHL65560:SIM65579 SRH65560:SSI65579 TBD65560:TCE65579 TKZ65560:TMA65579 TUV65560:TVW65579 UER65560:UFS65579 UON65560:UPO65579 UYJ65560:UZK65579 VIF65560:VJG65579 VSB65560:VTC65579 WBX65560:WCY65579 WLT65560:WMU65579 WVP65560:WWQ65579 JD131096:KE131115 SZ131096:UA131115 ACV131096:ADW131115 AMR131096:ANS131115 AWN131096:AXO131115 BGJ131096:BHK131115 BQF131096:BRG131115 CAB131096:CBC131115 CJX131096:CKY131115 CTT131096:CUU131115 DDP131096:DEQ131115 DNL131096:DOM131115 DXH131096:DYI131115 EHD131096:EIE131115 EQZ131096:ESA131115 FAV131096:FBW131115 FKR131096:FLS131115 FUN131096:FVO131115 GEJ131096:GFK131115 GOF131096:GPG131115 GYB131096:GZC131115 HHX131096:HIY131115 HRT131096:HSU131115 IBP131096:ICQ131115 ILL131096:IMM131115 IVH131096:IWI131115 JFD131096:JGE131115 JOZ131096:JQA131115 JYV131096:JZW131115 KIR131096:KJS131115 KSN131096:KTO131115 LCJ131096:LDK131115 LMF131096:LNG131115 LWB131096:LXC131115 MFX131096:MGY131115 MPT131096:MQU131115 MZP131096:NAQ131115 NJL131096:NKM131115 NTH131096:NUI131115 ODD131096:OEE131115 OMZ131096:OOA131115 OWV131096:OXW131115 PGR131096:PHS131115 PQN131096:PRO131115 QAJ131096:QBK131115 QKF131096:QLG131115 QUB131096:QVC131115 RDX131096:REY131115 RNT131096:ROU131115 RXP131096:RYQ131115 SHL131096:SIM131115 SRH131096:SSI131115 TBD131096:TCE131115 TKZ131096:TMA131115 TUV131096:TVW131115 UER131096:UFS131115 UON131096:UPO131115 UYJ131096:UZK131115 VIF131096:VJG131115 VSB131096:VTC131115 WBX131096:WCY131115 WLT131096:WMU131115 WVP131096:WWQ131115 JD196632:KE196651 SZ196632:UA196651 ACV196632:ADW196651 AMR196632:ANS196651 AWN196632:AXO196651 BGJ196632:BHK196651 BQF196632:BRG196651 CAB196632:CBC196651 CJX196632:CKY196651 CTT196632:CUU196651 DDP196632:DEQ196651 DNL196632:DOM196651 DXH196632:DYI196651 EHD196632:EIE196651 EQZ196632:ESA196651 FAV196632:FBW196651 FKR196632:FLS196651 FUN196632:FVO196651 GEJ196632:GFK196651 GOF196632:GPG196651 GYB196632:GZC196651 HHX196632:HIY196651 HRT196632:HSU196651 IBP196632:ICQ196651 ILL196632:IMM196651 IVH196632:IWI196651 JFD196632:JGE196651 JOZ196632:JQA196651 JYV196632:JZW196651 KIR196632:KJS196651 KSN196632:KTO196651 LCJ196632:LDK196651 LMF196632:LNG196651 LWB196632:LXC196651 MFX196632:MGY196651 MPT196632:MQU196651 MZP196632:NAQ196651 NJL196632:NKM196651 NTH196632:NUI196651 ODD196632:OEE196651 OMZ196632:OOA196651 OWV196632:OXW196651 PGR196632:PHS196651 PQN196632:PRO196651 QAJ196632:QBK196651 QKF196632:QLG196651 QUB196632:QVC196651 RDX196632:REY196651 RNT196632:ROU196651 RXP196632:RYQ196651 SHL196632:SIM196651 SRH196632:SSI196651 TBD196632:TCE196651 TKZ196632:TMA196651 TUV196632:TVW196651 UER196632:UFS196651 UON196632:UPO196651 UYJ196632:UZK196651 VIF196632:VJG196651 VSB196632:VTC196651 WBX196632:WCY196651 WLT196632:WMU196651 WVP196632:WWQ196651 JD262168:KE262187 SZ262168:UA262187 ACV262168:ADW262187 AMR262168:ANS262187 AWN262168:AXO262187 BGJ262168:BHK262187 BQF262168:BRG262187 CAB262168:CBC262187 CJX262168:CKY262187 CTT262168:CUU262187 DDP262168:DEQ262187 DNL262168:DOM262187 DXH262168:DYI262187 EHD262168:EIE262187 EQZ262168:ESA262187 FAV262168:FBW262187 FKR262168:FLS262187 FUN262168:FVO262187 GEJ262168:GFK262187 GOF262168:GPG262187 GYB262168:GZC262187 HHX262168:HIY262187 HRT262168:HSU262187 IBP262168:ICQ262187 ILL262168:IMM262187 IVH262168:IWI262187 JFD262168:JGE262187 JOZ262168:JQA262187 JYV262168:JZW262187 KIR262168:KJS262187 KSN262168:KTO262187 LCJ262168:LDK262187 LMF262168:LNG262187 LWB262168:LXC262187 MFX262168:MGY262187 MPT262168:MQU262187 MZP262168:NAQ262187 NJL262168:NKM262187 NTH262168:NUI262187 ODD262168:OEE262187 OMZ262168:OOA262187 OWV262168:OXW262187 PGR262168:PHS262187 PQN262168:PRO262187 QAJ262168:QBK262187 QKF262168:QLG262187 QUB262168:QVC262187 RDX262168:REY262187 RNT262168:ROU262187 RXP262168:RYQ262187 SHL262168:SIM262187 SRH262168:SSI262187 TBD262168:TCE262187 TKZ262168:TMA262187 TUV262168:TVW262187 UER262168:UFS262187 UON262168:UPO262187 UYJ262168:UZK262187 VIF262168:VJG262187 VSB262168:VTC262187 WBX262168:WCY262187 WLT262168:WMU262187 WVP262168:WWQ262187 JD327704:KE327723 SZ327704:UA327723 ACV327704:ADW327723 AMR327704:ANS327723 AWN327704:AXO327723 BGJ327704:BHK327723 BQF327704:BRG327723 CAB327704:CBC327723 CJX327704:CKY327723 CTT327704:CUU327723 DDP327704:DEQ327723 DNL327704:DOM327723 DXH327704:DYI327723 EHD327704:EIE327723 EQZ327704:ESA327723 FAV327704:FBW327723 FKR327704:FLS327723 FUN327704:FVO327723 GEJ327704:GFK327723 GOF327704:GPG327723 GYB327704:GZC327723 HHX327704:HIY327723 HRT327704:HSU327723 IBP327704:ICQ327723 ILL327704:IMM327723 IVH327704:IWI327723 JFD327704:JGE327723 JOZ327704:JQA327723 JYV327704:JZW327723 KIR327704:KJS327723 KSN327704:KTO327723 LCJ327704:LDK327723 LMF327704:LNG327723 LWB327704:LXC327723 MFX327704:MGY327723 MPT327704:MQU327723 MZP327704:NAQ327723 NJL327704:NKM327723 NTH327704:NUI327723 ODD327704:OEE327723 OMZ327704:OOA327723 OWV327704:OXW327723 PGR327704:PHS327723 PQN327704:PRO327723 QAJ327704:QBK327723 QKF327704:QLG327723 QUB327704:QVC327723 RDX327704:REY327723 RNT327704:ROU327723 RXP327704:RYQ327723 SHL327704:SIM327723 SRH327704:SSI327723 TBD327704:TCE327723 TKZ327704:TMA327723 TUV327704:TVW327723 UER327704:UFS327723 UON327704:UPO327723 UYJ327704:UZK327723 VIF327704:VJG327723 VSB327704:VTC327723 WBX327704:WCY327723 WLT327704:WMU327723 WVP327704:WWQ327723 JD393240:KE393259 SZ393240:UA393259 ACV393240:ADW393259 AMR393240:ANS393259 AWN393240:AXO393259 BGJ393240:BHK393259 BQF393240:BRG393259 CAB393240:CBC393259 CJX393240:CKY393259 CTT393240:CUU393259 DDP393240:DEQ393259 DNL393240:DOM393259 DXH393240:DYI393259 EHD393240:EIE393259 EQZ393240:ESA393259 FAV393240:FBW393259 FKR393240:FLS393259 FUN393240:FVO393259 GEJ393240:GFK393259 GOF393240:GPG393259 GYB393240:GZC393259 HHX393240:HIY393259 HRT393240:HSU393259 IBP393240:ICQ393259 ILL393240:IMM393259 IVH393240:IWI393259 JFD393240:JGE393259 JOZ393240:JQA393259 JYV393240:JZW393259 KIR393240:KJS393259 KSN393240:KTO393259 LCJ393240:LDK393259 LMF393240:LNG393259 LWB393240:LXC393259 MFX393240:MGY393259 MPT393240:MQU393259 MZP393240:NAQ393259 NJL393240:NKM393259 NTH393240:NUI393259 ODD393240:OEE393259 OMZ393240:OOA393259 OWV393240:OXW393259 PGR393240:PHS393259 PQN393240:PRO393259 QAJ393240:QBK393259 QKF393240:QLG393259 QUB393240:QVC393259 RDX393240:REY393259 RNT393240:ROU393259 RXP393240:RYQ393259 SHL393240:SIM393259 SRH393240:SSI393259 TBD393240:TCE393259 TKZ393240:TMA393259 TUV393240:TVW393259 UER393240:UFS393259 UON393240:UPO393259 UYJ393240:UZK393259 VIF393240:VJG393259 VSB393240:VTC393259 WBX393240:WCY393259 WLT393240:WMU393259 WVP393240:WWQ393259 JD458776:KE458795 SZ458776:UA458795 ACV458776:ADW458795 AMR458776:ANS458795 AWN458776:AXO458795 BGJ458776:BHK458795 BQF458776:BRG458795 CAB458776:CBC458795 CJX458776:CKY458795 CTT458776:CUU458795 DDP458776:DEQ458795 DNL458776:DOM458795 DXH458776:DYI458795 EHD458776:EIE458795 EQZ458776:ESA458795 FAV458776:FBW458795 FKR458776:FLS458795 FUN458776:FVO458795 GEJ458776:GFK458795 GOF458776:GPG458795 GYB458776:GZC458795 HHX458776:HIY458795 HRT458776:HSU458795 IBP458776:ICQ458795 ILL458776:IMM458795 IVH458776:IWI458795 JFD458776:JGE458795 JOZ458776:JQA458795 JYV458776:JZW458795 KIR458776:KJS458795 KSN458776:KTO458795 LCJ458776:LDK458795 LMF458776:LNG458795 LWB458776:LXC458795 MFX458776:MGY458795 MPT458776:MQU458795 MZP458776:NAQ458795 NJL458776:NKM458795 NTH458776:NUI458795 ODD458776:OEE458795 OMZ458776:OOA458795 OWV458776:OXW458795 PGR458776:PHS458795 PQN458776:PRO458795 QAJ458776:QBK458795 QKF458776:QLG458795 QUB458776:QVC458795 RDX458776:REY458795 RNT458776:ROU458795 RXP458776:RYQ458795 SHL458776:SIM458795 SRH458776:SSI458795 TBD458776:TCE458795 TKZ458776:TMA458795 TUV458776:TVW458795 UER458776:UFS458795 UON458776:UPO458795 UYJ458776:UZK458795 VIF458776:VJG458795 VSB458776:VTC458795 WBX458776:WCY458795 WLT458776:WMU458795 WVP458776:WWQ458795 JD524312:KE524331 SZ524312:UA524331 ACV524312:ADW524331 AMR524312:ANS524331 AWN524312:AXO524331 BGJ524312:BHK524331 BQF524312:BRG524331 CAB524312:CBC524331 CJX524312:CKY524331 CTT524312:CUU524331 DDP524312:DEQ524331 DNL524312:DOM524331 DXH524312:DYI524331 EHD524312:EIE524331 EQZ524312:ESA524331 FAV524312:FBW524331 FKR524312:FLS524331 FUN524312:FVO524331 GEJ524312:GFK524331 GOF524312:GPG524331 GYB524312:GZC524331 HHX524312:HIY524331 HRT524312:HSU524331 IBP524312:ICQ524331 ILL524312:IMM524331 IVH524312:IWI524331 JFD524312:JGE524331 JOZ524312:JQA524331 JYV524312:JZW524331 KIR524312:KJS524331 KSN524312:KTO524331 LCJ524312:LDK524331 LMF524312:LNG524331 LWB524312:LXC524331 MFX524312:MGY524331 MPT524312:MQU524331 MZP524312:NAQ524331 NJL524312:NKM524331 NTH524312:NUI524331 ODD524312:OEE524331 OMZ524312:OOA524331 OWV524312:OXW524331 PGR524312:PHS524331 PQN524312:PRO524331 QAJ524312:QBK524331 QKF524312:QLG524331 QUB524312:QVC524331 RDX524312:REY524331 RNT524312:ROU524331 RXP524312:RYQ524331 SHL524312:SIM524331 SRH524312:SSI524331 TBD524312:TCE524331 TKZ524312:TMA524331 TUV524312:TVW524331 UER524312:UFS524331 UON524312:UPO524331 UYJ524312:UZK524331 VIF524312:VJG524331 VSB524312:VTC524331 WBX524312:WCY524331 WLT524312:WMU524331 WVP524312:WWQ524331 JD589848:KE589867 SZ589848:UA589867 ACV589848:ADW589867 AMR589848:ANS589867 AWN589848:AXO589867 BGJ589848:BHK589867 BQF589848:BRG589867 CAB589848:CBC589867 CJX589848:CKY589867 CTT589848:CUU589867 DDP589848:DEQ589867 DNL589848:DOM589867 DXH589848:DYI589867 EHD589848:EIE589867 EQZ589848:ESA589867 FAV589848:FBW589867 FKR589848:FLS589867 FUN589848:FVO589867 GEJ589848:GFK589867 GOF589848:GPG589867 GYB589848:GZC589867 HHX589848:HIY589867 HRT589848:HSU589867 IBP589848:ICQ589867 ILL589848:IMM589867 IVH589848:IWI589867 JFD589848:JGE589867 JOZ589848:JQA589867 JYV589848:JZW589867 KIR589848:KJS589867 KSN589848:KTO589867 LCJ589848:LDK589867 LMF589848:LNG589867 LWB589848:LXC589867 MFX589848:MGY589867 MPT589848:MQU589867 MZP589848:NAQ589867 NJL589848:NKM589867 NTH589848:NUI589867 ODD589848:OEE589867 OMZ589848:OOA589867 OWV589848:OXW589867 PGR589848:PHS589867 PQN589848:PRO589867 QAJ589848:QBK589867 QKF589848:QLG589867 QUB589848:QVC589867 RDX589848:REY589867 RNT589848:ROU589867 RXP589848:RYQ589867 SHL589848:SIM589867 SRH589848:SSI589867 TBD589848:TCE589867 TKZ589848:TMA589867 TUV589848:TVW589867 UER589848:UFS589867 UON589848:UPO589867 UYJ589848:UZK589867 VIF589848:VJG589867 VSB589848:VTC589867 WBX589848:WCY589867 WLT589848:WMU589867 WVP589848:WWQ589867 JD655384:KE655403 SZ655384:UA655403 ACV655384:ADW655403 AMR655384:ANS655403 AWN655384:AXO655403 BGJ655384:BHK655403 BQF655384:BRG655403 CAB655384:CBC655403 CJX655384:CKY655403 CTT655384:CUU655403 DDP655384:DEQ655403 DNL655384:DOM655403 DXH655384:DYI655403 EHD655384:EIE655403 EQZ655384:ESA655403 FAV655384:FBW655403 FKR655384:FLS655403 FUN655384:FVO655403 GEJ655384:GFK655403 GOF655384:GPG655403 GYB655384:GZC655403 HHX655384:HIY655403 HRT655384:HSU655403 IBP655384:ICQ655403 ILL655384:IMM655403 IVH655384:IWI655403 JFD655384:JGE655403 JOZ655384:JQA655403 JYV655384:JZW655403 KIR655384:KJS655403 KSN655384:KTO655403 LCJ655384:LDK655403 LMF655384:LNG655403 LWB655384:LXC655403 MFX655384:MGY655403 MPT655384:MQU655403 MZP655384:NAQ655403 NJL655384:NKM655403 NTH655384:NUI655403 ODD655384:OEE655403 OMZ655384:OOA655403 OWV655384:OXW655403 PGR655384:PHS655403 PQN655384:PRO655403 QAJ655384:QBK655403 QKF655384:QLG655403 QUB655384:QVC655403 RDX655384:REY655403 RNT655384:ROU655403 RXP655384:RYQ655403 SHL655384:SIM655403 SRH655384:SSI655403 TBD655384:TCE655403 TKZ655384:TMA655403 TUV655384:TVW655403 UER655384:UFS655403 UON655384:UPO655403 UYJ655384:UZK655403 VIF655384:VJG655403 VSB655384:VTC655403 WBX655384:WCY655403 WLT655384:WMU655403 WVP655384:WWQ655403 JD720920:KE720939 SZ720920:UA720939 ACV720920:ADW720939 AMR720920:ANS720939 AWN720920:AXO720939 BGJ720920:BHK720939 BQF720920:BRG720939 CAB720920:CBC720939 CJX720920:CKY720939 CTT720920:CUU720939 DDP720920:DEQ720939 DNL720920:DOM720939 DXH720920:DYI720939 EHD720920:EIE720939 EQZ720920:ESA720939 FAV720920:FBW720939 FKR720920:FLS720939 FUN720920:FVO720939 GEJ720920:GFK720939 GOF720920:GPG720939 GYB720920:GZC720939 HHX720920:HIY720939 HRT720920:HSU720939 IBP720920:ICQ720939 ILL720920:IMM720939 IVH720920:IWI720939 JFD720920:JGE720939 JOZ720920:JQA720939 JYV720920:JZW720939 KIR720920:KJS720939 KSN720920:KTO720939 LCJ720920:LDK720939 LMF720920:LNG720939 LWB720920:LXC720939 MFX720920:MGY720939 MPT720920:MQU720939 MZP720920:NAQ720939 NJL720920:NKM720939 NTH720920:NUI720939 ODD720920:OEE720939 OMZ720920:OOA720939 OWV720920:OXW720939 PGR720920:PHS720939 PQN720920:PRO720939 QAJ720920:QBK720939 QKF720920:QLG720939 QUB720920:QVC720939 RDX720920:REY720939 RNT720920:ROU720939 RXP720920:RYQ720939 SHL720920:SIM720939 SRH720920:SSI720939 TBD720920:TCE720939 TKZ720920:TMA720939 TUV720920:TVW720939 UER720920:UFS720939 UON720920:UPO720939 UYJ720920:UZK720939 VIF720920:VJG720939 VSB720920:VTC720939 WBX720920:WCY720939 WLT720920:WMU720939 WVP720920:WWQ720939 JD786456:KE786475 SZ786456:UA786475 ACV786456:ADW786475 AMR786456:ANS786475 AWN786456:AXO786475 BGJ786456:BHK786475 BQF786456:BRG786475 CAB786456:CBC786475 CJX786456:CKY786475 CTT786456:CUU786475 DDP786456:DEQ786475 DNL786456:DOM786475 DXH786456:DYI786475 EHD786456:EIE786475 EQZ786456:ESA786475 FAV786456:FBW786475 FKR786456:FLS786475 FUN786456:FVO786475 GEJ786456:GFK786475 GOF786456:GPG786475 GYB786456:GZC786475 HHX786456:HIY786475 HRT786456:HSU786475 IBP786456:ICQ786475 ILL786456:IMM786475 IVH786456:IWI786475 JFD786456:JGE786475 JOZ786456:JQA786475 JYV786456:JZW786475 KIR786456:KJS786475 KSN786456:KTO786475 LCJ786456:LDK786475 LMF786456:LNG786475 LWB786456:LXC786475 MFX786456:MGY786475 MPT786456:MQU786475 MZP786456:NAQ786475 NJL786456:NKM786475 NTH786456:NUI786475 ODD786456:OEE786475 OMZ786456:OOA786475 OWV786456:OXW786475 PGR786456:PHS786475 PQN786456:PRO786475 QAJ786456:QBK786475 QKF786456:QLG786475 QUB786456:QVC786475 RDX786456:REY786475 RNT786456:ROU786475 RXP786456:RYQ786475 SHL786456:SIM786475 SRH786456:SSI786475 TBD786456:TCE786475 TKZ786456:TMA786475 TUV786456:TVW786475 UER786456:UFS786475 UON786456:UPO786475 UYJ786456:UZK786475 VIF786456:VJG786475 VSB786456:VTC786475 WBX786456:WCY786475 WLT786456:WMU786475 WVP786456:WWQ786475 JD851992:KE852011 SZ851992:UA852011 ACV851992:ADW852011 AMR851992:ANS852011 AWN851992:AXO852011 BGJ851992:BHK852011 BQF851992:BRG852011 CAB851992:CBC852011 CJX851992:CKY852011 CTT851992:CUU852011 DDP851992:DEQ852011 DNL851992:DOM852011 DXH851992:DYI852011 EHD851992:EIE852011 EQZ851992:ESA852011 FAV851992:FBW852011 FKR851992:FLS852011 FUN851992:FVO852011 GEJ851992:GFK852011 GOF851992:GPG852011 GYB851992:GZC852011 HHX851992:HIY852011 HRT851992:HSU852011 IBP851992:ICQ852011 ILL851992:IMM852011 IVH851992:IWI852011 JFD851992:JGE852011 JOZ851992:JQA852011 JYV851992:JZW852011 KIR851992:KJS852011 KSN851992:KTO852011 LCJ851992:LDK852011 LMF851992:LNG852011 LWB851992:LXC852011 MFX851992:MGY852011 MPT851992:MQU852011 MZP851992:NAQ852011 NJL851992:NKM852011 NTH851992:NUI852011 ODD851992:OEE852011 OMZ851992:OOA852011 OWV851992:OXW852011 PGR851992:PHS852011 PQN851992:PRO852011 QAJ851992:QBK852011 QKF851992:QLG852011 QUB851992:QVC852011 RDX851992:REY852011 RNT851992:ROU852011 RXP851992:RYQ852011 SHL851992:SIM852011 SRH851992:SSI852011 TBD851992:TCE852011 TKZ851992:TMA852011 TUV851992:TVW852011 UER851992:UFS852011 UON851992:UPO852011 UYJ851992:UZK852011 VIF851992:VJG852011 VSB851992:VTC852011 WBX851992:WCY852011 WLT851992:WMU852011 WVP851992:WWQ852011 JD917528:KE917547 SZ917528:UA917547 ACV917528:ADW917547 AMR917528:ANS917547 AWN917528:AXO917547 BGJ917528:BHK917547 BQF917528:BRG917547 CAB917528:CBC917547 CJX917528:CKY917547 CTT917528:CUU917547 DDP917528:DEQ917547 DNL917528:DOM917547 DXH917528:DYI917547 EHD917528:EIE917547 EQZ917528:ESA917547 FAV917528:FBW917547 FKR917528:FLS917547 FUN917528:FVO917547 GEJ917528:GFK917547 GOF917528:GPG917547 GYB917528:GZC917547 HHX917528:HIY917547 HRT917528:HSU917547 IBP917528:ICQ917547 ILL917528:IMM917547 IVH917528:IWI917547 JFD917528:JGE917547 JOZ917528:JQA917547 JYV917528:JZW917547 KIR917528:KJS917547 KSN917528:KTO917547 LCJ917528:LDK917547 LMF917528:LNG917547 LWB917528:LXC917547 MFX917528:MGY917547 MPT917528:MQU917547 MZP917528:NAQ917547 NJL917528:NKM917547 NTH917528:NUI917547 ODD917528:OEE917547 OMZ917528:OOA917547 OWV917528:OXW917547 PGR917528:PHS917547 PQN917528:PRO917547 QAJ917528:QBK917547 QKF917528:QLG917547 QUB917528:QVC917547 RDX917528:REY917547 RNT917528:ROU917547 RXP917528:RYQ917547 SHL917528:SIM917547 SRH917528:SSI917547 TBD917528:TCE917547 TKZ917528:TMA917547 TUV917528:TVW917547 UER917528:UFS917547 UON917528:UPO917547 UYJ917528:UZK917547 VIF917528:VJG917547 VSB917528:VTC917547 WBX917528:WCY917547 WLT917528:WMU917547 WVP917528:WWQ917547 JD983064:KE983083 SZ983064:UA983083 ACV983064:ADW983083 AMR983064:ANS983083 AWN983064:AXO983083 BGJ983064:BHK983083 BQF983064:BRG983083 CAB983064:CBC983083 CJX983064:CKY983083 CTT983064:CUU983083 DDP983064:DEQ983083 DNL983064:DOM983083 DXH983064:DYI983083 EHD983064:EIE983083 EQZ983064:ESA983083 FAV983064:FBW983083 FKR983064:FLS983083 FUN983064:FVO983083 GEJ983064:GFK983083 GOF983064:GPG983083 GYB983064:GZC983083 HHX983064:HIY983083 HRT983064:HSU983083 IBP983064:ICQ983083 ILL983064:IMM983083 IVH983064:IWI983083 JFD983064:JGE983083 JOZ983064:JQA983083 JYV983064:JZW983083 KIR983064:KJS983083 KSN983064:KTO983083 LCJ983064:LDK983083 LMF983064:LNG983083 LWB983064:LXC983083 MFX983064:MGY983083 MPT983064:MQU983083 MZP983064:NAQ983083 NJL983064:NKM983083 NTH983064:NUI983083 ODD983064:OEE983083 OMZ983064:OOA983083 OWV983064:OXW983083 PGR983064:PHS983083 PQN983064:PRO983083 QAJ983064:QBK983083 QKF983064:QLG983083 QUB983064:QVC983083 RDX983064:REY983083 RNT983064:ROU983083 RXP983064:RYQ983083 SHL983064:SIM983083 SRH983064:SSI983083 TBD983064:TCE983083 TKZ983064:TMA983083 TUV983064:TVW983083 UER983064:UFS983083 UON983064:UPO983083 UYJ983064:UZK983083 VIF983064:VJG983083 WLT983064:WMU983083 SZ65:UA68 ACV65:ADW68 AMR65:ANS68 AWN65:AXO68 BGJ65:BHK68 BQF65:BRG68 CAB65:CBC68 CJX65:CKY68 CTT65:CUU68 DDP65:DEQ68 DNL65:DOM68 DXH65:DYI68 EHD65:EIE68 EQZ65:ESA68 FAV65:FBW68 FKR65:FLS68 FUN65:FVO68 GEJ65:GFK68 GOF65:GPG68 GYB65:GZC68 HHX65:HIY68 HRT65:HSU68 IBP65:ICQ68 ILL65:IMM68 IVH65:IWI68 JFD65:JGE68 JOZ65:JQA68 JYV65:JZW68 KIR65:KJS68 KSN65:KTO68 LCJ65:LDK68 LMF65:LNG68 LWB65:LXC68 MFX65:MGY68 MPT65:MQU68 MZP65:NAQ68 NJL65:NKM68 NTH65:NUI68 ODD65:OEE68 OMZ65:OOA68 OWV65:OXW68 PGR65:PHS68 PQN65:PRO68 QAJ65:QBK68 QKF65:QLG68 QUB65:QVC68 RDX65:REY68 RNT65:ROU68 RXP65:RYQ68 SHL65:SIM68 SRH65:SSI68 TBD65:TCE68 TKZ65:TMA68 TUV65:TVW68 UER65:UFS68 UON65:UPO68 UYJ65:UZK68 VIF65:VJG68 VSB65:VTC68 WBX65:WCY68 WLT65:WMU68 WVP65:WWQ68 JD65:KE68 AR65:AR68 AF917529:AI917548 AK983065:AQ983084 AK917529:AQ917548 AK851993:AQ852012 AK786457:AQ786476 AK720921:AQ720940 AK655385:AQ655404 AK589849:AQ589868 AK524313:AQ524332 AK458777:AQ458796 AK393241:AQ393260 AK327705:AQ327724 AK262169:AQ262188 AK196633:AQ196652 AK131097:AQ131116 AK65561:AQ65580 T262169:X262188 T327705:X327724 T393241:X393260 T458777:X458796 T524313:X524332 T589849:X589868 T655385:X655404 T720921:X720940 T786457:X786476 T851993:X852012 T917529:X917548 T983065:X983084 T65561:X65580 T131097:X131116 T196633:X196652 AF983065:AI983084 AF65561:AI65580 AF131097:AI131116 AF196633:AI196652 AF262169:AI262188 AF327705:AI327724 AF393241:AI393260 AF458777:AI458796 AF524313:AI524332 AF589849:AI589868 AF655385:AI655404 AF720921:AI720940 AF786457:AI786476 AF851993:AI852012 IV11:JW61 AJ11:AJ61 SR11:TS61 ACN11:ADO61 AMJ11:ANK61 AWF11:AXG61 BGB11:BHC61 BPX11:BQY61 BZT11:CAU61 CJP11:CKQ61 CTL11:CUM61 DDH11:DEI61 DND11:DOE61 DWZ11:DYA61 EGV11:EHW61 EQR11:ERS61 FAN11:FBO61 FKJ11:FLK61 FUF11:FVG61 GEB11:GFC61 GNX11:GOY61 GXT11:GYU61 HHP11:HIQ61 HRL11:HSM61 IBH11:ICI61 ILD11:IME61 IUZ11:IWA61 JEV11:JFW61 JOR11:JPS61 JYN11:JZO61 KIJ11:KJK61 KSF11:KTG61 LCB11:LDC61 LLX11:LMY61 LVT11:LWU61 MFP11:MGQ61 MPL11:MQM61 MZH11:NAI61 NJD11:NKE61 NSZ11:NUA61 OCV11:ODW61 OMR11:ONS61 OWN11:OXO61 PGJ11:PHK61 PQF11:PRG61 QAB11:QBC61 QJX11:QKY61 QTT11:QUU61 RDP11:REQ61 RNL11:ROM61 RXH11:RYI61 SHD11:SIE61 SQZ11:SSA61 TAV11:TBW61 TKR11:TLS61 TUN11:TVO61 UEJ11:UFK61 UOF11:UPG61 UYB11:UZC61 VHX11:VIY61 VRT11:VSU61 WBP11:WCQ61 WLL11:WMM61 WVH11:WWI61" xr:uid="{9CED3F26-B77B-4AC5-B641-2202A125C419}">
      <formula1>IF(#REF!="×","")</formula1>
    </dataValidation>
    <dataValidation showErrorMessage="1" sqref="L11:M60" xr:uid="{CD9E711C-D8B5-44BD-A803-983F8FE53423}"/>
  </dataValidations>
  <printOptions horizontalCentered="1"/>
  <pageMargins left="0.78740157480314965" right="0.78740157480314965" top="0.59055118110236227" bottom="0.59055118110236227" header="0.51181102362204722" footer="0.51181102362204722"/>
  <pageSetup paperSize="8" scale="28"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BFDF2-216F-4C3F-8712-F7F0E2B3B5DF}">
  <sheetPr>
    <pageSetUpPr fitToPage="1"/>
  </sheetPr>
  <dimension ref="A1:F21"/>
  <sheetViews>
    <sheetView showGridLines="0" view="pageBreakPreview" zoomScale="85" zoomScaleNormal="100" zoomScaleSheetLayoutView="85" workbookViewId="0">
      <selection activeCell="I13" sqref="I13"/>
    </sheetView>
  </sheetViews>
  <sheetFormatPr defaultColWidth="9" defaultRowHeight="18" customHeight="1"/>
  <cols>
    <col min="1" max="1" width="5" style="159" customWidth="1"/>
    <col min="2" max="2" width="15.625" style="159" customWidth="1"/>
    <col min="3" max="3" width="14.625" style="159" customWidth="1"/>
    <col min="4" max="4" width="23.125" style="159" customWidth="1"/>
    <col min="5" max="6" width="22.875" style="159" customWidth="1"/>
    <col min="7" max="7" width="2.5" style="159" customWidth="1"/>
    <col min="8" max="19" width="3" style="159" customWidth="1"/>
    <col min="20" max="16384" width="9" style="159"/>
  </cols>
  <sheetData>
    <row r="1" spans="1:6" ht="18" customHeight="1" thickBot="1">
      <c r="A1" s="166" t="s">
        <v>393</v>
      </c>
    </row>
    <row r="2" spans="1:6" ht="18" customHeight="1" thickBot="1">
      <c r="D2" s="265" t="s">
        <v>378</v>
      </c>
      <c r="E2" s="1134">
        <f>様式1!U8</f>
        <v>0</v>
      </c>
      <c r="F2" s="1135"/>
    </row>
    <row r="4" spans="1:6" ht="18" customHeight="1">
      <c r="A4" s="753" t="s">
        <v>392</v>
      </c>
      <c r="B4" s="753"/>
      <c r="C4" s="753"/>
      <c r="D4" s="753"/>
      <c r="E4" s="753"/>
      <c r="F4" s="753"/>
    </row>
    <row r="5" spans="1:6" ht="18" customHeight="1" thickBot="1">
      <c r="A5" s="165"/>
      <c r="B5" s="165"/>
      <c r="C5" s="165"/>
      <c r="D5" s="165"/>
      <c r="E5" s="165"/>
      <c r="F5" s="165"/>
    </row>
    <row r="6" spans="1:6" ht="40.15" customHeight="1">
      <c r="A6" s="1136" t="s">
        <v>391</v>
      </c>
      <c r="B6" s="1138" t="s">
        <v>390</v>
      </c>
      <c r="C6" s="1138" t="s">
        <v>389</v>
      </c>
      <c r="D6" s="1138" t="s">
        <v>388</v>
      </c>
      <c r="E6" s="1140" t="s">
        <v>387</v>
      </c>
      <c r="F6" s="1127" t="s">
        <v>386</v>
      </c>
    </row>
    <row r="7" spans="1:6" ht="56.1" customHeight="1" thickBot="1">
      <c r="A7" s="1137"/>
      <c r="B7" s="1139"/>
      <c r="C7" s="1139"/>
      <c r="D7" s="1139"/>
      <c r="E7" s="1141"/>
      <c r="F7" s="1128"/>
    </row>
    <row r="8" spans="1:6" ht="21.75" customHeight="1">
      <c r="A8" s="264" t="s">
        <v>385</v>
      </c>
      <c r="B8" s="263" t="s">
        <v>384</v>
      </c>
      <c r="C8" s="263" t="s">
        <v>383</v>
      </c>
      <c r="D8" s="263" t="s">
        <v>382</v>
      </c>
      <c r="E8" s="262">
        <v>200000</v>
      </c>
      <c r="F8" s="261"/>
    </row>
    <row r="9" spans="1:6" ht="21.75" customHeight="1">
      <c r="A9" s="266"/>
      <c r="B9" s="267"/>
      <c r="C9" s="267"/>
      <c r="D9" s="267"/>
      <c r="E9" s="268"/>
      <c r="F9" s="269"/>
    </row>
    <row r="10" spans="1:6" ht="21.75" customHeight="1">
      <c r="A10" s="266"/>
      <c r="B10" s="267"/>
      <c r="C10" s="267"/>
      <c r="D10" s="267"/>
      <c r="E10" s="268"/>
      <c r="F10" s="269"/>
    </row>
    <row r="11" spans="1:6" ht="21.75" customHeight="1">
      <c r="A11" s="266"/>
      <c r="B11" s="267"/>
      <c r="C11" s="267"/>
      <c r="D11" s="267"/>
      <c r="E11" s="268"/>
      <c r="F11" s="269"/>
    </row>
    <row r="12" spans="1:6" ht="21.75" customHeight="1">
      <c r="A12" s="266"/>
      <c r="B12" s="267"/>
      <c r="C12" s="267"/>
      <c r="D12" s="267"/>
      <c r="E12" s="268"/>
      <c r="F12" s="269"/>
    </row>
    <row r="13" spans="1:6" ht="21.75" customHeight="1">
      <c r="A13" s="266"/>
      <c r="B13" s="267"/>
      <c r="C13" s="267"/>
      <c r="D13" s="267"/>
      <c r="E13" s="268"/>
      <c r="F13" s="269"/>
    </row>
    <row r="14" spans="1:6" ht="21.75" customHeight="1">
      <c r="A14" s="266"/>
      <c r="B14" s="267"/>
      <c r="C14" s="267"/>
      <c r="D14" s="267"/>
      <c r="E14" s="268"/>
      <c r="F14" s="269"/>
    </row>
    <row r="15" spans="1:6" ht="21.75" customHeight="1">
      <c r="A15" s="266"/>
      <c r="B15" s="267"/>
      <c r="C15" s="267"/>
      <c r="D15" s="267"/>
      <c r="E15" s="268"/>
      <c r="F15" s="269"/>
    </row>
    <row r="16" spans="1:6" ht="21.75" customHeight="1">
      <c r="A16" s="266"/>
      <c r="B16" s="267"/>
      <c r="C16" s="267"/>
      <c r="D16" s="267"/>
      <c r="E16" s="268"/>
      <c r="F16" s="269"/>
    </row>
    <row r="17" spans="1:6" ht="21.75" customHeight="1">
      <c r="A17" s="270"/>
      <c r="B17" s="271"/>
      <c r="C17" s="271"/>
      <c r="D17" s="271"/>
      <c r="E17" s="272"/>
      <c r="F17" s="273"/>
    </row>
    <row r="18" spans="1:6" ht="21.75" customHeight="1" thickBot="1">
      <c r="A18" s="1129" t="s">
        <v>381</v>
      </c>
      <c r="B18" s="1130"/>
      <c r="C18" s="1130"/>
      <c r="D18" s="1131"/>
      <c r="E18" s="260">
        <f>SUM(E9:E17)</f>
        <v>0</v>
      </c>
      <c r="F18" s="259">
        <f>SUM(F9:F17)</f>
        <v>0</v>
      </c>
    </row>
    <row r="19" spans="1:6" ht="19.5" customHeight="1">
      <c r="A19" s="258" t="s">
        <v>323</v>
      </c>
      <c r="B19" s="1132" t="s">
        <v>380</v>
      </c>
      <c r="C19" s="1132"/>
      <c r="D19" s="1132"/>
      <c r="E19" s="1132"/>
      <c r="F19" s="1132"/>
    </row>
    <row r="20" spans="1:6" ht="19.5" customHeight="1">
      <c r="A20" s="258"/>
      <c r="B20" s="1132"/>
      <c r="C20" s="1132"/>
      <c r="D20" s="1132"/>
      <c r="E20" s="1132"/>
      <c r="F20" s="1132"/>
    </row>
    <row r="21" spans="1:6" ht="18" customHeight="1">
      <c r="A21" s="257"/>
      <c r="B21" s="1133"/>
      <c r="C21" s="1133"/>
      <c r="D21" s="1133"/>
      <c r="E21" s="1133"/>
      <c r="F21" s="1133"/>
    </row>
  </sheetData>
  <sheetProtection insertColumns="0" insertRows="0"/>
  <mergeCells count="11">
    <mergeCell ref="F6:F7"/>
    <mergeCell ref="A18:D18"/>
    <mergeCell ref="B19:F20"/>
    <mergeCell ref="B21:F21"/>
    <mergeCell ref="E2:F2"/>
    <mergeCell ref="A4:F4"/>
    <mergeCell ref="A6:A7"/>
    <mergeCell ref="B6:B7"/>
    <mergeCell ref="C6:C7"/>
    <mergeCell ref="D6:D7"/>
    <mergeCell ref="E6:E7"/>
  </mergeCells>
  <phoneticPr fontId="4"/>
  <printOptions horizontalCentered="1"/>
  <pageMargins left="0.78740157480314965" right="0.78740157480314965" top="0.59055118110236227" bottom="0.59055118110236227" header="0.51181102362204722" footer="0.51181102362204722"/>
  <pageSetup paperSize="9" scale="75" fitToHeight="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16</vt:i4>
      </vt:variant>
    </vt:vector>
  </HeadingPairs>
  <TitlesOfParts>
    <vt:vector size="31" baseType="lpstr">
      <vt:lpstr>0_基本情報</vt:lpstr>
      <vt:lpstr>1_加算額計算表</vt:lpstr>
      <vt:lpstr>処遇改善等加算に係る経験年数算定表</vt:lpstr>
      <vt:lpstr>様式1</vt:lpstr>
      <vt:lpstr>様式2</vt:lpstr>
      <vt:lpstr>様式3</vt:lpstr>
      <vt:lpstr>様式4</vt:lpstr>
      <vt:lpstr>様式4別添1</vt:lpstr>
      <vt:lpstr>様式4別添2</vt:lpstr>
      <vt:lpstr>様式5</vt:lpstr>
      <vt:lpstr>様式7</vt:lpstr>
      <vt:lpstr>計算</vt:lpstr>
      <vt:lpstr>家庭的単価</vt:lpstr>
      <vt:lpstr>【リスト】</vt:lpstr>
      <vt:lpstr>【リスト】 (2)</vt:lpstr>
      <vt:lpstr>A単価</vt:lpstr>
      <vt:lpstr>'0_基本情報'!Print_Area</vt:lpstr>
      <vt:lpstr>'1_加算額計算表'!Print_Area</vt:lpstr>
      <vt:lpstr>処遇改善等加算に係る経験年数算定表!Print_Area</vt:lpstr>
      <vt:lpstr>様式1!Print_Area</vt:lpstr>
      <vt:lpstr>様式2!Print_Area</vt:lpstr>
      <vt:lpstr>様式3!Print_Area</vt:lpstr>
      <vt:lpstr>様式4!Print_Area</vt:lpstr>
      <vt:lpstr>様式4別添1!Print_Area</vt:lpstr>
      <vt:lpstr>様式4別添2!Print_Area</vt:lpstr>
      <vt:lpstr>様式5!Print_Area</vt:lpstr>
      <vt:lpstr>様式7!Print_Area</vt:lpstr>
      <vt:lpstr>様式4別添1!Print_Titles</vt:lpstr>
      <vt:lpstr>加算率a</vt:lpstr>
      <vt:lpstr>加算率b</vt:lpstr>
      <vt:lpstr>実施月数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横須賀市</cp:lastModifiedBy>
  <dcterms:modified xsi:type="dcterms:W3CDTF">2026-08-25T22:59:09Z</dcterms:modified>
</cp:coreProperties>
</file>